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png" ContentType="image/png"/>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何姐电脑拷贝所有资料\E盘拷贝\何\2025年工作\四个一批相关\四个一批\报市四个一批报告及调度表\上报的总台账\"/>
    </mc:Choice>
  </mc:AlternateContent>
  <bookViews>
    <workbookView windowWidth="28800" windowHeight="12690" firstSheet="2" activeTab="1"/>
  </bookViews>
  <sheets>
    <sheet name="附件1" sheetId="3" r:id="rId1"/>
    <sheet name="附件2" sheetId="4" r:id="rId2"/>
    <sheet name="附件3" sheetId="7" r:id="rId3"/>
    <sheet name="附件5-1" sheetId="5" r:id="rId4"/>
    <sheet name="附件5-2" sheetId="19" r:id="rId5"/>
    <sheet name="附件6" sheetId="12" r:id="rId6"/>
    <sheet name="附件9" sheetId="11" r:id="rId7"/>
  </sheets>
  <definedNames>
    <definedName name="_xlnm._FilterDatabase" localSheetId="2" hidden="1">附件3!$A$4:$AI$352</definedName>
    <definedName name="_xlnm._FilterDatabase" localSheetId="3" hidden="1">'附件5-1'!$A$5:$T$356</definedName>
    <definedName name="_xlnm._FilterDatabase" localSheetId="5" hidden="1">附件6!$A$4:$Y$500</definedName>
    <definedName name="_xlnm._FilterDatabase" localSheetId="1" hidden="1">附件2!$A$7:$BG$559</definedName>
    <definedName name="_xlnm._FilterDatabase" localSheetId="6" hidden="1">附件9!$A$4:$Y$107</definedName>
    <definedName name="_xlnm._FilterDatabase" localSheetId="4" hidden="1">'附件5-2'!$A$3:$X$2121</definedName>
    <definedName name="_xlnm.Print_Titles" localSheetId="3">'附件5-1'!$2:$5</definedName>
    <definedName name="_xlnm.Print_Area" localSheetId="2">附件3!$A$1:$AE$4</definedName>
    <definedName name="_xlnm.Print_Titles" localSheetId="2">附件3!$1:$4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梁永恒</author>
  </authors>
  <commentList>
    <comment ref="F119" authorId="0">
      <text>
        <r>
          <rPr>
            <b/>
            <sz val="9"/>
            <rFont val="宋体"/>
            <charset val="134"/>
          </rPr>
          <t>梁永恒:</t>
        </r>
        <r>
          <rPr>
            <sz val="9"/>
            <rFont val="宋体"/>
            <charset val="134"/>
          </rPr>
          <t xml:space="preserve">
林芝银丰农牧科技有限公司</t>
        </r>
      </text>
    </comment>
  </commentList>
</comments>
</file>

<file path=xl/sharedStrings.xml><?xml version="1.0" encoding="utf-8"?>
<sst xmlns="http://schemas.openxmlformats.org/spreadsheetml/2006/main" count="57954" uniqueCount="6886">
  <si>
    <r>
      <rPr>
        <sz val="26"/>
        <color theme="1"/>
        <rFont val="方正小标宋简体"/>
        <charset val="134"/>
      </rPr>
      <t>西藏自治区林芝市帮扶资金统计及使用情况汇总表</t>
    </r>
    <r>
      <rPr>
        <sz val="18"/>
        <color theme="1"/>
        <rFont val="方正小标宋简体"/>
        <charset val="134"/>
      </rPr>
      <t xml:space="preserve">
</t>
    </r>
  </si>
  <si>
    <t>序号</t>
  </si>
  <si>
    <t>地市名称</t>
  </si>
  <si>
    <t>县区名称</t>
  </si>
  <si>
    <r>
      <rPr>
        <b/>
        <sz val="14"/>
        <color rgb="FF000000"/>
        <rFont val="仿宋_GB2312"/>
        <charset val="134"/>
      </rPr>
      <t xml:space="preserve">帮扶资金使用情况（万元）
</t>
    </r>
    <r>
      <rPr>
        <sz val="14"/>
        <color indexed="8"/>
        <rFont val="仿宋_GB2312"/>
        <charset val="134"/>
      </rPr>
      <t>（保留小数点后面2位）</t>
    </r>
  </si>
  <si>
    <t>合计</t>
  </si>
  <si>
    <r>
      <rPr>
        <b/>
        <sz val="14"/>
        <color rgb="FF000000"/>
        <rFont val="仿宋_GB2312"/>
        <charset val="134"/>
      </rPr>
      <t xml:space="preserve">第一阶段
</t>
    </r>
    <r>
      <rPr>
        <sz val="14"/>
        <color indexed="8"/>
        <rFont val="仿宋_GB2312"/>
        <charset val="134"/>
      </rPr>
      <t>（包括</t>
    </r>
    <r>
      <rPr>
        <b/>
        <sz val="14"/>
        <color rgb="FF000000"/>
        <rFont val="仿宋_GB2312"/>
        <charset val="134"/>
      </rPr>
      <t>2013年至2015年</t>
    </r>
    <r>
      <rPr>
        <sz val="14"/>
        <color indexed="8"/>
        <rFont val="仿宋_GB2312"/>
        <charset val="134"/>
      </rPr>
      <t>使用的各级财政专项扶贫资金、援藏资金、定点帮扶资金、地方政府债券资金、社会捐赠资金）</t>
    </r>
  </si>
  <si>
    <r>
      <rPr>
        <b/>
        <sz val="14"/>
        <color rgb="FF000000"/>
        <rFont val="仿宋_GB2312"/>
        <charset val="134"/>
      </rPr>
      <t xml:space="preserve">第二阶段
</t>
    </r>
    <r>
      <rPr>
        <sz val="14"/>
        <color indexed="8"/>
        <rFont val="仿宋_GB2312"/>
        <charset val="134"/>
      </rPr>
      <t>（包括</t>
    </r>
    <r>
      <rPr>
        <b/>
        <sz val="14"/>
        <color rgb="FF000000"/>
        <rFont val="仿宋_GB2312"/>
        <charset val="134"/>
      </rPr>
      <t>2016年至2020年</t>
    </r>
    <r>
      <rPr>
        <sz val="14"/>
        <color indexed="8"/>
        <rFont val="仿宋_GB2312"/>
        <charset val="134"/>
      </rPr>
      <t>使用的各级财政涉农统筹整合资金（专项扶贫资金）、援藏资金、定点帮扶资金、地方政府债券资金、社会捐赠资金）</t>
    </r>
  </si>
  <si>
    <r>
      <rPr>
        <b/>
        <sz val="14"/>
        <color rgb="FF000000"/>
        <rFont val="仿宋_GB2312"/>
        <charset val="134"/>
      </rPr>
      <t>第三阶段</t>
    </r>
    <r>
      <rPr>
        <sz val="14"/>
        <color indexed="8"/>
        <rFont val="仿宋_GB2312"/>
        <charset val="134"/>
      </rPr>
      <t xml:space="preserve">
（包括</t>
    </r>
    <r>
      <rPr>
        <b/>
        <sz val="14"/>
        <color rgb="FF000000"/>
        <rFont val="仿宋_GB2312"/>
        <charset val="134"/>
      </rPr>
      <t>2021年至2023年</t>
    </r>
    <r>
      <rPr>
        <sz val="14"/>
        <color indexed="8"/>
        <rFont val="仿宋_GB2312"/>
        <charset val="134"/>
      </rPr>
      <t>使用的各级财政衔接推进乡村振兴补助资金、涉农统筹整合资金（县级）、援藏资金、定点帮扶资金、地方政府债券资金、社会捐赠资金）</t>
    </r>
  </si>
  <si>
    <t>小计</t>
  </si>
  <si>
    <t>形成资产类</t>
  </si>
  <si>
    <t>未形成资产类</t>
  </si>
  <si>
    <t>填表说明：</t>
  </si>
  <si>
    <t>应为该县（区）所有帮扶资金总数</t>
  </si>
  <si>
    <t>应为该县（区）2013年至2015年帮扶资金小计数</t>
  </si>
  <si>
    <t>帮扶资金在使用过程中形成固定资产、权益类资产、生物性资产、低值易耗品、无形资产等的所有项目实际投入资金总数</t>
  </si>
  <si>
    <t>帮扶资金在使用过程中未形成资产的所有项目实际投入资金总数</t>
  </si>
  <si>
    <t>应为该县（区）2016年至2020年帮扶资金小计数</t>
  </si>
  <si>
    <t>应为该县（区）2021年至2023年帮扶资金小计数</t>
  </si>
  <si>
    <t>林芝市</t>
  </si>
  <si>
    <t>巴宜区</t>
  </si>
  <si>
    <t>附件2</t>
  </si>
  <si>
    <t>西藏自治区林芝市巴宜区帮扶项目清单</t>
  </si>
  <si>
    <t>项目年度</t>
  </si>
  <si>
    <t>项目名称</t>
  </si>
  <si>
    <t>项目是否形成资产</t>
  </si>
  <si>
    <t>是否为帮扶产业项目</t>
  </si>
  <si>
    <t>帮扶项目资金批复情况（元）</t>
  </si>
  <si>
    <t>帮扶项目资金使用情况（元）</t>
  </si>
  <si>
    <t>政策性资金</t>
  </si>
  <si>
    <t>其他渠道资金（如企业自筹、信贷资金等非政策性资金）</t>
  </si>
  <si>
    <t>政策性资金小计</t>
  </si>
  <si>
    <t>专项扶贫资金</t>
  </si>
  <si>
    <t>统筹整合涉农资金</t>
  </si>
  <si>
    <t>财政衔接推进乡村振兴
补助资金</t>
  </si>
  <si>
    <t>援藏资金</t>
  </si>
  <si>
    <t>定点帮扶资金</t>
  </si>
  <si>
    <t>地方政府债劵资金</t>
  </si>
  <si>
    <t>社会捐赠（财政入账）</t>
  </si>
  <si>
    <t>中央</t>
  </si>
  <si>
    <t>省级</t>
  </si>
  <si>
    <t>市级</t>
  </si>
  <si>
    <t>县级</t>
  </si>
  <si>
    <t>以项目批复中批复年度为准</t>
  </si>
  <si>
    <t>以项目批复中项目名称为准</t>
  </si>
  <si>
    <t>在“是/否”中选择</t>
  </si>
  <si>
    <t>以项目批复中项目计划投资总金额为准
（保留小数点后面2位）</t>
  </si>
  <si>
    <t>该数据与附表1合计数据一致</t>
  </si>
  <si>
    <t>以项目竣工决算中核算实际投资金额为准
（保留小数点后面2位）</t>
  </si>
  <si>
    <t>鲁朗镇扎西岗旅游合作社接待中心建设项目</t>
  </si>
  <si>
    <t>是</t>
  </si>
  <si>
    <t>林芝镇卡斯木村旅游接待点建设项目</t>
  </si>
  <si>
    <t>林芝镇朗欧村旅游接待点建设项目</t>
  </si>
  <si>
    <t>林芝镇尼池村糌粑面粉加工场项目</t>
  </si>
  <si>
    <t>林芝县鲁朗镇东久村、林芝镇邦纳村、米瑞乡泽列村犏奶牛养殖项目</t>
  </si>
  <si>
    <t>米瑞乡通麦村养羊项目</t>
  </si>
  <si>
    <t>布久乡麦巴村经济林木建设项目</t>
  </si>
  <si>
    <t>八一镇公仲村经济林木建设项目</t>
  </si>
  <si>
    <t>米瑞乡色果拉藏鸡养殖基地建设项目</t>
  </si>
  <si>
    <t>米瑞乡麦娘麦村蔬菜大棚建设项目</t>
  </si>
  <si>
    <t>米瑞乡嘎萨村土豆、苜蓿草种植项目</t>
  </si>
  <si>
    <t>调整5-2增加9.3万元，客土改良费</t>
  </si>
  <si>
    <t>百巴镇折巴村粮油加工厂项目</t>
  </si>
  <si>
    <t>百巴镇折巴村“优菜”水渠建设项目</t>
  </si>
  <si>
    <t>米瑞乡通麦村农田灌溉水渠</t>
  </si>
  <si>
    <t>鲁朗镇东久村瓜果采摘园项目</t>
  </si>
  <si>
    <t>百巴镇拉格村农田灌溉水渠</t>
  </si>
  <si>
    <t>百巴镇折巴村核桃种植项目</t>
  </si>
  <si>
    <t>百巴镇强嘎村工布赛马休闲旅游山庄建设项目</t>
  </si>
  <si>
    <t>林芝镇立定村果园建设项目</t>
  </si>
  <si>
    <t>米瑞乡吉定村藏香猪养殖项目</t>
  </si>
  <si>
    <t>米瑞乡德木达嘎鲁丁糌粑加工厂建设项目</t>
  </si>
  <si>
    <t>米瑞乡曲尼贡嘎村藏香猪养殖项目</t>
  </si>
  <si>
    <t>八一镇尼西村水果蔬菜种植温室项目</t>
  </si>
  <si>
    <t>更张乡白玛店村和扎曲村钢架大棚灵芝菌种植项目</t>
  </si>
  <si>
    <t>八一镇色定村阿吉林特色经济发展农牧民专业合作社藏民族手工艺品生产厂区建设项目</t>
  </si>
  <si>
    <t>林芝镇康扎村旅游接待住宿项目</t>
  </si>
  <si>
    <t>与决算不匹配</t>
  </si>
  <si>
    <t>更章门巴民族乡门仲村、扎曲村骡马驿道修护项目</t>
  </si>
  <si>
    <t>否</t>
  </si>
  <si>
    <t>米瑞乡色果拉村农田灌溉水渠修护项目</t>
  </si>
  <si>
    <t>布久乡孜热村水渠维修</t>
  </si>
  <si>
    <t>百巴镇大坝村温室供水</t>
  </si>
  <si>
    <t>百巴镇大坝村蔬菜温室工程缺口资金</t>
  </si>
  <si>
    <t>林芝县偏远寺庙硬化路</t>
  </si>
  <si>
    <t>林芝县外来务工人员服务中心</t>
  </si>
  <si>
    <t>八一镇永久村农家乐建设项目</t>
  </si>
  <si>
    <t>八一镇加乃村农田灌溉项目</t>
  </si>
  <si>
    <t>八一镇色定村蜜蜂养殖项目</t>
  </si>
  <si>
    <t>百巴镇伍巴村旅游接待点项目</t>
  </si>
  <si>
    <t>百巴镇扎地村天麻种植项目</t>
  </si>
  <si>
    <t>布久乡孜热村绵羊养殖项目</t>
  </si>
  <si>
    <t>米瑞乡增巴村旅游接待点建设</t>
  </si>
  <si>
    <t>米瑞乡曲尼贡嘎村达嘎杂自然村藏鸡养殖项目</t>
  </si>
  <si>
    <t>更章乡久巴村水果大棚建设项目</t>
  </si>
  <si>
    <t>米瑞乡通麦村工布服装加工厂建设项目</t>
  </si>
  <si>
    <t>八一镇加定村藏香及民族服饰加工常建设项目</t>
  </si>
  <si>
    <t>米瑞乡藏猪养殖基地建设项目</t>
  </si>
  <si>
    <t>米瑞乡朗乃村重建苯日神山扶贫招待所建设项目</t>
  </si>
  <si>
    <t>更张门巴民族乡扎曲村大峡谷温泉及配套设施建设项目</t>
  </si>
  <si>
    <t>林芝镇、布久乡、米瑞乡藏猪养殖基地建设项目</t>
  </si>
  <si>
    <t>八一镇拉丁嘎旅游接待中心建设项目</t>
  </si>
  <si>
    <t>米瑞乡吉定村经济林木种植项目</t>
  </si>
  <si>
    <t>林芝镇帮纳村盛康养殖基地建设项目</t>
  </si>
  <si>
    <t>林芝镇康扎村村旅游接待住宿项目</t>
  </si>
  <si>
    <t>林芝县朗欧村旅游接待建设项目</t>
  </si>
  <si>
    <t>百巴镇增巴村莫坝沟复垦地灌溉工程</t>
  </si>
  <si>
    <t>林芝县百巴镇基础设施建设项目</t>
  </si>
  <si>
    <t>林芝县大坝村移民迁建安置房工程</t>
  </si>
  <si>
    <t>林芝县五保户集中供养建设项目</t>
  </si>
  <si>
    <t>林芝县乡镇小学幼儿园周转房设施建设</t>
  </si>
  <si>
    <t>林芝县村卫生室项目</t>
  </si>
  <si>
    <t>林芝县便民服务体系建设</t>
  </si>
  <si>
    <t>林芝县果园改造</t>
  </si>
  <si>
    <t>林芝县景区基础配套设施项目</t>
  </si>
  <si>
    <t>百巴镇、米瑞乡蔬菜大棚建设项目</t>
  </si>
  <si>
    <t>布久乡朱曲登村牲畜养殖棚圈建设项目</t>
  </si>
  <si>
    <t>更章乡久巴村水果基地建设项目</t>
  </si>
  <si>
    <t>米瑞乡色果拉村绵羊养殖基地建设项目</t>
  </si>
  <si>
    <t>八一镇拉丁嘎村农田灌溉水渠建设项目</t>
  </si>
  <si>
    <t>家庭旅馆和旅游业服务培训</t>
  </si>
  <si>
    <t>/</t>
  </si>
  <si>
    <t>米瑞乡泽列村藏香猪养殖项目</t>
  </si>
  <si>
    <t>八一镇永久村牲畜养殖项目</t>
  </si>
  <si>
    <t>鲁朗镇拉月温泉建设项目</t>
  </si>
  <si>
    <t>米瑞乡朗乃村果树种植项目</t>
  </si>
  <si>
    <t>布久乡简切村民俗旅游接待中心</t>
  </si>
  <si>
    <t>布久乡简切村果树种植项目</t>
  </si>
  <si>
    <t>八一镇公众村玫瑰种植项目</t>
  </si>
  <si>
    <t>八一镇公众村果树种植项目</t>
  </si>
  <si>
    <t>林芝镇卡斯木村氆氇加工厂建设项目</t>
  </si>
  <si>
    <t>更张乡更张村天麻种植项目</t>
  </si>
  <si>
    <t>百巴镇打麦场建设项目</t>
  </si>
  <si>
    <t>麦娘麦村藏猪养殖项目</t>
  </si>
  <si>
    <t>米瑞乡曲尼贡嘎村民房维修</t>
  </si>
  <si>
    <t>百巴镇连别村精准扶贫项目</t>
  </si>
  <si>
    <t>林芝县更章乡久巴村小康示范村建设项目</t>
  </si>
  <si>
    <t>林芝县八一镇拉丁嘎村小康示范村建设项目</t>
  </si>
  <si>
    <t>林芝县米瑞乡色果拉村小康示范村建设项目</t>
  </si>
  <si>
    <t>林芝县八一镇公众村小康示范村建设项目</t>
  </si>
  <si>
    <t>林芝县更章乡扎地村小康示范村建设项目</t>
  </si>
  <si>
    <t>林芝县林芝镇真巴（嘎拉）村小康示范村建设项目</t>
  </si>
  <si>
    <t>林芝县林芝镇卡斯木村小康示范村建设项目</t>
  </si>
  <si>
    <t>林芝县农家乐家庭旅馆建设</t>
  </si>
  <si>
    <t>鲁朗镇扎西岗村、罗布村洗车场建设项目</t>
  </si>
  <si>
    <t>鲁朗镇片区自行车租赁项目</t>
  </si>
  <si>
    <t>鲁朗镇扎西岗村林下资源烘干厂房项目</t>
  </si>
  <si>
    <t>鲁朗镇扎西岗犏奶牛养殖项目</t>
  </si>
  <si>
    <t>鲁朗镇洛木村藏药材种植项目</t>
  </si>
  <si>
    <t>八一镇犏奶牛养殖项目</t>
  </si>
  <si>
    <t>八一镇藏香猪项目</t>
  </si>
  <si>
    <t>八一镇藏鸡养殖</t>
  </si>
  <si>
    <t>林芝镇养殖项目</t>
  </si>
  <si>
    <t>百巴镇奶牛养殖项目</t>
  </si>
  <si>
    <t>百巴镇藏香猪养殖项目</t>
  </si>
  <si>
    <t>更章乡犏奶牛养殖项目（扎曲）</t>
  </si>
  <si>
    <t>更章乡小型藏鸡养殖场项目</t>
  </si>
  <si>
    <t>更章乡藏香猪养殖项目</t>
  </si>
  <si>
    <t>更章乡犏牛养殖项目（娘萨）</t>
  </si>
  <si>
    <t>布久乡藏猪养殖项目</t>
  </si>
  <si>
    <t>布久乡犏牛养殖项目</t>
  </si>
  <si>
    <t>布久乡藏鸡养殖项目</t>
  </si>
  <si>
    <t>布久乡羊养殖项目</t>
  </si>
  <si>
    <t>八一镇果树种植经济林木种植项目</t>
  </si>
  <si>
    <t>八一镇蔬菜大棚建设项目</t>
  </si>
  <si>
    <t>林芝镇灵芝种植项目</t>
  </si>
  <si>
    <t>百巴镇苹果种植项目</t>
  </si>
  <si>
    <t>米瑞乡蔬菜温室大棚项目</t>
  </si>
  <si>
    <t>布久乡蔬菜种植项目</t>
  </si>
  <si>
    <t>布久乡麦巴村蔬菜温室大棚项目</t>
  </si>
  <si>
    <t>百巴镇商店建设项目</t>
  </si>
  <si>
    <t>米瑞乡自营百货商店建设项目</t>
  </si>
  <si>
    <t>布久乡自主创业项目</t>
  </si>
  <si>
    <t>布久乡珠曲登村修建磨面坊项目</t>
  </si>
  <si>
    <t>八一镇色定村藏香加工厂项目</t>
  </si>
  <si>
    <t>百巴镇色贡村出租房项目</t>
  </si>
  <si>
    <t>百巴镇章巴村农家乐项目</t>
  </si>
  <si>
    <t>百巴镇灵芝种植项目</t>
  </si>
  <si>
    <t>米瑞乡曲尼贡嘎村糌粑粮油加工项目</t>
  </si>
  <si>
    <t>米瑞乡色果拉绵羊养殖项目</t>
  </si>
  <si>
    <t>布久乡杰麦村犏奶牛养殖项目</t>
  </si>
  <si>
    <t>布久乡藏香加工厂建设项目</t>
  </si>
  <si>
    <t>巴宜区政企协作养猪场建设项目</t>
  </si>
  <si>
    <t>巴宜区米瑞乡色果拉绵羊养殖场建设项目</t>
  </si>
  <si>
    <t>八一镇永久村次仁德吉藏家乐扩建项目</t>
  </si>
  <si>
    <t>八一镇巴吉玉米尼玛扎西藏猪养殖基地扩建项目</t>
  </si>
  <si>
    <t>米瑞乡朗乃村免烧砖厂扩建项目</t>
  </si>
  <si>
    <t>易地搬迁项目</t>
  </si>
  <si>
    <t>巴宜区2016年农村饮水安全巩固提升工程</t>
  </si>
  <si>
    <t>百巴镇拉格村文化活动中心建设项目</t>
  </si>
  <si>
    <t>布久乡麦巴村和仲沙巴村村道硬化工程</t>
  </si>
  <si>
    <t>巴宜区农村危房改造</t>
  </si>
  <si>
    <t>巴宜区2016年小型农田水利重点县建设项目</t>
  </si>
  <si>
    <t>巴宜区更章乡娘鲁村牧道工程</t>
  </si>
  <si>
    <t>巴宜区米瑞乡通麦村蔬菜种植基地建设项目二期</t>
  </si>
  <si>
    <t>社会</t>
  </si>
  <si>
    <t>巴宜区米瑞乡金玉农业科技产业园建设项目</t>
  </si>
  <si>
    <t>巴宜区百巴镇银丰生态养殖场建设项目</t>
  </si>
  <si>
    <t>巴宜区林芝镇嘎拉村农业综合体建设项目</t>
  </si>
  <si>
    <t>百巴镇强嘎村波棱瓜种植项目</t>
  </si>
  <si>
    <t>林芝镇帮纳村枸杞种植项目</t>
  </si>
  <si>
    <t>林芝镇朗欧村灵芝种植  （野外）</t>
  </si>
  <si>
    <t>八一镇精准扶贫藏猪养殖项目</t>
  </si>
  <si>
    <t>米瑞乡藏香猪养殖项目</t>
  </si>
  <si>
    <t>布久乡简切村藏香猪养殖项目（到户）</t>
  </si>
  <si>
    <t>八一镇加乃村多布杰养殖项目</t>
  </si>
  <si>
    <t>更章乡白玛店村犏奶牛养殖项目</t>
  </si>
  <si>
    <t>林芝镇康扎村犏奶牛养殖项目（到户）</t>
  </si>
  <si>
    <t>世界柏树王园林景区升级改造项目</t>
  </si>
  <si>
    <t>巴宜区八一镇建筑构件工业园配套工程建设项目</t>
  </si>
  <si>
    <t>百巴镇章巴村生态园林建设项目</t>
  </si>
  <si>
    <t>百巴镇强嘎村犏奶牛养殖项目</t>
  </si>
  <si>
    <t>布久乡甲日卡村果蔬大棚建设项目</t>
  </si>
  <si>
    <t>更章乡久巴村草莓大棚建设项目</t>
  </si>
  <si>
    <t>林芝镇嘎拉村家庭旅馆升级改造项目</t>
  </si>
  <si>
    <t>鲁朗镇扎西岗村双联户旅游休闲集散地建设项目</t>
  </si>
  <si>
    <t>米瑞乡麦娘麦村犏奶牛养殖项目</t>
  </si>
  <si>
    <t>林芝鸿宇养殖开发有限公司林芝镇立定村商品鸡养殖项目</t>
  </si>
  <si>
    <t>八一镇唐地村葡萄种植项目</t>
  </si>
  <si>
    <t>巴宜区八一镇建筑构件工业园大门围墙建设项目</t>
  </si>
  <si>
    <t>巴宜区精准扶贫现代农业观光园道路建设项目</t>
  </si>
  <si>
    <t>水果、蔬菜产业大门修建项目</t>
  </si>
  <si>
    <t>巴宜区精准扶贫现代农业观光园防风林建设项目</t>
  </si>
  <si>
    <t>巴宜区布久乡小康示范镇建设项目</t>
  </si>
  <si>
    <t>巴宜区百巴镇连别村小康示范村</t>
  </si>
  <si>
    <t>巴宜区林芝镇真巴小康示范村</t>
  </si>
  <si>
    <t>巴宜区布久乡朵当小康示范村</t>
  </si>
  <si>
    <t>巴宜区卫生服务中心异地新建项目</t>
  </si>
  <si>
    <t>巴宜区社会福利院职工住房建设项目</t>
  </si>
  <si>
    <t>藏佳香青稞咖啡生产扩建项目</t>
  </si>
  <si>
    <t>巴宜区鲁朗镇集中安置点（三岩）</t>
  </si>
  <si>
    <t>巴宜区八一镇集中安置点</t>
  </si>
  <si>
    <t>巴宜区更章乡集中安置点（三岩）</t>
  </si>
  <si>
    <t>调整5-2调整增加120万元</t>
  </si>
  <si>
    <t>银丰农牧堆龙村有机肥厂配套建设项目</t>
  </si>
  <si>
    <t>林芝镇旅游综合体建设项目</t>
  </si>
  <si>
    <t>八一镇公众村综合养殖建设项目</t>
  </si>
  <si>
    <t>巴宜区百巴镇百亚吉林藏家乐扩建项目</t>
  </si>
  <si>
    <t>八一镇唐地村玉龙山庄农家乐建设项目</t>
  </si>
  <si>
    <t>八一镇加定村杰布农家旅馆改造项目</t>
  </si>
  <si>
    <t>鲁朗镇家庭旅馆提质项目</t>
  </si>
  <si>
    <t>鲁朗创客双创产业园智慧旅游精准扶贫项目一期</t>
  </si>
  <si>
    <t>折巴村（伍巴自然村）苗圃基地建设项目</t>
  </si>
  <si>
    <t>林芝市巴宜区精准扶贫现代农业观光园信息中心建设项目</t>
  </si>
  <si>
    <t>八一镇拉丁嘎唐绕村比日神山蔬菜种植项目</t>
  </si>
  <si>
    <t>巴宜区鲁朗镇藏鸡养殖项目（一）</t>
  </si>
  <si>
    <t>巴宜区林芝镇藏鸡养殖项目（二）</t>
  </si>
  <si>
    <t>八一镇唐地村休闲采摘餐饮观光园建设项目</t>
  </si>
  <si>
    <t>鲁朗镇镇区纳麦桥头骑马射箭场建设项目</t>
  </si>
  <si>
    <t>调整5-2表0.15元</t>
  </si>
  <si>
    <t>布久乡珠曲登村犏奶牛养殖项目（到户）</t>
  </si>
  <si>
    <t>布久乡简切村犏奶牛养殖项目（到户）</t>
  </si>
  <si>
    <t>八一镇公众村格桑养殖项目</t>
  </si>
  <si>
    <t>八一镇加当嘎村边巴次仁奶牛养殖项目</t>
  </si>
  <si>
    <t>米瑞乡朗乃村藏鸡养殖建设项目（到户）</t>
  </si>
  <si>
    <t>百巴镇色贡村拉姆洗车场扩建项目</t>
  </si>
  <si>
    <t>八一镇尼西村旺久商店建设项目</t>
  </si>
  <si>
    <t>百巴镇色贡村商店建设项目</t>
  </si>
  <si>
    <t>调整5-2表0.43元</t>
  </si>
  <si>
    <t>巴宜区八一镇建筑构件工业园产业项目配套工程建设项目</t>
  </si>
  <si>
    <t>跟235号项目可能是一个批复，批复的金额为4851.21万元</t>
  </si>
  <si>
    <t>林芝巴宜区布久乡花卉产业示范基地项目</t>
  </si>
  <si>
    <t>巴宜区多旺农牧民手工艺糌粑加工厂项目</t>
  </si>
  <si>
    <t>林芝市巴宜区八一镇巴吉村措木及林下资源加工厂项目</t>
  </si>
  <si>
    <t>拉格村藏香猪养殖项目</t>
  </si>
  <si>
    <t>巴宜区藏香猪产业饲料加工厂建设项目</t>
  </si>
  <si>
    <t>巴宜区林芝镇帮纳村生态鸡养殖扩建项目</t>
  </si>
  <si>
    <t>巴宜区卡斯木村团结传统手工艺加工厂项目</t>
  </si>
  <si>
    <t>巴宜区林芝镇真巴村农家乐项目</t>
  </si>
  <si>
    <t>玉容增村蔬菜基地建设项目</t>
  </si>
  <si>
    <t>白木村犏牛奶牛基地项目</t>
  </si>
  <si>
    <t>东久村犏牛养殖项目</t>
  </si>
  <si>
    <t>三岩搬迁项目巴宜区百巴镇集中安置点苗木基地</t>
  </si>
  <si>
    <t>核对批复调整5-2</t>
  </si>
  <si>
    <t>三岩搬迁项目巴宜区百巴镇集中安置点藏猪繁育基地</t>
  </si>
  <si>
    <t>分出去181号、183号</t>
  </si>
  <si>
    <t>三岩搬迁项目巴宜区八一镇集中安置点大棚建设</t>
  </si>
  <si>
    <t>三岩搬迁项目巴宜区八一镇集中安置点林卡</t>
  </si>
  <si>
    <t>三岩搬迁项目巴宜区鲁朗镇集中安置点犏奶牛养殖</t>
  </si>
  <si>
    <t>巴宜区民房屋顶改造项目</t>
  </si>
  <si>
    <t>巴宜区八一镇多布小康示范村</t>
  </si>
  <si>
    <t>巴宜区米瑞乡通麦小康示范村</t>
  </si>
  <si>
    <t>巴宜区布久乡甲日卡村农机维修建设项目</t>
  </si>
  <si>
    <t>巴宜区百巴镇强嘎村索果自然村玉米种植项目</t>
  </si>
  <si>
    <t>巴宜区八一镇公众村藏鸡养殖项目</t>
  </si>
  <si>
    <t>巴宜区八一镇拉嘎娘灵芝种植项目</t>
  </si>
  <si>
    <t>百巴镇开朗村奶牛养殖项目</t>
  </si>
  <si>
    <t>工布原乡旅游配套产业续建项目</t>
  </si>
  <si>
    <t>巴宜区布久乡嘎玛村西藏圣域农牧果树种植推广项目</t>
  </si>
  <si>
    <t>三岩片区易地搬迁安置群众养殖业配套资金</t>
  </si>
  <si>
    <t>百巴、八一、更章、鲁朗人饮设施项目（三岩）</t>
  </si>
  <si>
    <t>只找到了更章、八一的批复</t>
  </si>
  <si>
    <t>林芝镇康扎村人居环境整治工程</t>
  </si>
  <si>
    <t>建筑产业构建园纬三路</t>
  </si>
  <si>
    <t>跟207号可能为一个批复，批复金额为4851.21万元</t>
  </si>
  <si>
    <t>建筑产业构件园污水处理厂</t>
  </si>
  <si>
    <t>百巴镇增巴村果树种植项目</t>
  </si>
  <si>
    <t>米瑞乡娟姗奶牛养殖项目</t>
  </si>
  <si>
    <t>巴宜区八一镇宇高农业改扩建项目</t>
  </si>
  <si>
    <t>巴宜区八一镇草莓种植项目</t>
  </si>
  <si>
    <t>米瑞乡麦娘麦村水果基地</t>
  </si>
  <si>
    <t>百巴镇强嘎村奶牛养殖项目</t>
  </si>
  <si>
    <t>米瑞乡油用牡丹建设项目</t>
  </si>
  <si>
    <t>水果产业提质增效项目</t>
  </si>
  <si>
    <t>嘎萨村藏香猪养殖项目</t>
  </si>
  <si>
    <t>更章门巴民族乡草莓基地建设项目</t>
  </si>
  <si>
    <t>水果产业提质增效项目（二期）</t>
  </si>
  <si>
    <t>八一镇巴吉村旅游产业建设项目</t>
  </si>
  <si>
    <t>八一镇巴吉村旅游产业建设项目一期水肥一体化建设项目</t>
  </si>
  <si>
    <t>巴宜区鲁朗镇拉月村精准扶贫集体经济建设项目</t>
  </si>
  <si>
    <t>百巴镇嘎吉村搬迁群众到户犏奶牛项目（三岩）</t>
  </si>
  <si>
    <t>八一镇、更章乡搬迁群众到户奶牛项目（三岩）</t>
  </si>
  <si>
    <t>鲁朗镇搬迁群众到户奶牛项目（三岩）</t>
  </si>
  <si>
    <t>洛木村犏奶牛养殖项目</t>
  </si>
  <si>
    <t>盛世农业科技蔬菜基地建设项目</t>
  </si>
  <si>
    <t>茶园｛木｝歌美丽｛香｝村—文旅田园乡村振兴项目（茶叶种植一期）</t>
  </si>
  <si>
    <t>更章乡娘萨村羊肚菌及蔬菜种植项目（三岩）</t>
  </si>
  <si>
    <t>百巴镇嘎吉村养殖项目（三岩）</t>
  </si>
  <si>
    <t>巴宜区三岩搬迁点配套产业项目</t>
  </si>
  <si>
    <t>巴宜区三岩搬迁点文旅项目</t>
  </si>
  <si>
    <t>鲁朗镇明吉村村集体经济项目（三岩）</t>
  </si>
  <si>
    <t>巴宜区八一镇尼西村入户道路建设项目</t>
  </si>
  <si>
    <t>巴宜区八一镇多布村恰巴村入户道路硬化</t>
  </si>
  <si>
    <t>巴宜区八一镇尼西村水渠灌溉项目</t>
  </si>
  <si>
    <t>巴宜区人居环境建设项目</t>
  </si>
  <si>
    <t>巴宜区米瑞乡曲尼贡嘎村道路修建</t>
  </si>
  <si>
    <t>巴宜区米瑞乡朗乃村灌溉水渠项目</t>
  </si>
  <si>
    <t>嘎萨村打麦场建设项目</t>
  </si>
  <si>
    <t>巴宜区八一镇永久村明沟建设项目</t>
  </si>
  <si>
    <t>巴宜区米瑞乡修建嘎萨村农田道路项目</t>
  </si>
  <si>
    <t>巴宜区百巴镇开朗片人饮工程建设项目</t>
  </si>
  <si>
    <t>巴宜区百巴镇强嘎村修建人饮工程项目</t>
  </si>
  <si>
    <t>东久村道路吊桥、围栏修建项目</t>
  </si>
  <si>
    <t>拉月村人畜分离项目</t>
  </si>
  <si>
    <t>洛木村人畜分离项目</t>
  </si>
  <si>
    <t>白木村道路维修</t>
  </si>
  <si>
    <t>巴宜区三岩搬迁点附属设施项目</t>
  </si>
  <si>
    <t>林芝市巴宜区昌都“三岩”片区易地扶贫搬迁点水利配套设施建设项目（灌区部分）</t>
  </si>
  <si>
    <t>巴宜区八一镇、百巴镇三岩安置点打麦场附属工程建设项目</t>
  </si>
  <si>
    <t>巴宜区更章乡更章小康示范村</t>
  </si>
  <si>
    <t>巴宜区鲁朗镇白木小康示范村</t>
  </si>
  <si>
    <t>巴宜区林芝镇康扎村人居环境整治项目二期工程</t>
  </si>
  <si>
    <t>巴宜区百巴镇大坝小康示范村</t>
  </si>
  <si>
    <t>巴宜区百巴镇百巴小康示范村</t>
  </si>
  <si>
    <t>巴宜区更章乡娘萨小康示范村</t>
  </si>
  <si>
    <t>巴宜区八一镇巴吉玉米小康示范村</t>
  </si>
  <si>
    <t>巴宜区布久乡嘎玛小康示范村</t>
  </si>
  <si>
    <t>巴宜区米瑞乡米瑞小康示范村</t>
  </si>
  <si>
    <t>巴宜区鲁朗镇东久小康示范村</t>
  </si>
  <si>
    <t>米瑞乡蔬菜基地扩建项目</t>
  </si>
  <si>
    <t>更章乡种植基地建设项目</t>
  </si>
  <si>
    <t>巴宜区百巴镇章巴沟藏猪养殖项目</t>
  </si>
  <si>
    <t>林芝镇帮纳村育肥牛基地建设项目</t>
  </si>
  <si>
    <t>百巴镇强嘎村生态养鸡场扩建项目</t>
  </si>
  <si>
    <t>到户犏奶牛养殖项目</t>
  </si>
  <si>
    <t>农家乐扩建项目</t>
  </si>
  <si>
    <t>达则村养殖良种奶牛项目</t>
  </si>
  <si>
    <t>鲁朗扎塘鲁措、罗布村河道水上旅游服务综合项目</t>
  </si>
  <si>
    <t>鲁朗镇青稞鸡综合养殖项目</t>
  </si>
  <si>
    <t>鲁朗镇明吉村犏奶牛养殖项目（到户）</t>
  </si>
  <si>
    <t>林芝镇种鸡场建设项目</t>
  </si>
  <si>
    <t>调整5-2表与清查报告保持一致</t>
  </si>
  <si>
    <t>八一镇多布村蓝莓基地扩建提质增效项目</t>
  </si>
  <si>
    <t>更章乡农业现代观光园温室大棚建设项目</t>
  </si>
  <si>
    <t>八一镇尼西村脆李种植项目</t>
  </si>
  <si>
    <t>结算（含二类费用）</t>
  </si>
  <si>
    <t>八一镇土特产加工销售中心项目</t>
  </si>
  <si>
    <t>藏木耳种植项目</t>
  </si>
  <si>
    <t>米瑞乡蔬菜基地苗木培育项目</t>
  </si>
  <si>
    <t>决算</t>
  </si>
  <si>
    <t>八一镇藏鸡养殖场扩建项目</t>
  </si>
  <si>
    <t>西藏高原苹果苗木繁育基地项目</t>
  </si>
  <si>
    <t>藏药材种植项目</t>
  </si>
  <si>
    <t>2021年乡村振兴重点帮扶村吉定村藏香猪养殖项目</t>
  </si>
  <si>
    <t>鲁朗镇明吉村防护堤建设项目（三岩）</t>
  </si>
  <si>
    <t>百巴镇嘎吉村排水沟建设项目</t>
  </si>
  <si>
    <t>乡村振兴示范村、重点帮扶村人居环境整治项目</t>
  </si>
  <si>
    <t>巴宜区2021年乡村振兴示范村、重点帮扶村庄美化建设项目</t>
  </si>
  <si>
    <t>巴宜区2021年乡村振兴重点帮扶村村庄净化建设项目</t>
  </si>
  <si>
    <t>巴宜区2021年乡村振兴重点帮扶村鲁朗镇巴嘎村庄美化建设项目</t>
  </si>
  <si>
    <t>2021年乡村振兴重点帮扶村开朗村净化工程项目</t>
  </si>
  <si>
    <t>林芝市米瑞乡小学素质教育基础设施整体提升建设项目一期</t>
  </si>
  <si>
    <t>西藏林芝巴吉巨柏保护工程“一树一档”和本底调查编制项目</t>
  </si>
  <si>
    <t>巴宜区苹果提质增效改造项目</t>
  </si>
  <si>
    <t>高原特色种植项目</t>
  </si>
  <si>
    <t>雅江雪牛育肥建设项目</t>
  </si>
  <si>
    <t>鲁朗镇罗布村旅游产业配套设施提升项目</t>
  </si>
  <si>
    <t>巴宜区农畜产品深加工建设项目</t>
  </si>
  <si>
    <t>曲尼贡嘎村雅江雪牛养殖项目</t>
  </si>
  <si>
    <t>巴宜区入户养鸡项目</t>
  </si>
  <si>
    <t>通麦村青岗林藏香猪养殖合作项目</t>
  </si>
  <si>
    <t>巴宜区米瑞乡朗乃村娟姗奶牛养殖项目</t>
  </si>
  <si>
    <t>卡斯木村藏香猪到户养殖项目</t>
  </si>
  <si>
    <t>林芝市巴宜区CO2超临界萃取高原植物精华油项目</t>
  </si>
  <si>
    <t>康扎村巩固提升项目</t>
  </si>
  <si>
    <t>杰麦村提升巩固项目</t>
  </si>
  <si>
    <t>东巴才村人居环境提升项目</t>
  </si>
  <si>
    <t>尼池村设施农业提升改造项目</t>
  </si>
  <si>
    <t>尼池村整村推进项目</t>
  </si>
  <si>
    <t>巴宜区林芝镇青稞产业配套设施项目</t>
  </si>
  <si>
    <t>嘎拉村整村推进项目</t>
  </si>
  <si>
    <t>公众村整村推进项目</t>
  </si>
  <si>
    <t>公众村旅游配套产业项目</t>
  </si>
  <si>
    <t>“百家基层党建示范点”奖补项目及示范村建设补助项目</t>
  </si>
  <si>
    <t>巴宜区农业观光产业示范基地基础设施提升项目</t>
  </si>
  <si>
    <t>中共林芝市巴宜区区委党校建设项目一期综合楼建设项目</t>
  </si>
  <si>
    <t>巴宜区大柏树防火道路和设施建设项目</t>
  </si>
  <si>
    <t>巴宜区大柏树景区提质扩容建设项目-巴吉巨柏“一树一策”保护工程</t>
  </si>
  <si>
    <t>更章村村集体民俗旅游配套设施项目</t>
  </si>
  <si>
    <t>拉格村藏猪养殖项目</t>
  </si>
  <si>
    <t>朗欧村犏奶牛到户养殖项目</t>
  </si>
  <si>
    <t>调整5-2表0.14元</t>
  </si>
  <si>
    <t>卡斯木村林下生态鸡养殖项目</t>
  </si>
  <si>
    <t>布久乡杰麦村产业园建设项目</t>
  </si>
  <si>
    <t>清查报告</t>
  </si>
  <si>
    <t>开朗村犏奶牛养殖项目</t>
  </si>
  <si>
    <t>白木村藏猪养殖项目</t>
  </si>
  <si>
    <t>巴嘎村犏奶牛养殖项目</t>
  </si>
  <si>
    <t>百巴镇育肥牛基地改扩建项目</t>
  </si>
  <si>
    <t>巴宜区百巴镇百巴村乡村旅游户外设施建设项目</t>
  </si>
  <si>
    <t>巴宜区民宿改建项目</t>
  </si>
  <si>
    <t>嘎吉村养猪场提升改造项目</t>
  </si>
  <si>
    <t>巴宜区林下资源种植及设施农业建设项目</t>
  </si>
  <si>
    <t>泽列村犏奶牛养殖扩建项目</t>
  </si>
  <si>
    <t>百巴镇百巴村人居环境整治项目</t>
  </si>
  <si>
    <t>百巴镇强嘎村人居环境整治项目</t>
  </si>
  <si>
    <t>巴宜区人畜分离补助项目</t>
  </si>
  <si>
    <t>鲁朗乡村旅游配套设施建设项目</t>
  </si>
  <si>
    <t>色果绕村农田灌溉水渠项目</t>
  </si>
  <si>
    <t>鲁朗镇白木村美丽宜居村项目</t>
  </si>
  <si>
    <t>鲁朗镇洛木村美丽宜居村项目</t>
  </si>
  <si>
    <t>林芝镇卡斯木村美丽宜居村项目</t>
  </si>
  <si>
    <t>百巴镇大坝村美丽宜居村项目</t>
  </si>
  <si>
    <t>鲁朗镇巴嘎村美丽宜居村项目</t>
  </si>
  <si>
    <t>米瑞乡吉定村美丽宜居村项目</t>
  </si>
  <si>
    <t>更章乡白玛店村美丽宜居村项目</t>
  </si>
  <si>
    <t>米瑞乡曲尼贡嘎村美丽宜居村项目</t>
  </si>
  <si>
    <t>百巴镇拉格村美丽宜居村项目</t>
  </si>
  <si>
    <t>林芝镇帮纳村美丽宜居村项目</t>
  </si>
  <si>
    <t>林芝镇朗欧村美丽宜居村项目</t>
  </si>
  <si>
    <t>米瑞乡麦娘麦村美丽宜居村项目</t>
  </si>
  <si>
    <t>八一镇尼西村美丽宜居村项目</t>
  </si>
  <si>
    <t>林芝镇达则村美丽宜居村项目</t>
  </si>
  <si>
    <t>米瑞乡嘎萨村美丽宜居村项目</t>
  </si>
  <si>
    <t>布久乡仲萨巴村美丽宜居村项目</t>
  </si>
  <si>
    <t>米瑞乡泽列村美丽宜居村项目</t>
  </si>
  <si>
    <t>布久乡简切村美丽宜居村项目</t>
  </si>
  <si>
    <t>林芝市巴宜区鲁朗小学素质教育基础设施提升建设项目（二期）</t>
  </si>
  <si>
    <t>更章乡门仲村“ 乡村振兴示范村” 建设项目</t>
  </si>
  <si>
    <t>八一镇加乃村“ 乡村振兴示范村” 建设项目</t>
  </si>
  <si>
    <t>米瑞乡通麦村“ 乡村振兴示范村” 建设项目</t>
  </si>
  <si>
    <t>百巴镇折巴村“ 乡村振兴示范村” 建设项目</t>
  </si>
  <si>
    <t>批复文件</t>
  </si>
  <si>
    <t>林芝镇立定村“ 乡村振兴示范村” 建设项目</t>
  </si>
  <si>
    <t>布久乡仲萨巴村“ 乡村振兴示范村” 建设项目</t>
  </si>
  <si>
    <t>鲁朗镇罗布村骑马、射箭场建设项目</t>
  </si>
  <si>
    <t>鲁朗镇东巴才村商店建设项目</t>
  </si>
  <si>
    <t>林芝镇农副产品综合市场项目</t>
  </si>
  <si>
    <t>百巴扶贫商品房项目</t>
  </si>
  <si>
    <t>没国投的批复</t>
  </si>
  <si>
    <t>更章门巴民族农家乐项目</t>
  </si>
  <si>
    <t>米瑞乡民俗旅游接待中心项目</t>
  </si>
  <si>
    <t>米瑞乡玉米饲料加工厂建设项目</t>
  </si>
  <si>
    <t>巴宜区贡布乳业扩建项目</t>
  </si>
  <si>
    <t>林芝市巴宜区异地扶贫开发商住房项目</t>
  </si>
  <si>
    <t>清查报告表8</t>
  </si>
  <si>
    <t>种植业实用技术培训</t>
  </si>
  <si>
    <t>八一镇唐地村低产田改造项目</t>
  </si>
  <si>
    <t>百巴镇增巴村莫巴沟撂荒地复垦建设项目</t>
  </si>
  <si>
    <t>互助资金八一镇多布村</t>
  </si>
  <si>
    <t>互助资金布久乡麦巴村</t>
  </si>
  <si>
    <t>互助资金百巴镇章巴村</t>
  </si>
  <si>
    <t>民族手工业传承培训</t>
  </si>
  <si>
    <t>金融扶贫风险补偿及担保基金</t>
  </si>
  <si>
    <t>巴宜区2016年优质青稞种植项目</t>
  </si>
  <si>
    <t>巴宜区米瑞乡朗乃村优良品种推广项目</t>
  </si>
  <si>
    <t>定向政策补助</t>
  </si>
  <si>
    <t>生态岗位补助资金</t>
  </si>
  <si>
    <t>巴宜区森林生态效益补偿</t>
  </si>
  <si>
    <t>巴宜区农机具购置补贴</t>
  </si>
  <si>
    <t>项目管理费</t>
  </si>
  <si>
    <t>巴宜区建档立卡贫困户培训</t>
  </si>
  <si>
    <t>农村公益事业</t>
  </si>
  <si>
    <t>巴宜区八一镇加乃村妇女荞麦种植项目</t>
  </si>
  <si>
    <t>巴宜区生产生活扶贫项目</t>
  </si>
  <si>
    <t>林芝市巴宜区“三岩”片区易地扶贫搬迁点百巴镇耕地开垦建设项目</t>
  </si>
  <si>
    <t>八一镇产业发展启动资金</t>
  </si>
  <si>
    <t>更章乡扎曲村油菜种植项目</t>
  </si>
  <si>
    <t>更章乡精准扶贫农业观光园油菜种植项目</t>
  </si>
  <si>
    <t>阿吉林奖励扶持资金</t>
  </si>
  <si>
    <t>奖励扶持资金</t>
  </si>
  <si>
    <t>米瑞乡姆多村花田改扩建项目</t>
  </si>
  <si>
    <t>贷款贴息资金项目</t>
  </si>
  <si>
    <t>农牧民职业技能培训</t>
  </si>
  <si>
    <t>农牧民技能培训</t>
  </si>
  <si>
    <t>扶贫贴息贷款资金</t>
  </si>
  <si>
    <t>巴宜区特色野菜种植示范项目</t>
  </si>
  <si>
    <t>2022年巴宜区牦牛经济杂交利用项目</t>
  </si>
  <si>
    <t>鲁朗管委会农村生活垃圾清运项目</t>
  </si>
  <si>
    <t>巴宜区农村生活垃圾清运项目</t>
  </si>
  <si>
    <t>生态岗位</t>
  </si>
  <si>
    <t>2021年扶贫贷款贴息</t>
  </si>
  <si>
    <t>农牧民实用技能培训</t>
  </si>
  <si>
    <t>巴宜区藏猪育肥项目</t>
  </si>
  <si>
    <t>巴宜区2023年垃圾清运项目</t>
  </si>
  <si>
    <t>鲁朗镇2023年垃圾清运项目</t>
  </si>
  <si>
    <t>巴宜区新风貌行动项目</t>
  </si>
  <si>
    <t>2022年扶贫贷款贴息</t>
  </si>
  <si>
    <t>巴宜区八一镇多布村自然村至牧场公路工程</t>
  </si>
  <si>
    <t>巴宜区八一镇加乃村大桥工程</t>
  </si>
  <si>
    <t>巴宜区“产学研检”蔬菜水果试验基地项目</t>
  </si>
  <si>
    <t>巴宜区农牧“产学研检”综合提升建设项目</t>
  </si>
  <si>
    <t>巴宜区大柏树景区提质扩容建设项目-景观提升工程</t>
  </si>
  <si>
    <t>大柏树创建国家级5A景区规划</t>
  </si>
  <si>
    <t>大柏树景区策划项目</t>
  </si>
  <si>
    <t>米瑞乡吉定村雅江雪牛养殖项目</t>
  </si>
  <si>
    <t>清查报告核对金额</t>
  </si>
  <si>
    <t>真巴村产业设施提升改造项目</t>
  </si>
  <si>
    <t>百巴镇开朗村综合服务站建设项目</t>
  </si>
  <si>
    <t>巴宜区八一镇巴吉村建材市场项目</t>
  </si>
  <si>
    <t>巴宜区八一镇永久新区旅游综合服务中心建设项目</t>
  </si>
  <si>
    <t>巴宜区八一镇卡定沟花卉瓜果观光采摘园建设项目</t>
  </si>
  <si>
    <t>巴宜区布久乡食品加工项目</t>
  </si>
  <si>
    <t>巴宜区米瑞乡姆多村珠吉农家乐建设项目</t>
  </si>
  <si>
    <t>巴宜区鲁朗镇拉月村幄乐仓藏家宴装修扩建项目</t>
  </si>
  <si>
    <t>巴宜区百巴镇章巴村农家乐扩建项目</t>
  </si>
  <si>
    <t>巴宜区米瑞乡姆多村优质奶牛养殖项目</t>
  </si>
  <si>
    <t>巴宜区林芝镇南江农牧科技发展有限公司养鸡场扩建项目</t>
  </si>
  <si>
    <t>巴宜区八一镇锦铂现代物流园建设项目</t>
  </si>
  <si>
    <t>巴宜区八一镇建筑构件产业园</t>
  </si>
  <si>
    <t>巴宜区八一镇巴吉村宏鑫商砼扩建项目</t>
  </si>
  <si>
    <t>林芝镇卡斯木村奶牛养殖项目</t>
  </si>
  <si>
    <t>八一镇加定村工布民族手工艺农牧民专业合作社</t>
  </si>
  <si>
    <t>布久乡仲果村特色项目农牧产品加工营销</t>
  </si>
  <si>
    <t>百巴镇大坝村灌溉水渠建设</t>
  </si>
  <si>
    <t>米瑞乡通麦村藏香猪养殖基地建设</t>
  </si>
  <si>
    <t>百巴镇章巴村藏鸡养殖基地建设</t>
  </si>
  <si>
    <t>八一镇色定村阿吉林民族手工艺品加工项目</t>
  </si>
  <si>
    <t>林芝镇果若村藏猪养殖基地建设</t>
  </si>
  <si>
    <t>林芝镇尼池村犏奶牛养殖基地建设</t>
  </si>
  <si>
    <t>布久乡仲果村创富农牧民专业合作社优质水果基地建设项目</t>
  </si>
  <si>
    <t>更章门巴民族乡娘萨村藏猪养殖基地建设项目</t>
  </si>
  <si>
    <t>更章乡扎曲村旅游产业项目</t>
  </si>
  <si>
    <t>布久乡仲果村荣昌养殖农牧民专业合作社绵羊养殖项目</t>
  </si>
  <si>
    <t>八一镇尼西村犏奶牛养殖基地项目</t>
  </si>
  <si>
    <t>更章门巴民族乡久巴村天麻种植项目</t>
  </si>
  <si>
    <t>米瑞乡吉定村次仁种植养殖农牧民合作社</t>
  </si>
  <si>
    <t>布久乡仲果村松茸产品加工营销建设项目</t>
  </si>
  <si>
    <t>八一镇唐地村才旺农牧民种养殖专业合作社藏香猪养殖基地建设</t>
  </si>
  <si>
    <t>八一镇雪荣村索次农牧民养殖专业合作社藏香猪养殖基
地建设项目</t>
  </si>
  <si>
    <t>更章门巴民族乡门更仲村木耳种植项目乡</t>
  </si>
  <si>
    <t>布久乡仲果村犏牛养殖基地建设项目</t>
  </si>
  <si>
    <t>布久乡仲果村木耳布种植加工营销项目</t>
  </si>
  <si>
    <t>米瑞乡米娘麦村核米桃种植基地</t>
  </si>
  <si>
    <t>布久乡麦巴村水渠底部硬化</t>
  </si>
  <si>
    <t>百巴镇扎地村林下资源绿色食品加工项目</t>
  </si>
  <si>
    <t>布久乡雪域石锅加工厂</t>
  </si>
  <si>
    <t>八一镇巴吉村经济林建设</t>
  </si>
  <si>
    <t>八一镇公众村光明种养殖专业合作社果树种植项目</t>
  </si>
  <si>
    <t>八一镇唐地村神玉农牧民专业合作社犏牛养殖项目</t>
  </si>
  <si>
    <t>八一镇加定村工布民族手工艺合作社八购置藏香加工设备项目</t>
  </si>
  <si>
    <t>林芝镇尼池村经济林林木种植项目</t>
  </si>
  <si>
    <t>布久乡杰麦村生态林果示范园建设项目</t>
  </si>
  <si>
    <t>八一镇加定村耕地土壤改良建设项目</t>
  </si>
  <si>
    <t>更章门巴民俗文化旅游村寨建设项目</t>
  </si>
  <si>
    <t>米瑞乡麦娘麦村贡嘎综合养殖专业合作社藏香猪养殖项目</t>
  </si>
  <si>
    <t>布久乡朵当村农牧民养殖专业合作社犏奶牛养殖项目</t>
  </si>
  <si>
    <t>八一镇仲沙村祥域种养殖农牧民专业合作社养殖项目</t>
  </si>
  <si>
    <t>林芝镇邦纳村古祥编奶牛养殖项目</t>
  </si>
  <si>
    <t>林芝镇邦纳村尼多种养殖农牧民专业合作社加工基地建设项目</t>
  </si>
  <si>
    <t>林芝市巴宜区“三岩”片区易地搬迁点百巴镇嘎吉村村公房建设项目</t>
  </si>
  <si>
    <t>林芝市巴宜区“三岩”片区易地搬迁点百巴镇嘎吉村幼儿园建设项目</t>
  </si>
  <si>
    <t>林芝市巴宜区“三岩”片区易地搬迁点更章乡娘萨村村公房建设项目</t>
  </si>
  <si>
    <t>林芝市巴宜区“三岩”片区易地扶贫搬迁点八一镇、更章乡耕地开垦建设项目</t>
  </si>
  <si>
    <t>林芝市巴宜区“三岩”片区易地搬迁点八一镇加乃村村公房建设项目</t>
  </si>
  <si>
    <t>林芝市巴宜区“三岩”片区易地搬迁点八一镇加乃村幼儿园建设项目</t>
  </si>
  <si>
    <t>林芝市巴宜区“三岩”片区易地扶贫搬迁点百巴镇基础设施建设项目</t>
  </si>
  <si>
    <t>林芝市巴宜区“三岩”片区易地扶贫搬迁点八一镇加乃村住宅及配套设施建项目</t>
  </si>
  <si>
    <t>林芝市巴宜区“三岩”片区易地扶贫搬迁点百巴镇嘎吉村住宅及配套设施(一二人户)建设项目</t>
  </si>
  <si>
    <t>林芝市巴宜区“三岩”片区易地扶贫搬迁点百巴镇嘎吉村住宅及配套设施建设项目</t>
  </si>
  <si>
    <t>林芝市巴宜区“三岩”片区易地扶贫搬迁点鲁朗镇住宅及配套设施建设项目</t>
  </si>
  <si>
    <t>林芝市巴宜区“三岩”片区易地搬迁点鲁朗镇明吉村村公房建设项目</t>
  </si>
  <si>
    <t>巴宜区更章乡娘萨村附属设施项目（取水口工程）（三岩）</t>
  </si>
  <si>
    <t>林芝市巴宜区“三岩”片区易地扶贫搬迁点更章乡娘萨村住宅及配套设施建设</t>
  </si>
  <si>
    <t>巴宜区八一镇加乃村、百巴镇嘎吉村、更章乡娘萨村附属设施项目(灌溉工程）（三岩）</t>
  </si>
  <si>
    <t>巴宜区鲁朗镇明吉村附属设施项目（三岩）</t>
  </si>
  <si>
    <t>鲁朗镇明吉村村庄山体排水建设项目（三岩）</t>
  </si>
  <si>
    <t>旅游附属设施建设项目（三岩）</t>
  </si>
  <si>
    <t>鲁朗镇明吉村基础设施提升项目（三岩）</t>
  </si>
  <si>
    <t>巴宜区百巴镇嘎吉村21户受灾群众住宅及配套设施建设项目——布久乡安置点（三岩）</t>
  </si>
  <si>
    <t>巴宜区百巴镇嘎吉村21户受灾群众住宅及配套设施建设项目——林芝镇安置点（三岩）</t>
  </si>
  <si>
    <t>巴宜区百巴镇嘎吉村21户受灾群众住宅及配套设施建设项目——米瑞乡安置点（三岩）</t>
  </si>
  <si>
    <t>鲁朗镇明吉村村庄积水外排项目（三岩）</t>
  </si>
  <si>
    <t>林芝市东久至巴松措公路工程（一期）</t>
  </si>
  <si>
    <t>林芝县鲁朗国际旅游小镇建设</t>
  </si>
  <si>
    <t>林芝县鲁朗镇五寨至米瑞乡旅游环线公路建设</t>
  </si>
  <si>
    <t>林芝县青少年野营基地建设</t>
  </si>
  <si>
    <t>鲁朗国际旅游小镇</t>
  </si>
  <si>
    <t>林芝市林芝县更章门巴民族乡更章村鲁果绕自然村村道</t>
  </si>
  <si>
    <t>林芝市林芝县更章门巴民族乡白玛店村牧道桥</t>
  </si>
  <si>
    <t>林芝市林芝县更章门巴民族乡久巴村桥梁</t>
  </si>
  <si>
    <t>林芝市林芝县更章门巴民族乡阿脱村牧场道路</t>
  </si>
  <si>
    <t>林芝市林芝县更章门巴民族乡雨米村灌溉水渠</t>
  </si>
  <si>
    <t>林芝市林芝县更章门巴民族乡娘萨村牧场道路</t>
  </si>
  <si>
    <t>林芝市林芝县更章门巴民族乡色丁当嘎村灌溉水渠</t>
  </si>
  <si>
    <t xml:space="preserve">西藏自治区林芝市帮扶产业项目总台账
</t>
  </si>
  <si>
    <t>项目
编号</t>
  </si>
  <si>
    <t>项目
地市</t>
  </si>
  <si>
    <t>项目
县区</t>
  </si>
  <si>
    <t>项目
年度</t>
  </si>
  <si>
    <t>项目
名称</t>
  </si>
  <si>
    <t>项目申报主体</t>
  </si>
  <si>
    <t>项目实施地点</t>
  </si>
  <si>
    <t>项目主要建设内容</t>
  </si>
  <si>
    <r>
      <rPr>
        <b/>
        <sz val="11"/>
        <color rgb="FF000000"/>
        <rFont val="仿宋_GB2312"/>
        <charset val="134"/>
      </rPr>
      <t>计划投资</t>
    </r>
    <r>
      <rPr>
        <sz val="11"/>
        <color rgb="FF000000"/>
        <rFont val="仿宋_GB2312"/>
        <charset val="134"/>
      </rPr>
      <t>（万元）</t>
    </r>
  </si>
  <si>
    <r>
      <rPr>
        <b/>
        <sz val="11"/>
        <color rgb="FF000000"/>
        <rFont val="仿宋_GB2312"/>
        <charset val="134"/>
      </rPr>
      <t>实际投资</t>
    </r>
    <r>
      <rPr>
        <sz val="11"/>
        <color rgb="FF000000"/>
        <rFont val="仿宋_GB2312"/>
        <charset val="134"/>
      </rPr>
      <t>（万元）</t>
    </r>
  </si>
  <si>
    <t>项目
分类情况</t>
  </si>
  <si>
    <t>项目所属产业分类</t>
  </si>
  <si>
    <t>产业“四个一批”分类</t>
  </si>
  <si>
    <t>经营性项目“四个一批”分类</t>
  </si>
  <si>
    <t>项目运营情况</t>
  </si>
  <si>
    <t>项目运营模式</t>
  </si>
  <si>
    <t>项目经营主体</t>
  </si>
  <si>
    <t>项目联农带农协议签订情况</t>
  </si>
  <si>
    <t>项目联农带农协议签订时间</t>
  </si>
  <si>
    <t>项目联农带农协议签订年限</t>
  </si>
  <si>
    <t>项目联农带农协议主要内容</t>
  </si>
  <si>
    <r>
      <rPr>
        <b/>
        <sz val="11"/>
        <color rgb="FF000000"/>
        <rFont val="仿宋_GB2312"/>
        <charset val="134"/>
      </rPr>
      <t xml:space="preserve">项目累计分红金额
</t>
    </r>
    <r>
      <rPr>
        <sz val="11"/>
        <color rgb="FF000000"/>
        <rFont val="仿宋_GB2312"/>
        <charset val="134"/>
      </rPr>
      <t>（元）</t>
    </r>
  </si>
  <si>
    <r>
      <rPr>
        <b/>
        <sz val="11"/>
        <color rgb="FF000000"/>
        <rFont val="仿宋_GB2312"/>
        <charset val="134"/>
      </rPr>
      <t xml:space="preserve">项目累计带动就业人数
</t>
    </r>
    <r>
      <rPr>
        <sz val="11"/>
        <color rgb="FF000000"/>
        <rFont val="仿宋_GB2312"/>
        <charset val="134"/>
      </rPr>
      <t>（人）</t>
    </r>
  </si>
  <si>
    <t>项目归口行业单位名称</t>
  </si>
  <si>
    <t>备注</t>
  </si>
  <si>
    <t>政策性资金
（同表2政策性资金合计数）</t>
  </si>
  <si>
    <t>其他渠道资金
（如企业自筹、信贷资金等非政策性资金，同表2）</t>
  </si>
  <si>
    <t>经营主体类别</t>
  </si>
  <si>
    <t>名称</t>
  </si>
  <si>
    <t>填表说明：根据指南编码规则编号</t>
  </si>
  <si>
    <t>以项目批复中对应内容为准</t>
  </si>
  <si>
    <t>以项目批复中项目实施地点为准，例：XX乡（镇）XX 村（居）</t>
  </si>
  <si>
    <t>以项目竣工决算中项目主要建设内容为准</t>
  </si>
  <si>
    <t>与表2数据一致
（保留小数点后面2位）</t>
  </si>
  <si>
    <t>在“经营类、公益类、到户类“中选择</t>
  </si>
  <si>
    <t>在“青稞、小麦、饲料、牦牛、乳、羊、猪、鸡、蜂、鱼虾、藏药、茶、葡萄、苹果、猕猴桃、设施农业、乡村旅游、商贸流通、其他”中选择</t>
  </si>
  <si>
    <t>在“巩固、升级、盘活、调整”中选择</t>
  </si>
  <si>
    <t>在“巩固、升级、盘活、调整”中选择，仅经营类项目填写</t>
  </si>
  <si>
    <t>根据实际情况填写“是/否”</t>
  </si>
  <si>
    <t>在“自主运营、合作运营、委托运营“中选择</t>
  </si>
  <si>
    <t>在“农村集体经济组织、农牧民专业合作社、农户、国企、私企、个体工商户、其他”中选择</t>
  </si>
  <si>
    <t>例：2022.09</t>
  </si>
  <si>
    <t>例：10年</t>
  </si>
  <si>
    <t>例：该项目带动建档立卡群众不低于23户79人增收，分红金额不低于500元/人/年</t>
  </si>
  <si>
    <t>以项目实施内容对应行业单位为准</t>
  </si>
  <si>
    <t>经营主体</t>
  </si>
  <si>
    <t>经营权主体</t>
  </si>
  <si>
    <t>540624201317001</t>
  </si>
  <si>
    <t>巴宜区扶贫办</t>
  </si>
  <si>
    <t>鲁朗镇扎西岗村</t>
  </si>
  <si>
    <t>建设一个占地面积270平米集办公、接待、就餐、洗浴为一体的旅游接待中心,配套家庭旅馆消毒设备。</t>
  </si>
  <si>
    <t>经营类</t>
  </si>
  <si>
    <t>乡村旅游</t>
  </si>
  <si>
    <t>巩固</t>
  </si>
  <si>
    <t>盘活</t>
  </si>
  <si>
    <t>自主运营</t>
  </si>
  <si>
    <t>农村集体经济组织</t>
  </si>
  <si>
    <t>林芝市巴宜区鲁朗镇扎西岗村股份经济合作联合社</t>
  </si>
  <si>
    <t>-</t>
  </si>
  <si>
    <t>巴宜区农业农村局</t>
  </si>
  <si>
    <t>540624201317002</t>
  </si>
  <si>
    <t>林芝镇卡斯木村</t>
  </si>
  <si>
    <t>建设占地面积600平米的旅游接待点，其中、接待楼1栋400平米，伙房及储物间200平米，修建砖混结构围墙59.6米。</t>
  </si>
  <si>
    <t>公益类</t>
  </si>
  <si>
    <t>林芝市巴宜区林芝镇卡斯木村股份经济合作联合社</t>
  </si>
  <si>
    <t>540624201317003</t>
  </si>
  <si>
    <t>林芝镇朗欧村</t>
  </si>
  <si>
    <t>委托运营</t>
  </si>
  <si>
    <t>林芝市巴宜区林芝镇朗欧村股份经济合作联合社</t>
  </si>
  <si>
    <t>本项目与53号项目一体</t>
  </si>
  <si>
    <t>王辉</t>
  </si>
  <si>
    <t>540624201319001</t>
  </si>
  <si>
    <t>林芝镇尼池村</t>
  </si>
  <si>
    <t>修建砖混结构厂房及仓库86.4㎡，水泥砖围墙79.4m，购置Ф100型电动石磨、阁润100型自动青稞翻炒机各1台（套），配套大门1座及水电等附属设施。</t>
  </si>
  <si>
    <t>其他</t>
  </si>
  <si>
    <t>林芝市巴宜区林芝镇尼池村尼池组股份经济合作社</t>
  </si>
  <si>
    <t>5-6</t>
  </si>
  <si>
    <t>原经营主体为金宗后转入给康扎村个人不知名字</t>
  </si>
  <si>
    <t>540624201304001</t>
  </si>
  <si>
    <t>鲁朗镇东久村、邦纳村，米瑞乡泽列村</t>
  </si>
  <si>
    <t>购置犏奶牛130头，种植草地100亩；新建砖木结构牛舍65座；</t>
  </si>
  <si>
    <t>到户类</t>
  </si>
  <si>
    <t>牦牛</t>
  </si>
  <si>
    <t>农户</t>
  </si>
  <si>
    <t>米瑞乡泽列村27户；鲁朗镇东久村18户，林芝镇帮纳村20户村民</t>
  </si>
  <si>
    <t>540624201306001</t>
  </si>
  <si>
    <t>米瑞乡通麦村</t>
  </si>
  <si>
    <t>购置绵羊200头，苜蓿草种植100亩，新建砖木结构50平米羊舍10栋</t>
  </si>
  <si>
    <t>羊</t>
  </si>
  <si>
    <t>农牧民专业合作社</t>
  </si>
  <si>
    <t>林芝市巴宜区米瑞通麦绵羊养殖农牧民专业合作社</t>
  </si>
  <si>
    <t>15户</t>
  </si>
  <si>
    <t>林芝市巴宜区米瑞乡通麦村股份经济合作联合社</t>
  </si>
  <si>
    <t>个人合作社</t>
  </si>
  <si>
    <t>540624201319002</t>
  </si>
  <si>
    <t>布久乡麦巴村</t>
  </si>
  <si>
    <t>扶持15户低收入群众发展经济林木种植项目，购置核桃树苗7200株，集中连片种植180亩核桃。</t>
  </si>
  <si>
    <t>布久项目麦巴村15户村民</t>
  </si>
  <si>
    <t>540624201319003</t>
  </si>
  <si>
    <t>八一镇公仲村</t>
  </si>
  <si>
    <t>扶持20户低收入群众发展经济林木种植项目，购置水蜜桃、油桃、梨子、核桃树苗18000株，集中种植300亩，及配套灌溉渠道1500米。</t>
  </si>
  <si>
    <t>八一镇公众村20户村民</t>
  </si>
  <si>
    <t>540624201308001</t>
  </si>
  <si>
    <t>米瑞乡色果拉</t>
  </si>
  <si>
    <t>建设一个6000平方米的集中养殖点，其中包括鸡舍240平方米、活动场2400平方米、仓库及住宿房104平方米，以31户入社群众为主体，带动全村共46户群众（其中20户104名群众为扶贫对象）发展藏鸡养殖5000只，并配套修建大门及围墙等设施。包括培训经费2万元。</t>
  </si>
  <si>
    <t>鸡</t>
  </si>
  <si>
    <t>林芝市巴宜区米瑞乡色果拉村股份经济合作联合社</t>
  </si>
  <si>
    <t>31户</t>
  </si>
  <si>
    <t>林芝市巴宜区米瑞乡色果拉村祥和种植养殖农牧民合作社</t>
  </si>
  <si>
    <t>540624201316001</t>
  </si>
  <si>
    <t>米瑞乡麦娘麦村</t>
  </si>
  <si>
    <t>扶持米瑞乡麦娘麦村38户农牧民群众（其中扶贫对象22户，辐射带动户16户）共196人，发展蔬菜种植产业。按平均每1户一座共38座，共建设8×30m的单拱钢管插棚38座，每座面积为240m2；配套完善大棚灌溉土渠450米。</t>
  </si>
  <si>
    <t>设施农业</t>
  </si>
  <si>
    <t>米瑞乡麦娘麦村（仲萨村）33户村民</t>
  </si>
  <si>
    <t>540624201319004</t>
  </si>
  <si>
    <t>米瑞乡嘎萨村</t>
  </si>
  <si>
    <t>扶持米瑞乡嘎萨村16户108人治理撂荒地200亩，种植土豆50亩、紫花苜蓿草150亩。</t>
  </si>
  <si>
    <t>米瑞乡嘎萨村16户村民</t>
  </si>
  <si>
    <t>540624201319005</t>
  </si>
  <si>
    <t>百巴镇折巴村</t>
  </si>
  <si>
    <t>新建厂房120平方米，购置设备一套。</t>
  </si>
  <si>
    <t>林芝市巴宜区百巴镇折巴村折巴组股份经济合作社</t>
  </si>
  <si>
    <t>540624201316002</t>
  </si>
  <si>
    <t>新建c20钢筋砼1600米(规格:0.4MX0.35M)，4米农用桥一座，配套完善分水口等设施。</t>
  </si>
  <si>
    <t>540624201316003</t>
  </si>
  <si>
    <t>新建引水渠道1400米，及分水口农用桥等渠系配套建筑物。</t>
  </si>
  <si>
    <t>540624201317004</t>
  </si>
  <si>
    <t>鲁朗镇东久村</t>
  </si>
  <si>
    <t>开垦80亩撂荒地；购置种植木瓜10亩；种植苹果30亩；种植桃树20亩；种植李子20亩；修建游客接待中心；安装网围栏1300米。</t>
  </si>
  <si>
    <t>个体工商户</t>
  </si>
  <si>
    <t>林芝市巴宜区鲁朗镇东久村股份经济合作联合社</t>
  </si>
  <si>
    <t>540624201316004</t>
  </si>
  <si>
    <t>百巴镇拉格村</t>
  </si>
  <si>
    <t>修建砼矩形引水主渠1000米，及分水口、农用桥等渠系配套交叉建筑物。</t>
  </si>
  <si>
    <t>林芝市巴宜区百巴镇拉格村股份经济合作联合社</t>
  </si>
  <si>
    <t>540624201319006</t>
  </si>
  <si>
    <t>开垦山坡地200亩；种植核桃200亩。</t>
  </si>
  <si>
    <t>百巴镇折巴村51户村民</t>
  </si>
  <si>
    <t>540624201317005</t>
  </si>
  <si>
    <t>百巴镇强嘎村</t>
  </si>
  <si>
    <t>建设民俗演艺厅、藏餐厅、射箭场，购置马匹10匹，配套马具、音响设备、射箭用具、餐饮厨具等配套设备。</t>
  </si>
  <si>
    <t>升级</t>
  </si>
  <si>
    <t>林芝市巴宜区百巴镇强嘎村股份经济合作联合社</t>
  </si>
  <si>
    <t>5-6户</t>
  </si>
  <si>
    <t>吕建国</t>
  </si>
  <si>
    <t>540624201319007</t>
  </si>
  <si>
    <t>林芝镇立定村</t>
  </si>
  <si>
    <t>种植核桃树苗200亩；苹果树苗100亩；李子树苗、苹果树苗共100亩。</t>
  </si>
  <si>
    <t>林芝镇立定村25户村、榜纳村13户村、娘峨村22户村民</t>
  </si>
  <si>
    <t>540624201307001</t>
  </si>
  <si>
    <t>米瑞乡吉定村</t>
  </si>
  <si>
    <t>购置藏香猪1166头；修建猪圈53座。</t>
  </si>
  <si>
    <t>猪</t>
  </si>
  <si>
    <t>米瑞乡吉定村32户村民</t>
  </si>
  <si>
    <t>540624201319008</t>
  </si>
  <si>
    <t>米瑞乡曲尼贡嘎村</t>
  </si>
  <si>
    <t>新建加工厂房2栋（一栋130㎡，另一栋170㎡）共300㎡；购置6FP2550型磨面机1台、6ZQ28A清粮机1台，YZYX120-8型螺旋榨油机1台、YBLL320X14板框滤油机1台；购置100型电动石磨4台（套）、阁润自动青稞翻炒机各3台（套）、电动缝口机1台；配套修建场区围墙260米、大门1座及水电线路等设施。</t>
  </si>
  <si>
    <t>米瑞乡德木康桑水磨糌粑面粉农民专业合作社</t>
  </si>
  <si>
    <t>5-10人</t>
  </si>
  <si>
    <t>林芝市巴宜区米瑞乡曲尼贡嘎村经济联合社</t>
  </si>
  <si>
    <t>540624201307002</t>
  </si>
  <si>
    <t>建造4800平方米藏猪养殖基地;购置藏香仔猪1000头,母猪300头,种公猪20头；购置防疫\防病设备一套。</t>
  </si>
  <si>
    <t>林芝市米瑞乡曲尼贡嘎村达白养殖农牧民专业合作社</t>
  </si>
  <si>
    <t>个人合作社（达白、巴桑罗布）</t>
  </si>
  <si>
    <t>540624201316005</t>
  </si>
  <si>
    <t>八一镇尼西村</t>
  </si>
  <si>
    <t>建设规模及内容为修建20米×8米单拱三面砖混温室8座。</t>
  </si>
  <si>
    <t>八一镇尼西村13户村民</t>
  </si>
  <si>
    <t>540624201316006</t>
  </si>
  <si>
    <t>更张乡白玛店村、扎曲村</t>
  </si>
  <si>
    <t>修建35座钢架大棚，8米*30米＝240平米，种植灵芝菌项目；扎曲村修建20座两连栋大棚温室（面积320平米），配套水渠700米，围墙800米。</t>
  </si>
  <si>
    <t>调整</t>
  </si>
  <si>
    <t>林芝市巴宜区更章门巴民族乡扎曲村股份经济合作联合社、林芝市巴宜区更章门巴民族乡白玛店社区股份经济合作联合社</t>
  </si>
  <si>
    <t>540624201319009</t>
  </si>
  <si>
    <t>八一镇色定村</t>
  </si>
  <si>
    <t>建立供销一体化的民族手工艺品生产基地242.25平方米，购买烙画机、毛皮软化机、打磨机、粉碎机、真空包装机、烘干机、缝纫机、打孔机、编织机等机械设备，以及相关人员培训。</t>
  </si>
  <si>
    <t>林芝县八一镇色定村阿吉特色经济发展农牧民专业合作社</t>
  </si>
  <si>
    <t>林芝市巴宜区八一镇公众村色定组经济合作社</t>
  </si>
  <si>
    <t>林芝县八一镇色丁村阿吉特色经济发展农牧民专业合作社</t>
  </si>
  <si>
    <t>540624201317006</t>
  </si>
  <si>
    <t>林芝镇康扎村</t>
  </si>
  <si>
    <t>建一栋占地面积641.83平米（含伙房及储物间100平米）集住宿餐饮为一体的接待点，购置76套床，156套床单及被套、配备餐桌等相应设备，配套建设大门1座等</t>
  </si>
  <si>
    <t>林芝市巴宜区林芝镇康扎村股份经济合作联合社</t>
  </si>
  <si>
    <t>本项目与52号项目一体</t>
  </si>
  <si>
    <t>540624201316007</t>
  </si>
  <si>
    <t>米瑞乡色果拉村</t>
  </si>
  <si>
    <t>色果拉村3000米主渠和2800米支渠的修护</t>
  </si>
  <si>
    <t>540624201316008</t>
  </si>
  <si>
    <t>布久乡孜热村</t>
  </si>
  <si>
    <t>维修桥梁1座，填埋过水管等</t>
  </si>
  <si>
    <t>林芝市巴宜区布久乡孜热村股份经济合作联合社</t>
  </si>
  <si>
    <t>540624201316009</t>
  </si>
  <si>
    <t>百巴镇大坝村</t>
  </si>
  <si>
    <t>主渠dn110管2270米，dn90管2060米，新修17条支管，dn管3950米，渠系配套建筑物蓄水池1座。</t>
  </si>
  <si>
    <t>林芝市巴宜区百巴镇大坝村经济联合社</t>
  </si>
  <si>
    <t>540624201316010</t>
  </si>
  <si>
    <t>蔬菜温室配套工程</t>
  </si>
  <si>
    <t>林芝市巴宜区八一镇永久村股份经济合作联合社</t>
  </si>
  <si>
    <t>已经冲毁</t>
  </si>
  <si>
    <t>540624201417001</t>
  </si>
  <si>
    <t>八一镇永久村</t>
  </si>
  <si>
    <t>建设占地面积1485平米的农家乐，其中包括集住宿饮食一体的接待楼1栋300平米，修建砖混结构围墙59.6米。</t>
  </si>
  <si>
    <t>个体户</t>
  </si>
  <si>
    <t>林芝市巴宜区八一镇加乃村股份经济合作联合社</t>
  </si>
  <si>
    <t>540624201416001</t>
  </si>
  <si>
    <t>八一镇加乃村</t>
  </si>
  <si>
    <t>新修建灌渠两条共计3000m（分别长1600m，1400m），新开荒地132亩，种植核桃102亩。</t>
  </si>
  <si>
    <t>八一镇色定村异彩种养业农牧民专业合作社</t>
  </si>
  <si>
    <t>540624201409001</t>
  </si>
  <si>
    <t>购置中锋220箱、意蜂220箱，购买白糖11吨，购买养蜂专用保温布250平方米。</t>
  </si>
  <si>
    <t>蜂</t>
  </si>
  <si>
    <t>林芝市巴宜区百巴镇折巴村伍巴组股份经济合作社</t>
  </si>
  <si>
    <t>林芝市巴宜区伍巴高原红艺术品加工农牧民专业合作社</t>
  </si>
  <si>
    <t>540624201417002</t>
  </si>
  <si>
    <t>百巴镇伍巴村</t>
  </si>
  <si>
    <t>建设占地面积600平米的旅游接待点，其中修建两层自驾游旅馆500㎡。配套水电、围墙、洗车设备。</t>
  </si>
  <si>
    <t>本项目与55号一体</t>
  </si>
  <si>
    <t>百巴镇扎地村73户村民</t>
  </si>
  <si>
    <t>540624201411001</t>
  </si>
  <si>
    <t>百巴镇扎地村</t>
  </si>
  <si>
    <t>扶持73户农牧民群众355人，开发7亩土地种植天麻。</t>
  </si>
  <si>
    <t>藏药</t>
  </si>
  <si>
    <t>布久乡孜热村55户村民</t>
  </si>
  <si>
    <t>540624201406001</t>
  </si>
  <si>
    <t>购置绵羊养殖750只，配套修建砖木结构羊圈400平方米，苜蓿草种植100亩，网围栏1500米。</t>
  </si>
  <si>
    <t>林芝市巴宜区米瑞乡增巴村经济联合社</t>
  </si>
  <si>
    <t>次仁旺堆</t>
  </si>
  <si>
    <t>租赁了一间房</t>
  </si>
  <si>
    <t>540624201417003</t>
  </si>
  <si>
    <t>米瑞乡增巴村</t>
  </si>
  <si>
    <t>建设集住宿饮食一体的接待楼1栋320平米，配套相关附属设施。</t>
  </si>
  <si>
    <t>1人</t>
  </si>
  <si>
    <t>和谐种养殖合作社</t>
  </si>
  <si>
    <t>540624201408001</t>
  </si>
  <si>
    <t>米瑞乡达嘎杂自然村</t>
  </si>
  <si>
    <t>建设6000平方米的集中养殖点，其中包括鸡舍400平方米、活动场2400平方米，仓库及住宿200平方米，发展藏鸡养殖8000只，并配套完善大门建设及围墙等设施。</t>
  </si>
  <si>
    <t>林芝市巴宜区更章门巴民族乡久巴村股份经济合作联合社</t>
  </si>
  <si>
    <t>林芝市巴宜区更章门巴民族乡久巴村草莓种植专业合作社</t>
  </si>
  <si>
    <t>540624201416002</t>
  </si>
  <si>
    <t>更章乡久巴村</t>
  </si>
  <si>
    <t>建设8×40m的单拱钢管塑料大棚28座，配套完善温室灌溉系统，修建断面为0.3×0.4m，渠底厚度0.1m、边墙宽0.12m的砼灌溉渠道600m，引水流量0.05m3/s。</t>
  </si>
  <si>
    <t>28户</t>
  </si>
  <si>
    <t>本项目与68号项目一起运营，分红数据按投资分摊</t>
  </si>
  <si>
    <t>林芝市拉片工布服装有限公司</t>
  </si>
  <si>
    <t>540624201419001</t>
  </si>
  <si>
    <t>修建加工厂房300平方米，其中仓库150平方米，围墙150米。SR-6-9缝纫机10台，在八一镇开设一间品牌专卖店。</t>
  </si>
  <si>
    <t>私企</t>
  </si>
  <si>
    <t>林芝市巴宜区八一镇公众村加定组经济合作社</t>
  </si>
  <si>
    <t>工布民族手工艺农牧民专业合作社</t>
  </si>
  <si>
    <t>540624201419002</t>
  </si>
  <si>
    <t>八一镇加定村</t>
  </si>
  <si>
    <t>藏香加工：厂房120平方米，YD不锈钢线香机一台、YD-218高产量木粉加工粉粹机1台及传统加工设备。    民族服饰加工：修建库房80平方米，购置N061缩呢机1台、修建羊毛消毒池1座、清洗池1座、850型羊毛、羊绒梳理机1台，木质织呢机8台。</t>
  </si>
  <si>
    <t>林芝市巴宜区米瑞乡麦娘麦村经济联合社</t>
  </si>
  <si>
    <t>索朗益西</t>
  </si>
  <si>
    <t>540624201407001</t>
  </si>
  <si>
    <t>麦娘麦村养殖藏猪200头，修建砖混结构猪舍400平方米，围墙380米，占地面积2000㎡及配套设施；</t>
  </si>
  <si>
    <t>米瑞乡麦娘麦村1户村民</t>
  </si>
  <si>
    <t>林芝市巴宜区米瑞乡朗乃村股份经济合作联合社</t>
  </si>
  <si>
    <t>540624201417004</t>
  </si>
  <si>
    <t>米瑞乡朗乃村</t>
  </si>
  <si>
    <t>建设集餐饮、住宿、旅游咨询等610平方米旅游接待点，其中接待楼建筑面积318.72平方米，购置货架货柜5套，被褥等8套，太阳能热水器4套等。</t>
  </si>
  <si>
    <t>林芝市巴宜区更章门巴民族乡扎曲村股份经济合作联合社</t>
  </si>
  <si>
    <t>林峰</t>
  </si>
  <si>
    <t>原村书记个人申请项目运营的</t>
  </si>
  <si>
    <t>540624201417005</t>
  </si>
  <si>
    <t>更章乡扎曲村</t>
  </si>
  <si>
    <t>建设防洪堤30米，露天温泉池一座，室内洗澡堂4间，接待室3间，更衣室2间，在150米原有路面上修整1.5米宽的台阶。</t>
  </si>
  <si>
    <t>4-5</t>
  </si>
  <si>
    <t>林芝市巴宜区林芝镇卡斯木村股份经济合作联合社、米瑞乡米瑞村42户村民</t>
  </si>
  <si>
    <t>布久户数不知道</t>
  </si>
  <si>
    <t>540624201407002</t>
  </si>
  <si>
    <t>林芝镇卡斯木村、布久乡仲果村、米瑞乡米瑞村</t>
  </si>
  <si>
    <t>果绕村养殖藏猪225头，修建砖混结构猪舍600平方米，占地面积2500㎡及配套设施；卡斯木村养殖藏猪375头，修建砖混结构猪舍800平方米及配套设施；仲果村养殖藏猪125头，修建砖混结构猪舍400平方米，围墙380米占地面积2000㎡及配套设施；米瑞村养殖藏猪225头，修建到户猪圈650平方米。</t>
  </si>
  <si>
    <t>林芝市巴宜区八一镇拉丁嘎村股份经济合作联合社</t>
  </si>
  <si>
    <t>林芝市巴宜区创投城市运营管理有限公司</t>
  </si>
  <si>
    <t>540624201417006</t>
  </si>
  <si>
    <t>八一镇拉丁嘎村</t>
  </si>
  <si>
    <t>建设占地面积503.82平米的旅游接待点。配套给排水工程及餐桌椅、床、热水器等。</t>
  </si>
  <si>
    <t>林芝市巴宜区米瑞乡吉定村股份经济合作联合社</t>
  </si>
  <si>
    <t>540624201419003</t>
  </si>
  <si>
    <t>种植核桃50亩，修建网围栏1000米，配套灌溉设施。</t>
  </si>
  <si>
    <t>林芝镇邦纳村45户村民</t>
  </si>
  <si>
    <t>540624201404001</t>
  </si>
  <si>
    <t>林芝镇帮纳村</t>
  </si>
  <si>
    <t>从周边养殖大户处购置（2-3年期）犏奶牛45头。</t>
  </si>
  <si>
    <t>540624201417007</t>
  </si>
  <si>
    <t>康扎村村旅游接待点配套工程。</t>
  </si>
  <si>
    <t>本项目与26号项目一体</t>
  </si>
  <si>
    <t>540624201417008</t>
  </si>
  <si>
    <t>基础回填及挡墙等附属设施。</t>
  </si>
  <si>
    <t>本项目与3号项目一体</t>
  </si>
  <si>
    <t>540624201417009</t>
  </si>
  <si>
    <t>增加了外墙装饰（整体贴片石），变更了屋顶结构及外观等。工程量及人工费用的增加。</t>
  </si>
  <si>
    <t>本项目与37号一体</t>
  </si>
  <si>
    <t>林芝市巴宜区百巴镇增巴村股份经济合作联合社</t>
  </si>
  <si>
    <t>540624201417010</t>
  </si>
  <si>
    <t>百巴镇增巴村</t>
  </si>
  <si>
    <t>新建灌溉水渠1510米，排水渠1600米，解决新开垦的940亩耕地灌溉和排涝问题。</t>
  </si>
  <si>
    <t>林芝市巴宜区布久乡珠曲登村股份经济合作联合社</t>
  </si>
  <si>
    <t>西藏林芝圣域农牧综合有限公司</t>
  </si>
  <si>
    <t>540624201416003</t>
  </si>
  <si>
    <t>巴宜区发改委</t>
  </si>
  <si>
    <t>布久乡珠曲登村</t>
  </si>
  <si>
    <t>新建果园展销店78.18平方米、管理房 64.80平方米、厕所41.27平方米、土壤改良 595 亩、新建水渠 1200 米(30*40M 混凝土 )、木亭6个、铺装工程、大门、景石和网围栏等附属工程</t>
  </si>
  <si>
    <t>20-30人</t>
  </si>
  <si>
    <t>林芝市巴宜区百巴镇拉格村股份经济合作联合社、米瑞乡吉定村32户村民</t>
  </si>
  <si>
    <t>百巴镇拉格村出租给外地人不知道姓名</t>
  </si>
  <si>
    <t>540624201516001</t>
  </si>
  <si>
    <t>百巴镇拉格村、米瑞乡吉定村</t>
  </si>
  <si>
    <t>拉格村新建8米×40米的单拱钢管塑料大棚26座，为满足种植过程中作物对灌溉的需求，配套相应灌溉设施；吉定村新建8米×20米的单拱钢管塑料大棚32座。</t>
  </si>
  <si>
    <t>113户</t>
  </si>
  <si>
    <t>540624201504002</t>
  </si>
  <si>
    <t>新建砖混结构牲畜养殖棚1500平方米，其中3米x5米猪舍60座，6米x10米牛舍10座，管理用房104平方米，配套完善围墙和大门，扶持发展藏香猪和奶牛养殖。</t>
  </si>
  <si>
    <t>林芝市巴宜区米瑞乡色果拉村祥和种养殖农牧民合作社</t>
  </si>
  <si>
    <t>540624201516002</t>
  </si>
  <si>
    <t>新建8×40米的单拱钢管塑料大棚28座，每座面积为8米×40米=320平方米</t>
  </si>
  <si>
    <t>本项目与42号项目一起运营，分红数据按投资分摊</t>
  </si>
  <si>
    <t>540624201506001</t>
  </si>
  <si>
    <t>绵羊养殖规模500只，配套建设砖木结构羊圈600平方米，种植苜蓿300亩。</t>
  </si>
  <si>
    <t>米瑞乡泽列村27户村民</t>
  </si>
  <si>
    <t>540624201516003</t>
  </si>
  <si>
    <t>新建1500m长PE水管，取水口1座，消力池1座，分水池3座，支渠4条，各100m。</t>
  </si>
  <si>
    <t>八一镇永久村8户村民</t>
  </si>
  <si>
    <t>540624201507001</t>
  </si>
  <si>
    <t>米瑞乡泽列村</t>
  </si>
  <si>
    <t>扶持27户农牧民群众发展藏香猪养殖，每户修建砖木结构15㎡猪舍1座，户均购置仔猪4头，共108头。</t>
  </si>
  <si>
    <t>林芝市巴宜区鲁朗镇拉月村股份经济合作联合社</t>
  </si>
  <si>
    <t>全村36户村民每年2户轮流运营</t>
  </si>
  <si>
    <t>540624201507002</t>
  </si>
  <si>
    <t>扶持八一镇永久村8户26人建设占地面积1250平米的砖木结构猪舍140平米，砖木结构牛舍210平方米，购买犏奶牛70头，藏香猪仔70头。</t>
  </si>
  <si>
    <t>540624201517001</t>
  </si>
  <si>
    <t>鲁朗镇拉月村</t>
  </si>
  <si>
    <t>建设占地面积1191.81平米的砖混接待休息室200平米，温泉洗浴池7个，共106.47平方米。</t>
  </si>
  <si>
    <t>林芝市巴宜区布久乡简切村经济联合社</t>
  </si>
  <si>
    <t>出租给一个姓旺的外地人名字不知道</t>
  </si>
  <si>
    <t>540624201519001</t>
  </si>
  <si>
    <t>一是种植苹果、梨、核桃等水果200亩；二是建设网围栏3700米；三是修建水渠400米。</t>
  </si>
  <si>
    <t>布久乡简切村36户村民</t>
  </si>
  <si>
    <t>540624201517002</t>
  </si>
  <si>
    <t>布久乡简切村</t>
  </si>
  <si>
    <t>新建一座三层框架结构民俗旅游接待中心一座，建筑面积为898.平方米，配套相应室外设施，满足餐饮，商铺，房屋出租的功能。</t>
  </si>
  <si>
    <t>巴宜区卡丁圣和农业开发有限公司</t>
  </si>
  <si>
    <t>540624201519002</t>
  </si>
  <si>
    <t>1）、购买和种植苹果树苗2000株，梨树苗2000株，核桃树4000株；2）、新建网围栏2000米。</t>
  </si>
  <si>
    <t>540624201517003</t>
  </si>
  <si>
    <t>八一镇公众村</t>
  </si>
  <si>
    <t xml:space="preserve">    扶持八一镇公众村新建砖混结构加工车间240平方米；新建砖混结构办公区域240平方米；新建砖混结构职工住房60平方米；玫瑰种植70亩，配套相关设施设备包括机耕道、引水管道及配件；新购机械设备18台套。</t>
  </si>
  <si>
    <t>林芝市巴宜区八一镇公众村公众组股份经济合作社</t>
  </si>
  <si>
    <t>林芝市巴宜区央宗氆氇手工艺品制作加工专业合作社</t>
  </si>
  <si>
    <t>540624201519003</t>
  </si>
  <si>
    <t>建设项目规模：加定村种植苹果、梨、核桃等水果70亩，色定村种植苹果、梨、核桃等水果80亩；配套输水管道6000米，道路整修3000米，相关设备，建设网围栏2000米。</t>
  </si>
  <si>
    <t>林芝市巴宜区更章门巴民族乡更章村股份经济合作联合社</t>
  </si>
  <si>
    <t>540624201519004</t>
  </si>
  <si>
    <t>项目新建轻钢夹芯板结构生产厂房200平方米，并购置氆氇机30台套。</t>
  </si>
  <si>
    <t>米瑞乡麦娘麦村30户村民</t>
  </si>
  <si>
    <t>540624201511001</t>
  </si>
  <si>
    <t>更章乡更张村</t>
  </si>
  <si>
    <t>开发7亩土地种植天麻，购置白头麻麻种2810斤，购买菌棒1.05万根。</t>
  </si>
  <si>
    <t>百巴镇连别村8户村民</t>
  </si>
  <si>
    <t>新修91mx36m，3276平方米打麦场</t>
  </si>
  <si>
    <t>巴宜区发展和改革委员会</t>
  </si>
  <si>
    <t>540624201507003</t>
  </si>
  <si>
    <t>米瑞乡麦娘麦村养殖藏猪幼崽480头，修建猪圈1024平方米。</t>
  </si>
  <si>
    <t>林芝市巴宜区鲁朗镇罗布村股份经济合作联合社、林芝市巴宜区鲁朗镇扎西岗村股份经济合作联合社</t>
  </si>
  <si>
    <t>罗布村：刘永根，扎西岗村：次仁多吉</t>
  </si>
  <si>
    <t>540624201516004</t>
  </si>
  <si>
    <t>百巴镇连别村</t>
  </si>
  <si>
    <t>修建砖砌围墙4105米，建8米×40米钢架大棚8栋</t>
  </si>
  <si>
    <t>林芝市巴宜区鲁朗镇罗布村股份经济合作联合社，林芝市巴宜区鲁朗镇扎西岗村股份经济合作联合社</t>
  </si>
  <si>
    <t>540624201517004</t>
  </si>
  <si>
    <t>小康示范办</t>
  </si>
  <si>
    <t>八一镇</t>
  </si>
  <si>
    <t>家庭旅馆965.8平方米</t>
  </si>
  <si>
    <t>林芝市巴宜区八一镇公众村色定组股份经济合作社</t>
  </si>
  <si>
    <t>540624201617001</t>
  </si>
  <si>
    <t>鲁朗镇扎西岗村、罗布村</t>
  </si>
  <si>
    <t>库房15.04㎡两个、道路硬化200m两个、水池2座、设备采购等（建筑、装饰、安装）。</t>
  </si>
  <si>
    <t>通过“村委会+市场”，带动农牧民增收，巩固脱贫成效受益群体：鲁朗镇全镇26户建档立卡户（除五保户外）</t>
  </si>
  <si>
    <t>鲁朗镇扎西岗村3户村民</t>
  </si>
  <si>
    <t>540624201617002</t>
  </si>
  <si>
    <t>新建车棚12*2.5m3座、管理用房31.57㎡2个。场地平整2项、标示牌3个、植草砖870m²、围墙37.2m、排水沟70m、购置单人、多人60辆自行车（建筑、装饰、安装）。</t>
  </si>
  <si>
    <t>通过“村委会+贫困户+企业”方式，带动农牧民增收，巩固脱贫成效；受益人姓名为卫东、阿旺措姆等12户；鼓励有劳力贫困户投身自行车租赁经营，赚取相应劳动报酬，从而获得比较稳定的收入；定额每年收取3.60万元资金用做全镇统筹分红；</t>
  </si>
  <si>
    <t>林芝市巴宜区鲁朗镇洛木村股份经济合作联合社</t>
  </si>
  <si>
    <t>540624201619001</t>
  </si>
  <si>
    <t>建设53.68m²的厂房，总体电气1项，购买烘干机设备（建筑、装饰、安装）。</t>
  </si>
  <si>
    <t>通过“村委会+企业”方式，带动农牧民增收，巩固脱贫成效；受益人群为鲁朗镇全镇26户建档立卡户（除五保户外）；鼓励有劳力贫困户投身烘干厂房运营赚取相应劳动报酬，从而获得稳定的收入，再次基础上，再次参与年终扶贫利益分红；每年定期上缴租金2万元用于全镇26户建档立卡贫困群众统筹分红。</t>
  </si>
  <si>
    <t>八一镇永久村1户村民，八一镇拉丁嘎村6户村民，八一镇巴果绕村1户村民，八一镇巴吉村1户村民，八一镇多布村1户村，八一镇加乃村2户村民，八一镇尼西村2户村民，八一镇唐地村5户村民，八一镇章麦村2户村民</t>
  </si>
  <si>
    <t>540624201604001</t>
  </si>
  <si>
    <t>扶持群众发展犏奶牛养殖，户均扶持25头、共购置75头，每户建牛舍40平米，共建设120平米牛舍。</t>
  </si>
  <si>
    <t>八一镇拉丁嘎村5户村民，八一镇加当嘎村2户村民，八一镇公众村1户村民，八一镇巴果绕村2户村民，八一镇尼西村1户村民，八一镇唐地村1户村民，八一镇章麦村3户村民</t>
  </si>
  <si>
    <t>540624201611001</t>
  </si>
  <si>
    <t>鲁朗镇洛木村</t>
  </si>
  <si>
    <t>扶持洛木村困难群众发展波菱瓜种植，共种植168亩，配套网围栏等基础设施。</t>
  </si>
  <si>
    <t>通过“村委+农户”方式，带动农牧民增收，巩固脱贫成效；受益人群为洛木村全体村民（含3户建档立卡群众）；鼓励有劳力贫困户投身波棱瓜种植赚取相应劳动报酬，从而获得稳定的收入；项目涉及洛木村贫困户3户（达娃央宗、旦追、格桑），村委根据实际情况分红，（整村项目不涉及统筹分红）</t>
  </si>
  <si>
    <t>八一镇永久村1户村民，八一镇尼西村1户村民</t>
  </si>
  <si>
    <t>540624201604002</t>
  </si>
  <si>
    <t>八一镇巴果绕村、巴吉村、多布村、拉丁嘎村、永久村、章麦村、唐地村、尼西村、加乃村</t>
  </si>
  <si>
    <t>购买42头犏奶牛，新建牛舍630㎡。</t>
  </si>
  <si>
    <t>八一镇巴果绕村：1户；巴吉村：1户；多布村：1户；拉；嘎村：6户；永久村：1户；章麦村：2户；唐地村：5户；尼西村：2户；加乃村：2户</t>
  </si>
  <si>
    <t>林芝镇卡斯木村3户村民，林芝镇尼池村5户村民，林芝镇曲古村1户村民，林芝镇镇巴村5户村民，林芝镇康扎村5户村民</t>
  </si>
  <si>
    <t>540624201607001</t>
  </si>
  <si>
    <t>八一镇巴果绕村、公众村、加当嘎村、拉丁嘎村、章麦村、尼西村</t>
  </si>
  <si>
    <t>购买510头藏香猪猪仔，新建猪舍340㎡。</t>
  </si>
  <si>
    <t>巴果绕村：2户；公众村：1户；加当嘎村：4户；拉丁嘎村：5户；章麦村：1户；尼西村：1户</t>
  </si>
  <si>
    <t>百巴镇增巴村1户村民，林芝市巴宜区百巴镇拉格村股份经济合作联合社</t>
  </si>
  <si>
    <t>540624201608001</t>
  </si>
  <si>
    <t>八一镇永久村、尼西村</t>
  </si>
  <si>
    <t>购买藏鸡鸡苗200只。新建鸡舍90㎡。</t>
  </si>
  <si>
    <t>尼西村：1户；永久村：1户</t>
  </si>
  <si>
    <t>百巴镇折巴村2户村民</t>
  </si>
  <si>
    <t>540624201604003</t>
  </si>
  <si>
    <t>林芝镇真巴村、尼池村、康扎村、曲古村、卡斯木村</t>
  </si>
  <si>
    <t>尼池村新建集中牛舍300㎡，30㎡/间，共10间，新建100㎡混合结构办公室1间、新建35㎡的仓库1间，安装1500m网围栏，购置犏奶牛40头。曲古村、真巴村、康扎村购置犏奶牛35头，到户新建牛舍330㎡，30㎡/间，共11间。卡斯木村新建猪舍2间，每间20㎡，购置藏香猪50头。</t>
  </si>
  <si>
    <t>尼池村：1户；曲古村：1户；卡斯木村：2户；康扎村：6户；真巴村：2户</t>
  </si>
  <si>
    <t>更章乡扎曲村4户村民</t>
  </si>
  <si>
    <t>540624201604004</t>
  </si>
  <si>
    <t>百巴镇拉格村、增巴村</t>
  </si>
  <si>
    <t>新建1座集中牛舍200㎡、布设150m排污管道，修建化粪池1座，新建值班室30㎡，购买与安装500米网围栏，铺设给排水系统、供水管道300米，架设输电线路1套，购置犏奶牛65头。扶持增巴村一户购买犏牛3头，配套圈舍建设。</t>
  </si>
  <si>
    <t>更章乡更章村7户村民</t>
  </si>
  <si>
    <t>540624201607002</t>
  </si>
  <si>
    <t>新建猪舍40㎡，购买藏香猪仔猪60头。</t>
  </si>
  <si>
    <t>更章乡更章村1户村民</t>
  </si>
  <si>
    <t>540624201604005</t>
  </si>
  <si>
    <t>扶持4户群众发展犏奶牛养殖，每户购置4头、修建砖木结构牛圈30平方米，共购置16头犏奶牛、修建牛舍120平方米。</t>
  </si>
  <si>
    <t>更章乡娘萨村5户村民</t>
  </si>
  <si>
    <t>540624201608002</t>
  </si>
  <si>
    <t>更章乡更章村</t>
  </si>
  <si>
    <t>建设藏鸡养殖场一个、鸡舍200平方米、藏鸡苗1000只配套网围栏1000米、其他配套设施药品、饲料等。</t>
  </si>
  <si>
    <t>布久乡简切村4户村民，布久乡甲日卡村1户村民，布久乡麦巴村2户村民，布久乡仲果村3户村民，布久乡仲萨巴村1户村民</t>
  </si>
  <si>
    <t>540624201607003</t>
  </si>
  <si>
    <t>修建砖木结构60平米猪圈，买50头猪、配套 网围栏100米、其他配套设施药品、饲料等。</t>
  </si>
  <si>
    <t>布久乡简切村3户村民，布久乡杰麦村1户村民，布久乡朵当村3户村民，布久乡嘎玛村4户村民，布久乡仲果村2户村民，布久乡仲萨巴村1户村民，布久乡珠曲登村1户村民</t>
  </si>
  <si>
    <t>540624201604006</t>
  </si>
  <si>
    <t>更章乡娘萨村</t>
  </si>
  <si>
    <t>5户发展犏奶牛养殖，每户购置4头牛，4户均扩建砖木结构牛圈15平方米，1户新建牛舍30平米。共购置20头犏奶牛。</t>
  </si>
  <si>
    <t>布久乡甲日卡村1户村民</t>
  </si>
  <si>
    <t>540624201607004</t>
  </si>
  <si>
    <t>布久乡仲果村、麦巴村、简切村、仲莎巴村、甲日卡村</t>
  </si>
  <si>
    <t>购买藏香猪仔猪330头（户均30头），修建220㎡猪圈。</t>
  </si>
  <si>
    <t>仲果村：3户；麦巴村：2户；仲萨巴村：1户；简切村：4户；甲日卡村：1户</t>
  </si>
  <si>
    <t>布久乡孜热村1户村民</t>
  </si>
  <si>
    <t>540624201604007</t>
  </si>
  <si>
    <t>布久乡杰麦村、仲果村、朵当村、珠曲登村、简切村、嘎玛村、仲莎巴村</t>
  </si>
  <si>
    <t>购买犏奶牛32头及维修牛舍一座。</t>
  </si>
  <si>
    <t>朵当村：3户；嘎玛村：4户；仲果村：2户；仲萨巴村：1户；珠曲登村：1户；杰麦村：1户；简切村：3户；</t>
  </si>
  <si>
    <t>林芝市巴宜区八一镇巴吉村玉米组股份经济合作社</t>
  </si>
  <si>
    <t>540624201608003</t>
  </si>
  <si>
    <t>布久乡甲日卡村</t>
  </si>
  <si>
    <t>购买藏鸡200只，修建鸡舍50㎡。</t>
  </si>
  <si>
    <t>八一镇加当嘎村1户村民</t>
  </si>
  <si>
    <t>540624201606001</t>
  </si>
  <si>
    <t>小绵羊20只及修建羊圈30㎡。</t>
  </si>
  <si>
    <t>540624201614001</t>
  </si>
  <si>
    <t>八一镇巴吉村</t>
  </si>
  <si>
    <t>打水井1眼，购买不锈钢高压水泵1台，购买有机肥20吨，购买网纹管PVC软管1070m，购买苹果树苗1000株。</t>
  </si>
  <si>
    <t>苹果</t>
  </si>
  <si>
    <t>百巴镇强嘎村1户村民</t>
  </si>
  <si>
    <t>540624201616001</t>
  </si>
  <si>
    <t>八一镇加当嘎村</t>
  </si>
  <si>
    <t>修建8m*40m单拱钢架结构温室1座。</t>
  </si>
  <si>
    <t>米瑞乡朗乃村4户村民，米瑞乡增巴村5户村民</t>
  </si>
  <si>
    <t>540624201611002</t>
  </si>
  <si>
    <t>新建8m*40m单拱钢架结构温室3座，总建筑面积约为960㎡，购买灵芝菌种12600包。</t>
  </si>
  <si>
    <t>布久乡简切村1户村民，布久乡珠曲登村1户村民</t>
  </si>
  <si>
    <t>540624201614002</t>
  </si>
  <si>
    <t>孔径60mm×40mmф4镀锌铁丝网围栏800米，购买苹果树苗500株，挖填树坑500株，客土改良500株。</t>
  </si>
  <si>
    <t>布久乡杰麦村4户村民</t>
  </si>
  <si>
    <t>540624201616002</t>
  </si>
  <si>
    <t>米瑞乡增巴村、朗乃村</t>
  </si>
  <si>
    <t>8m×40m单拱钢架结构温室大棚4座；8m×20m单拱钢架结构温室大棚5座；25*33网纹管pvc软管；客土改良835㎡；有机肥9.7吨。</t>
  </si>
  <si>
    <t>百巴镇镇巴村1户村民，百巴镇拉格村3户村民</t>
  </si>
  <si>
    <t>540624201616003</t>
  </si>
  <si>
    <t>布久乡珠曲登村、简切村</t>
  </si>
  <si>
    <t>修建2座8m*20m单拱钢架结构温室，25*33网纹管PVC软管431.5m。</t>
  </si>
  <si>
    <t>珠曲登村：1户；简切村：1户</t>
  </si>
  <si>
    <t>米瑞乡泽列村1户村民</t>
  </si>
  <si>
    <t>540624201616004</t>
  </si>
  <si>
    <t>5座8m*40m单拱钢架结构温室。</t>
  </si>
  <si>
    <t>布久乡甲日卡村1户村民，布久乡杰麦村3户村民，布久乡麦巴村1户村民，布久乡仲萨巴村1户村民，布久乡孜热村1户村民</t>
  </si>
  <si>
    <t>540624201618001</t>
  </si>
  <si>
    <t>百巴镇增巴村、拉格村</t>
  </si>
  <si>
    <t>每户新建30㎡商店，购置货架及冰柜相关设备，购置货物，一户增加扩大其工厂增加设备费用。</t>
  </si>
  <si>
    <t>商贸流通</t>
  </si>
  <si>
    <t>帮助拉格村精准扶贫户次卓嘎、群培两户4人提供转移就业，其中次卓嘎家四口人，通过建设油磨作坊，解决拉格村 130 多户 600 余人 群众的菜油压榨和面粉磨制问题，同时可为次卓嘎家带来收入近 20000.00 元人均增收 5000.00 元;群培家 6 口人，通过百货商店建设可为其产生经济效益 6000.00 余元，户实现年人均增收1000.00 元。</t>
  </si>
  <si>
    <t>增巴村：1户；拉格村：3户</t>
  </si>
  <si>
    <t>540624201618002</t>
  </si>
  <si>
    <t>基础设施25㎡；商品购置1项。</t>
  </si>
  <si>
    <t>“自主创业”模式，带动农牧民增收，巩固脱贫成果；增收的效益用于补贴建档立卡户巴鲁的家用和巴鲁丈夫蔡文彬的医药费支出。</t>
  </si>
  <si>
    <t>540624201618003</t>
  </si>
  <si>
    <t>布久乡杰麦村、孜热村、麦巴村、仲莎巴村、甲日卡村</t>
  </si>
  <si>
    <t>修建150㎡基础设施（25㎡小商店6个），藏餐馆装修1项，设施购置1项。</t>
  </si>
  <si>
    <t>孜热村：1户；麦巴村：1户；仲萨巴村：1户；杰麦村：3户；甲日卡村：1户</t>
  </si>
  <si>
    <t>林芝市巴宜区百巴镇色贡社区股份经济合作联合社</t>
  </si>
  <si>
    <t>540624201619002</t>
  </si>
  <si>
    <t>相关设备购置1项（购买磨面机、榨油机、饲料机、清粮机及电炒锅各1台），修建180㎡基础设施。</t>
  </si>
  <si>
    <t>林芝市巴宜区百巴镇章巴村股份经济合作联合社</t>
  </si>
  <si>
    <t>工布运输合作社</t>
  </si>
  <si>
    <t>540624201619003</t>
  </si>
  <si>
    <t>道路硬化300㎡及厂区绿化。</t>
  </si>
  <si>
    <t>林芝市巴宜区百巴镇连别村股份经济合作联合社</t>
  </si>
  <si>
    <t>540624201618004</t>
  </si>
  <si>
    <t>百巴镇色贡村</t>
  </si>
  <si>
    <t>修建商品房510.75平方米，公厕一座31平米及附属工程。</t>
  </si>
  <si>
    <t>负责带动色贡村9户28人精准扶贫户建档立卡户脱贫致富；色贡村村民委员会有义务同意建档立卡户群众中有劳力人员，参与出租房服务类工作，并按期发放工资，月工资不得少于2,000.00元；动态分红后方式：在每一年年度终了核算后，色贡村村民委员会需要按照年终利润总额5%计提利润分配至色贡村9户建档立卡户（利润计算方式为营业收入扣除成本、员工工资、水电费、招待费、税收等正常开支）；项目主要运作模式为乡村党政+企业+合作组织+农牧户，直接带动9户28人（花名册上是9户28人）精准扶贫户脱贫。百巴镇政府按照入股分红方式投入112.11万元，项目收益后色贡村根据当年年终利润总额的5%计提利润分配至9户建档立卡户。其他扶贫对象也是可参与到该项目中打工就业，且每年可获得百巴镇人民政府入股的分红资金，预计户均增收3,000.00元左右等</t>
  </si>
  <si>
    <t>540624201617003</t>
  </si>
  <si>
    <t>百巴镇章巴村</t>
  </si>
  <si>
    <t>修建藏餐厅723.6平米、道路工程1080平米；并修建相应附属设施。</t>
  </si>
  <si>
    <t>1、负责带动章巴村、百巴村、强嘎村精准扶贫建档立卡户参与农家乐服务类工作(如: 服务员、保安、清洁工等，农牧民群众采取自愿参与形式),并按期发放工资，月工资不得少于 2000元。(附: 转移就业花名册)；2、由林芝市巴宜区百巴镇章巴村农家乐对农家乐项目负责经营管理，林芝市巴宜区百巴镇人民政府对林芝市巴宜区百巴镇章巴村农家乐经营有监督权；合作期限为 20 年，自2016年8月1日至2036年8月1日，固定分红方式: 在每一年年度终结核算后，林芝市巴宜区百巴镇章巴村农家乐需按照林芝市巴宜区百巴镇人民政府投资总额的的 5%计提利润分配至甲方，计提时间为合同终止时间，既2036 年7月30 日，动态分红方式:林芝市巴宜区百巴镇章巴村农家乐应在分配完 5%利润的基础上再次分配利润总额的 2%于林芝市巴宜区百巴镇人民政府。</t>
  </si>
  <si>
    <t>540624201611003</t>
  </si>
  <si>
    <t>4座温室种植灵芝需要购买8000袋菌包。</t>
  </si>
  <si>
    <t>林芝市巴宜区布久乡杰麦村股份经济合作联合社</t>
  </si>
  <si>
    <t>林芝市巴宜区布久乡杰麦村扎堆种养殖合作社</t>
  </si>
  <si>
    <t>540624201619004</t>
  </si>
  <si>
    <t>糌粑加工机器糌粑磨面机、电动石磨青稞分离器、青稞分离器、菜籽榨油机、板框滤油机、清粮机、建设与本基地相配套的工程设施。</t>
  </si>
  <si>
    <t>通过“村集体+农户”的模式，带动农牧民增收，巩固脱贫成果。本利益链接机制中人员为精准扶贫产业项目中受益人员，以最初各乡镇扶贫专班或巴宜区扶贫办提供及审定的人员名单为准。带动链条的模式：自产自用型。安排产业扶持到户项目，曲尼贡嘎村糌粑粮油加工厂运行至现在，带动全村70户303人受益，其中建档立卡户5户贫困户25人。该项目的建成可为5户贫困户每年减少开支1,560.00元，其他群众每年减少开支840.00元。目前该项目以每年2,000.00元的租金租赁给本村村民嘎玛顿珠。</t>
  </si>
  <si>
    <t>林芝市巴宜区布久乡杰麦村维通利民藏香加工生产农牧民专业合作社</t>
  </si>
  <si>
    <t>540624201606002</t>
  </si>
  <si>
    <t>扶持合作社购买20只绵羊，户均购买20只绵羊（共80头），总共购买100只绵羊。</t>
  </si>
  <si>
    <t>采用“自产销售型”模式，带动农牧民增收，巩固脱贫成效；带动链接的模式：绵羊由村委会统一销售，每年按照20%留合作社作为日常管理和优质品种购买，80%用于集体分红（其中贫困户其加、旦巴按照比例正常分红，拉巴、达乔因没有劳动力日常无法参加合作社工作，分红比例享受正常分红比例的20%）。目前共有绵羊780只，每年为每户增收0.5万元，其中贫困户其加、旦巴每户0.5万。2018年利润192000元，带动建档立卡户4户14人分红金额24000元，带动非建档立卡户29户144人增收168000元；2019年利润250000元，带动建档立卡户4户14人分红金额20000元，带动非建档立卡户21户130人增收230000元；2020年利润125000元，带动建档立卡户4户14人分红金额20000元，带动非建档立卡户21户130人增收105000元。</t>
  </si>
  <si>
    <t>林芝市巴宜区米瑞乡姆多村经济联合社、林芝市巴宜区米瑞乡增巴村经济联合社</t>
  </si>
  <si>
    <t>540624201604008</t>
  </si>
  <si>
    <t>布久乡杰麦村</t>
  </si>
  <si>
    <t>扶持扎西旺堆合作社发展犏牛养殖，购置犏牛20头，建设牛舍等设施。</t>
  </si>
  <si>
    <t>540624201619005</t>
  </si>
  <si>
    <t>厂方120平方米，不锈钢线香机一台、高产量木粉加工粉碎机一台及传统加工设备</t>
  </si>
  <si>
    <t>1、按照“谁经营、谁负责、谁管护”的原则，负责以后的管理运行工作；2、为保障6户贫困户每年都有收入，项目每年至少要实现项目投资(30.98万元)6%的效益即18,588元，对贫困户进行分红，在保证6%效益的同时实现额外收入;3、贫困户每年要拿出总收入的一部分资金，用于购买加工厂材料，保证藏香加工厂正常运行的同时进一步扩大藏香加工厂规模,实现项目保值增值；4、为保证产品的销售渠道，贫困户可自行分散销售也可统一到小集镇，进行集中销售，也可定点到喇嘛岭寺和布久拉康定点销售。</t>
  </si>
  <si>
    <t>八一镇永久村次仁德吉藏家乐农民专业合作社</t>
  </si>
  <si>
    <t>540624201607005</t>
  </si>
  <si>
    <t>米瑞乡姆多村、增巴村</t>
  </si>
  <si>
    <t>在米瑞乡姆多村、增巴村修建猪舍、管理房配套相关的基础设施</t>
  </si>
  <si>
    <t>一是构建“企业+村集体+贫困户”抱团发展模式，由村两委主要负责人牵头管理、帮助养殖生产、工作协调等，采取“企业+贫困户”的方式帮扶困难群众，实现政企抱团发展。二是构建“党员干部+贫困户”的利益链接机制。以党员干部为引领，联系、帮助贫困群众，通过党员干部对贫困户一对一帮扶，养殖场提供技术指导和疾病预防培训，以帮助生产、管理的模式，带动贫困户增收脱贫。在贫困户自愿的情况下，吸收7户精准扶贫建档立卡户人员就业，以贫困户实际工作情况进行工资发放。</t>
  </si>
  <si>
    <t>尼玛扎西</t>
  </si>
  <si>
    <t>540624201606003</t>
  </si>
  <si>
    <t>新建畜草棚200㎡、值班室20㎡、购买绵羊100只、购买办公设备、围墙维修200米。</t>
  </si>
  <si>
    <t>拉姆卓玛</t>
  </si>
  <si>
    <t>540624201617004</t>
  </si>
  <si>
    <t>购置电视机16台、购置床32张、购置沙发10张。</t>
  </si>
  <si>
    <t>林芝市巴宜区八一镇永久村次仁德吉藏家乐农民专业合作社</t>
  </si>
  <si>
    <t>林芝盛世农业科技有限公司</t>
  </si>
  <si>
    <t>540624201607006</t>
  </si>
  <si>
    <t>购置藏猪（种）猪20头、购置半成品猪50头、购置玉米30000斤、购置小麦20000斤、购置大豆2500斤、制作广告牌1.5万元。</t>
  </si>
  <si>
    <t>540624201619006</t>
  </si>
  <si>
    <t>购置水泥87.5吨，购置石子400立方米、购置沙子200立方米</t>
  </si>
  <si>
    <t>林芝市巴宜区银丰农牧科技有限公司</t>
  </si>
  <si>
    <t>牧道2970米及新建27米牧道桥梁等建设内容</t>
  </si>
  <si>
    <t>林芝市巴宜区更章门巴民族乡娘萨村股份经济合作联合社</t>
  </si>
  <si>
    <t>林芝市巴宜区林芝镇真巴村嘎拉组股份经济合作社</t>
  </si>
  <si>
    <t>分红数未定下来，创投还在扯皮</t>
  </si>
  <si>
    <t>540624201716001</t>
  </si>
  <si>
    <t>巴宜区脱贫攻坚指挥部产业脱贫组</t>
  </si>
  <si>
    <t>米瑞乡通麦村、玉容增村</t>
  </si>
  <si>
    <t>打造1000亩的旅游农业观光园，其中500亩蔬菜种植、500亩水果花卉种植，配套蔬菜大棚等相关设施。</t>
  </si>
  <si>
    <t>合作运营</t>
  </si>
  <si>
    <t>以“保底分红+出勤奖励”方式，带动贫苦户增收，巩固脱贫成效，以吸纳打工人员带动普通群众增收。第二条带动链接的模式：企业为每户建档立卡贫困户提供温室大棚0.5亩责任地，种子、技术、肥料、土地、销售等由企业承担，贫困户负责该责任地的学习、耕作、观察等。贫困户固定出勤30天，每户每年享有5000元的分红，出勤不足30天的不予以分红。协议期限为10年，从2017年至2027年。</t>
  </si>
  <si>
    <t>百巴镇强嘎村7户村民</t>
  </si>
  <si>
    <t>540624201716002</t>
  </si>
  <si>
    <t>园区占地900余亩，建智能大棚，现代化标准连体塑料温棚，水肥一体化等配套设施。</t>
  </si>
  <si>
    <t>采用“企业+农户”模式，带动贫困户增收，巩固脱贫成效，以吸纳打工人员带动普通群众增收。西藏金玉实业有限公司在贫苦户自愿的情况下，吸收15名精准扶贫建档立卡户人员就业，以贫困户实际工作情况进行工资发放。巴宜区米瑞乡色果拉村村民委员会负责提供需要带动的人员名单。</t>
  </si>
  <si>
    <t>林芝市巴宜区林芝镇帮纳村股份经济合作联合社</t>
  </si>
  <si>
    <t>540624201707001</t>
  </si>
  <si>
    <t>百巴镇堆龙村</t>
  </si>
  <si>
    <t>一期主要建设种猪繁育中心、扩繁场、两个散养区；二期建设育肥中心、检疫、检测中心；三期扩大规模4至6个散养场。</t>
  </si>
  <si>
    <t>林芝市巴宜区百巴镇扎地村堆龙组股份经济合作社</t>
  </si>
  <si>
    <t>利益链接：带动周边村民脱贫致富，吸收扶贫对象就业，企业根据用工需要聘用长期工4-8人，工资3500-4000元/月，临时工5-10人，工资150元/天；带动扶贫对象增收，租赁当地村民土地、机械设备；提供技术扶贫，通过提供养殖技术服务，带动周边村民增收；⑤协议的执行：政府扶持资金400.00万元属于有偿使用资金，其回收以1%为基数，逐年按0.5个百分点，最高不超过4%，回收的资金由市脱贫攻坚指挥部作为偿还贷款的准备金或再扶贫。即2020年12月31日前偿还政府扶持资金4.00万元；2021年12月31日前偿还政府扶持资金6.00万元；2022年12月31日前偿还政府扶持资金8.00万元；2023年12月31日前偿还政府扶持资金10.00万元；2024年12月31日前偿还政府扶持资金12.00万元；2025年12月31日前偿还政府扶持资金14.00万元；2026年12月31日前偿还政府扶持资金16.00万元；2027年-2046年，每年12月31日前偿还政府扶持资金16.00万元；2047年12月31日前偿还政府扶持资金10.00万元，共计400.00万元；                                                          ⑥项目带动：2020年-2026年，每年12月31日前向巴宜区扶贫开发公司缴清4.00万元项目经营分红用于再扶贫，共计28.00万元；2027年-2047年，每年12月31日前向巴宜区扶贫开发公司缴清5万元项目经营分红用于再扶贫，共计105.00万元。当400.00万元借款金额还清时分红终止。</t>
  </si>
  <si>
    <t>540624201717001</t>
  </si>
  <si>
    <t>林芝镇嘎啦村</t>
  </si>
  <si>
    <t>该项目占地面积320.9亩，实际游览面积180.00亩。修建门卫室17.64㎡，舞台58.65㎡，室外景观。游客集散广场4241.48m，游步道1864.54m，市政人行道143.14㎡，花径小路207.16㎡，民俗演绎中心368.32㎡、砼道路1558.08㎡、停车场植草砖1380.25㎡，入口景墙，爱情步道，婚纱摄影基地、景观亭风貌改造、长廊、室外导视工程、绿化工程及相关电气设备安装和给排水工程。</t>
  </si>
  <si>
    <t>八一镇巴果绕村2户村民，八一镇唐地村1户村民</t>
  </si>
  <si>
    <t>540624201711001</t>
  </si>
  <si>
    <t>种植面积22亩。种子40斤（需资金40斤*140元/斤=5600元），围栏铁丝825米、柱子120根（需资金12540元），黑塑料膜（需资金666平方米/亩*22亩*3元/平方米=43956元），化肥（需资金30斤/亩*22亩*1.28元/斤=884.8元），细铁丝（需资金1000元），竹竿子（需资金200根/亩*22亩*3元/根=22000元），人工费（需资金15天*10人*100元/人=15000元）</t>
  </si>
  <si>
    <t>按照政府+企业+合作社+贫困户的模式，由强嘎村农村社区(居) 民委员会代表贫困群众直接兴办实体经济，代行管理实体经济的产权，经营权托管、租赁给有能力的经济实体，以实现保值增值。经营收益由强嘎村农村社区 (居) 民委员会根据实际情况统一收缴后以产业项目扶持或现金形式逐年分配给有关贫困户，每户贫困户每年现金分配元，确保长期发挥作用。百巴镇强嘎村波棱瓜种植项目总投资10万元；其主要建设内容为种植面积22亩，种子40斤（需资金40斤*140元/斤=5600元），围栏铁丝825米、柱子120根（需资金12540元），黑塑料膜（需资金666平方米/亩*22亩*3元/平方米=43956元），化肥（需资金30斤/亩*22亩*1.28元/斤=884.8元），细铁丝（需资金1000元），竹竿子（需资金200根/亩*22亩*3元/根=22000元），人工费（需资金15天*10人*100元/人=15000元）</t>
  </si>
  <si>
    <t>林芝市巴宜区米瑞乡朗乃村股份经济合作联合社、林芝市巴宜区米瑞乡通麦村股份经济合作联合社</t>
  </si>
  <si>
    <t>阿玛拉公司、林芝市巴宜区米瑞乡通麦村青岗林藏香猪养殖农牧民专业合作社</t>
  </si>
  <si>
    <t>个人合作社（米瑞乡通麦村）</t>
  </si>
  <si>
    <t>540624201719001</t>
  </si>
  <si>
    <t>购买枸杞苗及其他配套设施。</t>
  </si>
  <si>
    <t>布久乡简切村1户村民</t>
  </si>
  <si>
    <t>540624201711002</t>
  </si>
  <si>
    <t>购买灵芝菌种，修建网围栏2000米。</t>
  </si>
  <si>
    <t>八一镇加乃村1户村民</t>
  </si>
  <si>
    <t>540624201707002</t>
  </si>
  <si>
    <t>八一镇巴果绕村、唐地村</t>
  </si>
  <si>
    <t>扩建养猪场、购买配套设施、养殖90头藏香猪。</t>
  </si>
  <si>
    <t>巴果绕村：2户；唐地村：1户</t>
  </si>
  <si>
    <t>更章乡白玛店村96户村民</t>
  </si>
  <si>
    <t>540624201707003</t>
  </si>
  <si>
    <t>巴宜区脱贫攻坚指挥部产业脱贫组、巴宜区米瑞乡人民政府</t>
  </si>
  <si>
    <t>米瑞乡通麦村、朗乃村</t>
  </si>
  <si>
    <t>青冈林合作社，采购300头小仔猪，新建猪圈1000平米，购买玉米5万斤，购买饲料加工设备及修建附属设施。朗乃村扩建养殖藏香猪达到800头；麦娘麦村新增养殖藏香猪300头；配套相关设施。</t>
  </si>
  <si>
    <t>林芝镇康扎村1户村民</t>
  </si>
  <si>
    <t>540624201707004</t>
  </si>
  <si>
    <t>新建20平米猪舍1座，购买藏香猪仔猪30头。</t>
  </si>
  <si>
    <t>540624201704001</t>
  </si>
  <si>
    <t>修建牛棚及配套设施、养殖4头犏奶牛。</t>
  </si>
  <si>
    <t>540624201704002</t>
  </si>
  <si>
    <t>更章乡白玛店村</t>
  </si>
  <si>
    <t>购买犏奶牛96头，集中养殖,配套圈舍及相关设施。</t>
  </si>
  <si>
    <t>带动方式和范围为通过“到户养殖”方式，带动建档立卡贫困户增收，巩固脱贫成效。本利益链接机制中人员为精准扶贫产业项目中受益人员，以最初各乡（镇)扶贫专班或巴宜区扶贫办提供及审定的人员名单为准。白玛店村犏奶牛养殖项目受益户: 白玛店村 96 户农户 (全村所有农户包括在内，含建档立卡脱贫户6户20人)；建设地点:白玛店村；总投资7.57万元，项目基本情况: 发展犏奶牛养殖，共购置犏奶牛96头 ；到户养殖型：由群众自行养殖，贫困户自行参与、稳定分享经营收益，带动期内每户每年平均效益不低于(1000)元/户；自产自用型：解决贫困户日常生活中农副产品，降低户日常开销。</t>
  </si>
  <si>
    <t>540624201704003</t>
  </si>
  <si>
    <t>新建牛舍40㎡，购买犏奶牛4头。</t>
  </si>
  <si>
    <t>西藏合胜生态农牧科技有限公司</t>
  </si>
  <si>
    <t>540624201717002</t>
  </si>
  <si>
    <t>巴宜区旅游局</t>
  </si>
  <si>
    <t>八一镇大柏树景区</t>
  </si>
  <si>
    <t>修建游客接待中心、生态停车场、A级生态公厕、购物长廊、广场、观景台等及配套设施。</t>
  </si>
  <si>
    <t>国企</t>
  </si>
  <si>
    <t>合作期（5）年甲方租赁巴吉村6户农牧民土地，每年2000元/亩；景区60个商铺无偿交给巴吉村村委会，优先考虑贫困户，自主安排经营。2、协议期（10年）内甲方上缴每年15万元的收益，由甲方根据企业效益，每年12月30日前一次性交给乙方。同时，为鼓励和支持甲方的发展，甲方在项目建设期内可以暂缓给乙方收益，暂缓期限两年；暂缓期结束后，甲方应在后续捌年分摊暂缓期的上缴收益，并全部缴清协议期内应付给乙方的总收益。项目建设期1年，在建设完成后的第二年开始上缴分红金，即从2020年开始上缴分红资金，每年187,500.00元，上缴期限2020年至2027年，合计金额1,500,000.00元。3、甲方自愿吸收2名精准扶贫建档立卡户解决就业，按人均工资每年不低于4000元标准进行扶持。</t>
  </si>
  <si>
    <t>巴宜区文旅局</t>
  </si>
  <si>
    <t>林芝市巴宜区布久乡甲日卡村股份经济合作联合社</t>
  </si>
  <si>
    <t>八一农牧大学</t>
  </si>
  <si>
    <t>540624201719002</t>
  </si>
  <si>
    <t>包括道路硬化 30273.00 平方米、电气、给排水、绿化等建设内容。</t>
  </si>
  <si>
    <t>540624201719003</t>
  </si>
  <si>
    <t>百巴镇章巴村生态园林果树等其他设施。</t>
  </si>
  <si>
    <t>林芝镇嘎拉村10户村民</t>
  </si>
  <si>
    <t>540624201704004</t>
  </si>
  <si>
    <t>犏奶牛养殖项目，新建牛舍300平方米（牛舍顶部使用树脂瓦）平整院子200平方米，网围栏500米，犏奶牛30头（1年生长期骗奶牛）、购置送牛奶车子1台。</t>
  </si>
  <si>
    <t>全村村民轮流运营</t>
  </si>
  <si>
    <t>540624201716003</t>
  </si>
  <si>
    <t>新建8×40温室大棚8座及相关配套设施,平整土地6亩，回填种植土不低于40公分。</t>
  </si>
  <si>
    <t>米瑞乡麦娘麦村33户村民</t>
  </si>
  <si>
    <t>540624201716004</t>
  </si>
  <si>
    <t>修建8×40米大棚10座及配套设施.。平整土地12亩,客土改良，回填种植土不低于40公分。</t>
  </si>
  <si>
    <t>带动方式和范围为“合作社+建档立卡户”方式，带动建档立卡户 (含一般农牧户) 增收，巩固脱贫成效；收益无偿帮扶型。由久巴村草莓种植专业合作社管理的更章乡久巴村草莓大棚建设项目，每年拿出收益资金不低于 500 元(伍佰元整)，用于帮扶慰问久巴村建档立卡户乔措姆。收益有偿分配型。由久巴村草莓种植专业合作社管理的更章乡久巴村草莓大棚建设项目，每年拿出收益资金不低于 6000 元(陆仟元整)，用于分配给更章乡扶贫专班提供及审定的建档立卡贫困群众，带动贫困户增收及巩固脱贫成效;建档立卡贫困户人员将由乡扶贫专班在乡域范围内安排相适应的岗位进行劳动，合作社分配的收益资金以工资形式有偿发放给建挡立卡群众，从而巩固脱贫成效。乙方每年拿出收益资金不低于 6000 元，用于分配给甲方提供及审定的建档立卡贫困群众，带动贫困户增收及巩固脱贫成效，乙方每年拿出收益资金不低于 500 元，用于帮扶慰问村建档立卡户乔措姆</t>
  </si>
  <si>
    <t>林芝市巴宜区林芝镇立定村经济联合社</t>
  </si>
  <si>
    <t>西藏林芝鸿宇养殖开发有限公司</t>
  </si>
  <si>
    <t>540624201717003</t>
  </si>
  <si>
    <t>林芝镇嘎拉村</t>
  </si>
  <si>
    <t>整合改造提升10户客房、卫生间、排污管及配套设施</t>
  </si>
  <si>
    <t>八一镇唐地村72户村民</t>
  </si>
  <si>
    <t>540624201717004</t>
  </si>
  <si>
    <t>发展骑射，骑游观景。购置马匹、马具及马厩，射箭场等相关配套设施建设</t>
  </si>
  <si>
    <t>1、带动方式和范围：通过“村委会+贫困户+合作社”方式，带动农牧民增收，巩固脱贫成效；2、项目基本情况：（1）项目名称为鲁朗镇扎西岗村双联户旅游休闲集散地建设项目；（2）受益人姓名为宗吉、许康宁、桑杰益西；（3）建设地点为扎西岗村；（4）项目总投资为55万元；（5）资金来源：国家投资；（6）项目建设内容为集中对扎西岗村旅游基础设施进行提升，提高旅游接待能力，修建帐篷、拴马桩等设施。3、带动链接的模式：（1）开展贫困户优惠。鼓励有劳力贫困户投身集散地经营，赚取相应劳动报酬，从而获得比较稳定的收入，在此基础上，再次参与年终扶贫利益分红，实行“工资+分红”的利益分配方式；（2）开展分红联结。带动扎西岗村3户7人，年人均增收1,100.00元。</t>
  </si>
  <si>
    <t>全村村民</t>
  </si>
  <si>
    <t>540624201704005</t>
  </si>
  <si>
    <t>全村33户，每家每户1.5年生长期犏奶牛1头</t>
  </si>
  <si>
    <t>540624201708001</t>
  </si>
  <si>
    <t>在原有计划养殖规模上增加商品鸡养殖10000只及鸡舍、饲料等相关配套</t>
  </si>
  <si>
    <t>林芝市巴宜区米瑞乡米瑞村股份经济合作社</t>
  </si>
  <si>
    <t>540624201713001</t>
  </si>
  <si>
    <t>八一镇唐地村</t>
  </si>
  <si>
    <t>在原有藏药材种植基础上，种植葡萄面积100亩及土地改良，配套相关设施</t>
  </si>
  <si>
    <t>葡萄</t>
  </si>
  <si>
    <t>每年租金收入有7万多、贫困户每月务工工资近 10000 元、带动贫困户收入 12万元，进一步推进企业就业扶贫劳务协作模式，推动唐地村建档立卡户脱贫致富让他们心无旁骛地发挥特长、发挥优势，为合作发展献智献力，为脱贫攻坚作出更大的贡献。</t>
  </si>
  <si>
    <t>540624201718001</t>
  </si>
  <si>
    <t>巴宜区扶贫开发创业投资责任有限公司</t>
  </si>
  <si>
    <t>修建建筑构件工业园大门、围墙及相关设施。</t>
  </si>
  <si>
    <t>西藏林芝藏佳香土特食品有限公司</t>
  </si>
  <si>
    <t>540624201719004</t>
  </si>
  <si>
    <t>路工程、卵石步道、混凝土步道、排水沟、植草砖等建设内容</t>
  </si>
  <si>
    <t>林芝市巴宜区鲁朗镇明吉村村民委员会</t>
  </si>
  <si>
    <t>全村47户村民每天15户轮流运营</t>
  </si>
  <si>
    <t>540624201716005</t>
  </si>
  <si>
    <t>米瑞乡米瑞村</t>
  </si>
  <si>
    <t>修建大门及相关设施。</t>
  </si>
  <si>
    <t>八一镇加乃村15户村民</t>
  </si>
  <si>
    <t>540624201719005</t>
  </si>
  <si>
    <t>乔木栽植 1919 棵，灌木栽植3752.06 ㎡，花种播种 47375.94㎡,种植土工程 593.67m³。</t>
  </si>
  <si>
    <t>瓜果项目：林芝市巴宜区更章门巴民族乡娘萨村股份经济合作联合社，养牛项目：更章乡娘萨村16户村民</t>
  </si>
  <si>
    <t>瓜果项目：西藏嘎玛园林生态科技有限公司，养牛项目：更章乡娘萨村16户村民</t>
  </si>
  <si>
    <t>540624201819001</t>
  </si>
  <si>
    <t>扩建厂房，购买相关设备及原材料</t>
  </si>
  <si>
    <t>540624201817001</t>
  </si>
  <si>
    <t>巴宜区鲁朗镇集中安置点</t>
  </si>
  <si>
    <t>鲁朗镇明吉村</t>
  </si>
  <si>
    <t>结合搬迁基础设施建设，打造特殊康巴文化村，建设康巴特色旅游大帐篷，扶持搬迁户购买马匹、康巴服饰及柜台参与旅游。</t>
  </si>
  <si>
    <t>林芝市巴宜区鲁朗镇明吉村专业合社</t>
  </si>
  <si>
    <t>林芝市巴宜区林芝镇人民政府</t>
  </si>
  <si>
    <t>540624201804001</t>
  </si>
  <si>
    <t>投资120万元加乃村购买犏奶牛或其他奶牛品种30头，配套购置饲草料，圈舍及相关设施。</t>
  </si>
  <si>
    <t>西藏润森农牧科技发展有限公司</t>
  </si>
  <si>
    <t>540624201804002</t>
  </si>
  <si>
    <t>巴宜区更章乡集中安置点</t>
  </si>
  <si>
    <t>1.投资200万元修建大棚，发展瓜果种植并配套完善相关灌溉设施，土地整治。2.投资120万元娘萨村购买犏奶牛或其他奶牛品种32头，配套购置饲草料，圈舍及相关设施。</t>
  </si>
  <si>
    <t>16户</t>
  </si>
  <si>
    <t>林芝市巴宜区百巴镇百巴村股份经济合作联合社</t>
  </si>
  <si>
    <t>540624201819002</t>
  </si>
  <si>
    <t>建设占地约15亩的有机肥厂一座，年产有机肥5万至8万吨，配套相关设施设备</t>
  </si>
  <si>
    <t>林芝市巴宜区八一镇唐地村股份经济合作联合社</t>
  </si>
  <si>
    <t>杰布</t>
  </si>
  <si>
    <t>540624201817002</t>
  </si>
  <si>
    <t>巴宜区林芝镇人民政府</t>
  </si>
  <si>
    <t>建设旅游综合体2000平方米，配套相关基础设施。</t>
  </si>
  <si>
    <t>杰布庄园</t>
  </si>
  <si>
    <t>540624201808001</t>
  </si>
  <si>
    <t>发展藏鸡养殖10000只，新建鸡舍2000平米，配套设施。</t>
  </si>
  <si>
    <t>鲁朗镇罗布村4户村民，鲁朗镇扎西岗村59户村民</t>
  </si>
  <si>
    <t>540624201817003</t>
  </si>
  <si>
    <t>百巴镇人民政府</t>
  </si>
  <si>
    <t>修缮茶馆射箭场120平方米，可容纳22人射箭、若干人观看，扩建藏餐馆、射箭场面积280平方米，可容纳200多人就餐、饮茶。</t>
  </si>
  <si>
    <t>林芝市智慧旅游有限公司</t>
  </si>
  <si>
    <t>540624201817004</t>
  </si>
  <si>
    <t>扩建农家乐20间住宿、娱乐厅100㎡及餐饮配套设施。</t>
  </si>
  <si>
    <t>林芝市宏鑫农业发展有限公司</t>
  </si>
  <si>
    <t>540624201817005</t>
  </si>
  <si>
    <t>扩大旅游接待中心、改造庭院设计。</t>
  </si>
  <si>
    <t>采用“合作社+贫困户+市场”模式，带动农牧民增收，每年带动加定村5户16名贫困户脱贫致富。</t>
  </si>
  <si>
    <t>林芝沃圃生农业开发有限公司</t>
  </si>
  <si>
    <t>540624201817006</t>
  </si>
  <si>
    <t>扎西岗村、罗布村</t>
  </si>
  <si>
    <t>集中建设并设计图形花卉5处，配套相应浇花设施，全镇2个村，59户家庭旅馆配套建设庭院花卉和环境整治，集中对4户家庭旅馆品质提升，培训相关人员200余人次。</t>
  </si>
  <si>
    <t>八一镇拉丁嘎村1户村民</t>
  </si>
  <si>
    <t>540624201817007</t>
  </si>
  <si>
    <t>鲁朗小集镇</t>
  </si>
  <si>
    <t>鲁朗创客双创产业园智慧旅游扶贫项目一期建设鲁朗西区1号楼二楼1500平米农牧产品展销基地、优先考虑贫困户农牧产品采购、智慧旅游数据机房及演示大屏设备采购、林芝智慧旅游一体化平台和智慧农牧产品线上营销平台（电商平台）。</t>
  </si>
  <si>
    <t>林芝市巴宜区鲁朗镇人民政府</t>
  </si>
  <si>
    <t>鲁朗镇东久村：马哈麦，鲁朗镇拉月村：木木</t>
  </si>
  <si>
    <t>540624201816001</t>
  </si>
  <si>
    <t>建设苗木基地300亩，配套基础设施，引进花卉苗木。</t>
  </si>
  <si>
    <t>540624201816002</t>
  </si>
  <si>
    <t>更章乡久巴村、白玛店</t>
  </si>
  <si>
    <t>新建占地7000平方的信息发布及展销中心，配套完善水肥一体化灌溉系统及相关设施</t>
  </si>
  <si>
    <t>林芝互生生态农业发展有限公司</t>
  </si>
  <si>
    <t>540624201816003</t>
  </si>
  <si>
    <t>八一镇拉丁嘎唐绕村比日神山</t>
  </si>
  <si>
    <t>扩大蔬菜大棚3座、一座温室大棚面积为320㎡，养殖藏香猪100头。</t>
  </si>
  <si>
    <t>林芝市巴宜区鲁朗镇罗布村股份经济合作联合社</t>
  </si>
  <si>
    <t>540624201808002</t>
  </si>
  <si>
    <t>鲁朗镇东久村、拉月村</t>
  </si>
  <si>
    <t>购置藏鸡鸡苗8000只，配套建设鸡舍800平米，活动场地4000平米，饲草种植3800平米，消毒间20平米，饲料间100平米，配套相应水电，开展培训80余人次。</t>
  </si>
  <si>
    <t>林芝市巴宜区鲁朗镇东久村股份经济合作联合社、林芝市巴宜区鲁朗镇拉月村股份经济合作联合社</t>
  </si>
  <si>
    <t>通过“村委会+贫困户+企业”方式，带动农牧民增收，巩固脱贫成效；受益人姓名为东久村2户7人贫困户（米玛次仁、玉珍）拉月村8户22人（卫东、尼玛拉姆、次仁拉宗、次仁玉珍、次久、阿旺措姆、吉拉姆、尼玛）；带动链接的模式：（1）开展贫困户优惠。鼓励有劳力贫困户投身藏鸡养殖，赚取相应劳动报酬，从而获得比较稳定的收入，同时采用分红的方式，进一步提高困难群众收入；（2）开展分红联结。东久村2户7人贫困户（米玛次仁、玉珍）拉月村8户22人（卫东、尼玛拉姆、次仁拉宗、次仁玉珍、次久、阿旺措姆、吉拉姆、尼玛）。</t>
  </si>
  <si>
    <t>布久乡珠曲登村1户村民</t>
  </si>
  <si>
    <t>540624201808003</t>
  </si>
  <si>
    <t>藏鸡养殖20000只，简易鸡舍建设鸡舍1000平米，消毒间40平米及配套设施建设 。</t>
  </si>
  <si>
    <t>540624201817008</t>
  </si>
  <si>
    <t>规划修建蔬菜大棚两座、 配套蓄水池、饮水渠、园区清理整治、道路铺修及雪松种植1000棵，苹果、樱桃、蓝莓采摘园建设。</t>
  </si>
  <si>
    <t>八一镇唐地村1户村民</t>
  </si>
  <si>
    <t>八一镇公众村1户村民</t>
  </si>
  <si>
    <t>540624201817009</t>
  </si>
  <si>
    <t>鲁朗镇纳麦桥头</t>
  </si>
  <si>
    <t>在镇区纳麦桥头平整土地2000平方（其中：射箭场400平方、停马坪1600平方），射箭棚1座（30平方），人工湖旁牧场可做自然跑马场，配套相应化粪池、水电等设施。</t>
  </si>
  <si>
    <t>林芝市巴宜区八一镇加当嘎社区股份经济合作联合社</t>
  </si>
  <si>
    <t>边巴次仁</t>
  </si>
  <si>
    <t>540624201804003</t>
  </si>
  <si>
    <t>米瑞乡朗乃村3户村民</t>
  </si>
  <si>
    <t>540624201804004</t>
  </si>
  <si>
    <t>百巴镇色贡村1户村民</t>
  </si>
  <si>
    <t>540624201804005</t>
  </si>
  <si>
    <t>通过“自产自用型”模式，带动农牧民增收，巩固脱贫成效。公众村贫困户通过犏奶牛养殖项目，通过产业扶持（自养4头犏奶牛，依靠出售牛肉、牛奶、酥油、奶渣等解决贫困户日常开销3,000.00元）。通过结对帮扶、岗位扶持等帮扶措施，格桑实现年人均可支配收入5,833.00元，于2016年12月脱贫摘帽。</t>
  </si>
  <si>
    <t>八一镇尼西村1户村民</t>
  </si>
  <si>
    <t>540624201804006</t>
  </si>
  <si>
    <t>扩建厂房1000㎡。草场围栏1000亩、购买犏奶牛50头。</t>
  </si>
  <si>
    <t>百巴镇色贡村3户村民</t>
  </si>
  <si>
    <t>540624201808004</t>
  </si>
  <si>
    <t>新建鸡舍每户30平方米，共90平方米每户购置护栏约20米；高3米。购买藏鸡苗养100只。</t>
  </si>
  <si>
    <t>540624201819003</t>
  </si>
  <si>
    <t xml:space="preserve">1、洗车场地扩建、路面硬化、修建排水渠； 2、购买洗车设备       </t>
  </si>
  <si>
    <t>林芝市巴宜区布久乡朵当村股份经济合作联合社</t>
  </si>
  <si>
    <t>林芝林卡旅游开发有限公司</t>
  </si>
  <si>
    <t>540624201818001</t>
  </si>
  <si>
    <t>新建80㎡的商店，货架、日常货品。</t>
  </si>
  <si>
    <t>多旺农牧民手工艺品营销专业合作社</t>
  </si>
  <si>
    <t>540624201818002</t>
  </si>
  <si>
    <t xml:space="preserve">1、在小集镇上为仓决、格松卓嘎家租赁2间商铺及装修；2、为色贡自然村嘎仁家修建30平方米的商店一个。3、购买3家的货架、商品等       </t>
  </si>
  <si>
    <t>林芝市巴宜区八一镇巴吉村巴吉组股份经济合作社</t>
  </si>
  <si>
    <t>巴吉村措木吉林下资源加工厂</t>
  </si>
  <si>
    <t>540624201819004</t>
  </si>
  <si>
    <t>建设园区市政道路及给排水管网等市政设施，建设垃圾填埋及污水处理厂，等附属设施。</t>
  </si>
  <si>
    <t>林芝市巴宜区百巴镇拉格村工布纳聚藏猪养殖农牧民专业合作社</t>
  </si>
  <si>
    <t>540624201817010</t>
  </si>
  <si>
    <t>布久乡朵当村（卡达村）</t>
  </si>
  <si>
    <t>花卉种植160亩</t>
  </si>
  <si>
    <t>利益链接：(1)带动周边村民脱贫致富，吸收扶贫对象就业，企业根据用工需要聘用长期工2-3人，工资3000-4000元/月、临时工5-10人，工资150元/天，不少于40天；(2)带动扶贫对象增收，租赁当地村民土地、机械设备。乙方应当在每年1月31日前向甲方提供公司上一年度财务报告。协议期限：</t>
  </si>
  <si>
    <t>21户85人</t>
  </si>
  <si>
    <t>林芝市巴建藏猪产业饲料加工生产有限责任公司</t>
  </si>
  <si>
    <t>540624201819005</t>
  </si>
  <si>
    <t>糌粑加工机器设备、公司道路硬化、其它工艺</t>
  </si>
  <si>
    <t>采用“合作社+贫困户+市场”的模式，以合作社经营管理的模式，动员贫困群众参与，带动公众村5户16名贫困群众脱贫致富。</t>
  </si>
  <si>
    <t>林芝市巴宜区江南农牧科技发展有限公司</t>
  </si>
  <si>
    <t>540624201819006</t>
  </si>
  <si>
    <t>扩建加工厂、购置原材料和精细加工设备</t>
  </si>
  <si>
    <t>林芝市巴宜区八一镇巴吉村措木及林下资源加工农牧民合作社</t>
  </si>
  <si>
    <t>民族团结传统手工艺加工厂专业合作社</t>
  </si>
  <si>
    <t>540624201807001</t>
  </si>
  <si>
    <t>巴宜区百巴镇人民政府</t>
  </si>
  <si>
    <t>百巴镇拉格村仲尼组</t>
  </si>
  <si>
    <t>购买猪苗350头，铁丝网围栏2500米</t>
  </si>
  <si>
    <t>养殖场以出售藏香猪、繁育藏香猪为主，能带动全村133 户591 人，其中帮助建档立卡户 18户78人增收增加建档立卡户的收入，改善其生活质量，该项目建成，将优先吸纳拉格村建档立卡户就业，村内的边缘户家中劳动力都可以前往养殖场务工。通过自己的双手致富。也能使建档立卡户思想上从“要我脱贫”到“我要脱贫”转变观念。增强靠双手勤劳脱贫致富的思想，项目建成后，预计每年能销售藏香猪 40 余头，村集体增收9 万元，能有效带动拉格村建档立卡户就业，预计每户每年通过务工增收 1000 元。
利益分配：1、该项目的所有收益归巴宜区百巴镇拉格村工布纳聚藏猪专业养殖合作社所有。2、贫困户以工资性收入为主，根据养殖场需要，年末杀猪期间一天工资 150 元/人，平时搬运饲料、收集柴火一天工资 100 元/人。3、年底根据养殖场的效益情况，在维持正常运转的情况下，按照 70%留作合作社发展资金，20%用于拉格村24 户 84 人建档立卡户分红，10%用于拉格村集体分红。</t>
  </si>
  <si>
    <t>林芝市巴宜区林芝镇真巴村真巴组股份经济合作社</t>
  </si>
  <si>
    <t>巴宜区仙境花海牧场餐厅</t>
  </si>
  <si>
    <t>540624201803001</t>
  </si>
  <si>
    <t>购买土地20亩，新建饲料加工厂一座，引进颗粒料、粉料生产线，配套相关运输车辆、厂房等相关设施设备。</t>
  </si>
  <si>
    <t>饲料</t>
  </si>
  <si>
    <t>林芝市巴宜区米瑞乡玉荣增村股份经济合作联合社</t>
  </si>
  <si>
    <t>540624201808005</t>
  </si>
  <si>
    <t>新建散养藏鸡舍拟1500平米，配套饲料仓库2000平米以及饲料加工设备一套，管理用房120平米，修建道路1500米，网围栏2400米，一年拟养3万只藏鸡，大概占地100亩。</t>
  </si>
  <si>
    <t>鲁朗镇白木才村25户村民</t>
  </si>
  <si>
    <t>540624201819007</t>
  </si>
  <si>
    <t>合作社巴宜门店装修资金及采购设备，厂房扩建</t>
  </si>
  <si>
    <t>林芝镇卡斯木民族团结传统手工艺加工厂专业合作社</t>
  </si>
  <si>
    <t>鲁朗镇东久村24户村民</t>
  </si>
  <si>
    <t>540624201817011</t>
  </si>
  <si>
    <t>林芝镇真巴村</t>
  </si>
  <si>
    <t>购置帐篷及配套设施</t>
  </si>
  <si>
    <t>本项目与298一体</t>
  </si>
  <si>
    <t>林芝市宏鑫农业发展有限公司，</t>
  </si>
  <si>
    <t>还缺</t>
  </si>
  <si>
    <t>540624201816004</t>
  </si>
  <si>
    <t>米瑞乡玉容增村</t>
  </si>
  <si>
    <t>第一期500亩、有温室大棚、水果、大田菜</t>
  </si>
  <si>
    <t>采取“2+1”，即“（公司+菜农）+贫困户”模式开展脱贫工作。第一阶段为公司自营阶段，基础设施建设完成投入生产后，公司将生产过程中不断优化种植方式和种植技术，建立标准化的生产模式; 第二阶段中公司组织种植技术员将标准化的种植方式及技术传授给有一定种植经验的菜农，由菜农再将标准化的种植方式及技术传授给贫困户，使菜农及贫困户掌握先进的、标准化的种植方式,通过这种方式已有4户聘为种植员，每月工资4,000.00元，一年收入为4.80万元;同时1名贫困户聘任门卫每月工资2,800.00元，一年收入3.36万元，第三阶段采用“租赁反包”的形式，公司将基地的大棚租赁给经过学习之后可以独立进行种植的贫困户，由贫困户负责经营管理其所租赁大棚的种植工作，该阶段中，公司一是为贫困户提供标准化的生产模式，二是指派公司技术员在贫困户种植过程中进行技术指导，三是由公司销售团队负责将贫困户产出的农产品统一上市销售。</t>
  </si>
  <si>
    <t>林芝浩恒农牧有限公司，</t>
  </si>
  <si>
    <t>540624201804007</t>
  </si>
  <si>
    <t>鲁朗镇白木村</t>
  </si>
  <si>
    <t>购置犏牛犊200头，奶牛犊45头，购置畜牧草种123斤，通过产供销一体化体系解决销售问题</t>
  </si>
  <si>
    <t>西藏汇莱农业科技有限公司</t>
  </si>
  <si>
    <t>540624201804008</t>
  </si>
  <si>
    <t>购置犏牛犊（一至两年生）70头，购置畜牧草种100斤，通过本镇产供销一体化体系解决销售问题</t>
  </si>
  <si>
    <t>西藏汇莱农业科技有限公司，</t>
  </si>
  <si>
    <t>540624201819008</t>
  </si>
  <si>
    <t>巴宜区百巴镇集中安置点</t>
  </si>
  <si>
    <t>巴宜区百巴镇集中安置点：300万用于修建130亩苗木基地，苗木培育，并配套完善相关灌溉设施，土地整治。</t>
  </si>
  <si>
    <t>540624201807002</t>
  </si>
  <si>
    <t>巴宜区百巴镇集中安置点：600万用于新建折巴村藏猪养殖繁育基地一座，猪圈8栋、饲养1000头藏香猪，配套附属设施。</t>
  </si>
  <si>
    <t>540624201816005</t>
  </si>
  <si>
    <t>巴宜区八一镇集中安置点：178万用于修建大棚，发展瓜果种植并配套完善相关灌溉设施，土地整治。</t>
  </si>
  <si>
    <t>百巴镇强嘎村40户村民</t>
  </si>
  <si>
    <t>540624201816006</t>
  </si>
  <si>
    <t>巴宜区八一镇集中安置点：100万用于修建林卡、围墙、亭子，购买帐篷，并配套相关服务设施</t>
  </si>
  <si>
    <t>540624201804009</t>
  </si>
  <si>
    <t>巴宜区鲁朗镇安置点</t>
  </si>
  <si>
    <t>巴宜区鲁朗镇集中安置点：1.300万用于东巴才村购买犏奶牛或其他奶牛品种150头，配套购置饲料圈舍及相关设备</t>
  </si>
  <si>
    <t>林芝源瑞农业科技有限公司</t>
  </si>
  <si>
    <t>540624201919001</t>
  </si>
  <si>
    <t>巴宜区布久乡人民政府</t>
  </si>
  <si>
    <t>完善加工生产条件，购置农机加工设备及配套设施</t>
  </si>
  <si>
    <t>百巴镇开朗村75户村民</t>
  </si>
  <si>
    <t>540624201919002</t>
  </si>
  <si>
    <t>百巴镇强嘎村索果自然村</t>
  </si>
  <si>
    <t>种植玉米500亩，包括购买玉米种子、肥料地膜，播种机等配套设备；</t>
  </si>
  <si>
    <t>项目依托合作社实施，有利于当地企业的发展和核心技术的掌握:同时，可以利用项目负责人科技特派员的身份，在这一平台上进行交流和服务，培养一大批掌握一定科技知识的新型农民，增加群众的收入，使之有较大辐度的提高，还可为当地特色产业成为支柱产业创造条件。能使贫困户，进一步增强靠自己双毛勤劳脱贫的思想，从而产生良好的社会效益，为脱贫攻坚打牢基础。该项目建成后，优先吸纳强嘎村贫困增收，该项目带动全村53户，156 人，其中建档立卡户 8户，22 人。通过该项目有效改善贫困户生活状况，提高生活质量。
项目预计每年收入可达 76.75 万元，预计一亩玉米产量达700公斤左右，一斤玉米市场价 1.2元计算,每户户均增收14482.人均增收 3818 元，带动全村 53 户，156 人，其中建档立卡户8户，22 人，帮助贫困增加收入，预计每年每户增收 14482 元。
利益分配：
该项目每年的经济收益按以下分配原则进行分配:1、该项目的全部纯收益归强嘎村集体所有;2、每年必须拿出纯收益的 50%用于扩大生产规模和帮助全村贫困户增收;3、根据项目纯收入计算,项目纯收益 50.17 万元,其中 25.09万元用于扩大和帮助贫困户增收，强嘎村玉米种植项目可收益25.09 万元。</t>
  </si>
  <si>
    <t>540624201908001</t>
  </si>
  <si>
    <t>在原有养殖基础上增加10000只藏鸡，配套相关设施设备</t>
  </si>
  <si>
    <t>采用“公司+贫困户+市场”模式，以合作社经营管理模式，动员贫困群众参与，带动公众村3户12人贫困群众脱贫致富。一是开展劳务联结，鼓励有劳动力贫困户投身八一镇公众村综合养殖建设项目日常生产当中，从事劳动生产，成为产业工人，赚取相应劳动报酬。在此基础上，再次参与年终扶贫公众村综合养殖建设项目利益分红。实行“工资+分红”的利益分配方式；二是开展分红联结，对于无劳动力贫困户采取年终效益分红，分红惠及公众村3户12人贫困户（公众村格桑、央吉、扎西旺姆，详见“八一镇公众村建档立卡户户卡”）。</t>
  </si>
  <si>
    <t>林芝市巴宜区布久乡嘎玛村则拉岗组股份经济合作社</t>
  </si>
  <si>
    <t>540624201916001</t>
  </si>
  <si>
    <t>巴宜区八一镇人民政府</t>
  </si>
  <si>
    <t>八一镇拉丁嘎（拉嘎娘）</t>
  </si>
  <si>
    <t>修建23座灵芝种植大棚，发展灵芝种植</t>
  </si>
  <si>
    <t>采用“合作社+贫困户+市场”模式，以合作社经营管理模式，动员贫困群众参与。带动拉嘎娘村30户117人，其中建档立卡户4户18人贫困群众脱贫致富。</t>
  </si>
  <si>
    <t>540624201904001</t>
  </si>
  <si>
    <t>百巴镇开朗村</t>
  </si>
  <si>
    <t>购置相关饲草料及相关配套设施</t>
  </si>
  <si>
    <t>540624201917001</t>
  </si>
  <si>
    <t>林艺市巴宜区旅游开发有限公司</t>
  </si>
  <si>
    <t>布久乡小集镇旁</t>
  </si>
  <si>
    <t>占地约5000平米，新建工布原乡旅游配套设施等相关工程。</t>
  </si>
  <si>
    <t>百巴镇增巴村阿玛嘛杰合作社</t>
  </si>
  <si>
    <t>540624201914001</t>
  </si>
  <si>
    <t>布久乡嘎玛村</t>
  </si>
  <si>
    <t>桃、苹果、葡萄新品种引进种植及相关配套设施</t>
  </si>
  <si>
    <t>林芝市巴宜区布久乡嘎玛村嘎玛组股份经济合作社</t>
  </si>
  <si>
    <t>米瑞乡通麦村31户村民、米瑞乡色果拉村32户村民</t>
  </si>
  <si>
    <t>540624201919003</t>
  </si>
  <si>
    <t>巴宜区住建局</t>
  </si>
  <si>
    <t>硬化道路、电气、给排水等</t>
  </si>
  <si>
    <t>林芝市巴宜区农业农村局</t>
  </si>
  <si>
    <t>建成即闲置</t>
  </si>
  <si>
    <t>540624201919004</t>
  </si>
  <si>
    <t>包括新建综合楼171.69平方米新建监测房12.44 平方米、新建污泥脱水间及加药间173.95 平方米新建设备间513.22平方米、附属等建设内容。</t>
  </si>
  <si>
    <t>540624202014001</t>
  </si>
  <si>
    <t>扩建种植100亩，品种改良300亩。</t>
  </si>
  <si>
    <t>540624202004001</t>
  </si>
  <si>
    <t>巴宜区米瑞乡人民政府</t>
  </si>
  <si>
    <t>米瑞乡通麦村、色果拉村、玉容增村</t>
  </si>
  <si>
    <t>购买半岁大的娟姗奶牛犊牛64头户均1头，其中、通麦村31头，色果拉村33头，由村集体统一管理。</t>
  </si>
  <si>
    <t>色果拉村：32户；通麦村：31户</t>
  </si>
  <si>
    <t>百巴镇强嘎村20户村民</t>
  </si>
  <si>
    <t>540624202007001</t>
  </si>
  <si>
    <t>八一镇多布村</t>
  </si>
  <si>
    <t>维修猪舍，种猪改良及仔猪购置，内部屠宰，有机肥加工，配套相关设施。</t>
  </si>
  <si>
    <t>林芝市巴宜区米瑞乡姆多村经济联合社、林芝市巴宜区米瑞乡增巴村经济联合社、林芝市巴宜区米瑞乡米瑞村股份经济合作社、林芝市巴宜区米瑞乡泽列村经济联合社</t>
  </si>
  <si>
    <t>540624202016001</t>
  </si>
  <si>
    <t>新建温室大棚2座（共1亩），种植草莓1亩。</t>
  </si>
  <si>
    <t>林芝市巴宜区百巴镇扎地村堆龙组股份经济合作社、林芝市巴宜区百巴镇大坝村经济联合社，布久乡嘎玛村40户村民，林芝市巴宜区米瑞乡色果拉村股份经济合作联合社，八一镇唐地村72户村民，林芝市巴宜区更章门巴民族乡门仲村股份经济合作联合社</t>
  </si>
  <si>
    <t>百巴镇扎地村：西藏新纳宗巴苗木种植有限公司，百巴镇大坝村：烟台大山果业开发有限公司巴宜区分公司，布久乡嘎玛村40户村民，米瑞乡色果拉村：林芝市巴宜区米瑞乡色果拉村祥和种植养殖农牧民合作社，八一镇唐地村72户村民，更章乡门仲村：西藏荣源生态农业科技发展有限公司</t>
  </si>
  <si>
    <t>540624202019001</t>
  </si>
  <si>
    <t>新建60亩水果基地，土地平整，安装网围栏，购买苗木。</t>
  </si>
  <si>
    <t>米瑞乡嘎萨村14户村民</t>
  </si>
  <si>
    <t>540624202004002</t>
  </si>
  <si>
    <t>采购娟姗奶牛20头。</t>
  </si>
  <si>
    <t>雅觉草莓合作社</t>
  </si>
  <si>
    <t>540624202019002</t>
  </si>
  <si>
    <t>米瑞乡</t>
  </si>
  <si>
    <t>整理土地1000亩，安装网围栏，后期由企业指导村里种植。</t>
  </si>
  <si>
    <t>林芝市巴宜区米瑞乡姆多村经济联合社、林芝市巴宜区米瑞乡米瑞村股份经济合作社、林芝市巴宜区米瑞乡泽列村经济联合社、林芝市巴宜区百巴镇增巴村股份经济合作联合社</t>
  </si>
  <si>
    <t>林芝市巴宜区百巴镇嘎吉村村民委员会、林芝市巴宜区百巴镇增巴村股份经济合作联合社、林芝市巴宜区布久乡嘎玛村则拉岗组股份经济合作社、林芝镇娘欧村22户村民、林芝市巴宜区米瑞乡朗乃村股份经济合作联合社、林芝市巴宜区八一镇巴吉村玉米组股份经济合作社、林芝市巴宜区八一镇加乃村股份经济合作联合社</t>
  </si>
  <si>
    <t>百巴镇嘎吉村：烟台大山果业开发有限公司巴宜区分公司，百巴镇增巴村：烟台大山果业开发有限公司巴宜区分公司，布久乡嘎玛村：林芝市巴宜区布久乡嘎玛村则拉岗组股份经济合作社，林芝镇娘欧村22户村民，林芝市巴宜区米瑞乡朗乃村股份经济合作联合社，八一镇巴吉村：西藏罗汉松生态农业科技发展有限责任公司，林芝市巴宜区八一镇加乃村股份经济合作联合社</t>
  </si>
  <si>
    <t>540624202014002</t>
  </si>
  <si>
    <t>百巴镇大坝村、百巴镇扎地村、八一镇唐地村、布久乡嘎玛村、米瑞乡色果拉村、更章乡门仲村</t>
  </si>
  <si>
    <t>标准化建设1600余亩水果基地，包括水肥一体化，土壤改良增肥，完善配套设施等，项目完成后，预计三年后挂果，。</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</si>
  <si>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72户村民，更章乡门仲村：林芝市巴宜区更章门巴民族乡门仲村股份经济合作联合社</t>
  </si>
  <si>
    <t>西藏依舍旅游开发有限公司</t>
  </si>
  <si>
    <t>540624202007002</t>
  </si>
  <si>
    <t>修建猪舍300平方米，买小猪280头。</t>
  </si>
  <si>
    <t>540624202016002</t>
  </si>
  <si>
    <t>更章乡</t>
  </si>
  <si>
    <t>新建24m*100m的种植棉被大拱棚5座，配套灌溉及水肥一体化系统及相关配套设备，购买草莓种苗及包装材料。</t>
  </si>
  <si>
    <t>出租给很多个人经营</t>
  </si>
  <si>
    <t>540624202014003</t>
  </si>
  <si>
    <t>百巴镇增巴村、八一镇加乃村、八一镇巴吉村、布久乡嘎玛村、百巴镇嘎吉村、米瑞乡朗乃村、林芝镇娘峨村</t>
  </si>
  <si>
    <t>标准化建设1994亩水果基地，包括水肥一体化，土壤改良增肥，完善配套设施等。</t>
  </si>
  <si>
    <t>百巴镇嘎吉村：林芝市巴宜区百巴镇嘎吉村专合社，百巴镇增巴村：林芝市巴宜区百巴镇增巴村股份经济合作联合社，布久乡嘎玛村：林芝市巴宜区布久乡嘎玛村则拉岗组股份经济合作社，林芝镇娘欧村22户村民，林芝市巴宜区米瑞乡朗乃村股份经济合作联合社，八一镇巴吉村：林芝市巴宜区八一镇巴吉村玉米组股份经济合作社，林芝市巴宜区八一镇加乃村股份经济合作联合社</t>
  </si>
  <si>
    <t>百巴镇嘎吉村88户村民</t>
  </si>
  <si>
    <t>540624202017001</t>
  </si>
  <si>
    <t>结合旅游产业，打造八一镇巴吉村田园综合体600亩，配套相关设施。</t>
  </si>
  <si>
    <t>更章乡娘萨村16户村民，八一镇加乃村15户村民</t>
  </si>
  <si>
    <t>540624202016003</t>
  </si>
  <si>
    <t>新建取水口一座，蓄水池一座，设备房72平米及灌溉管网等工程</t>
  </si>
  <si>
    <t>鲁朗镇明吉村47户村民</t>
  </si>
  <si>
    <t>540624202018001</t>
  </si>
  <si>
    <t>在不扩大现有地面附着物的基础上，建设拉月村集体经济生产、生活用房，巩固脱贫成效。</t>
  </si>
  <si>
    <t>4户</t>
  </si>
  <si>
    <t>出租给多人经营</t>
  </si>
  <si>
    <t>鲁朗镇洛木村19户村民</t>
  </si>
  <si>
    <t>540624202004003</t>
  </si>
  <si>
    <t>百巴镇嘎吉村搬迁群众到户犏奶牛项目</t>
  </si>
  <si>
    <t>百巴镇嘎吉村</t>
  </si>
  <si>
    <t>按照户均35平方米的标准修建牛舍87个，购买犏奶牛176头。</t>
  </si>
  <si>
    <t>540624202004004</t>
  </si>
  <si>
    <t>八一镇、更章乡搬迁群众到户奶牛项目</t>
  </si>
  <si>
    <t>巴宜区更章乡人民政府</t>
  </si>
  <si>
    <t>八一镇加乃村、更章乡娘萨村</t>
  </si>
  <si>
    <t>购买犏奶牛50头，户均2头，共25户。其中八一镇15头，更章乡10头。</t>
  </si>
  <si>
    <t>八一镇加乃村：14户；</t>
  </si>
  <si>
    <t>西藏藏式生活文化创意有限公司</t>
  </si>
  <si>
    <t>540624202004005</t>
  </si>
  <si>
    <t>鲁朗镇搬迁群众到户奶牛项目</t>
  </si>
  <si>
    <t>巴宜区鲁朗镇人民政府</t>
  </si>
  <si>
    <t>购买犏奶牛76头</t>
  </si>
  <si>
    <t>西藏西部联合农业开发有限责任公司</t>
  </si>
  <si>
    <t>540624202004006</t>
  </si>
  <si>
    <t>洛木村犏奶牛幼畜养殖项目，70头</t>
  </si>
  <si>
    <t>540624202016004</t>
  </si>
  <si>
    <t>米瑞乡姆多村</t>
  </si>
  <si>
    <t>建设50亩高标准设施蔬菜基地</t>
  </si>
  <si>
    <t>林芝市巴宜区米瑞乡姆多村经济联合社</t>
  </si>
  <si>
    <t>百巴镇嘎吉村68户村民，更章乡娘萨村16户村民，八一镇犏奶牛：八一镇加乃村15户村民，八一镇青稞：林芝市巴宜区八一镇加乃村股份经济合作联合社</t>
  </si>
  <si>
    <t>百巴镇嘎吉村68户村民，更章乡娘萨村16户村民，八一镇犏奶牛：八一镇加乃村15户村民，八一镇青稞：西藏荣源生态农业科技发展有限公司</t>
  </si>
  <si>
    <t>540624202012001</t>
  </si>
  <si>
    <t>新建茶叶园100亩等相关旅游配套设施</t>
  </si>
  <si>
    <t>茶</t>
  </si>
  <si>
    <t>林芝市巴宜区鲁朗镇明吉村村民委员会、林芝市巴宜区百巴镇嘎吉村村民委员会</t>
  </si>
  <si>
    <t>百巴镇嘎吉村出租给一个个人名字不知道</t>
  </si>
  <si>
    <t>540624202016005</t>
  </si>
  <si>
    <t>更章乡娘萨村羊肚菌及蔬菜种植项目</t>
  </si>
  <si>
    <t>更章乡娘萨村安置点</t>
  </si>
  <si>
    <t>更章乡娘萨村羊肚菌及蔬菜种植基地：配套相关附属设施及购买羊肚菌、肥料等。</t>
  </si>
  <si>
    <t>540624202004007</t>
  </si>
  <si>
    <t>百巴镇嘎吉村养殖项目</t>
  </si>
  <si>
    <t>百巴镇嘎吉村安置点</t>
  </si>
  <si>
    <t>购买犏奶牛176头。</t>
  </si>
  <si>
    <t>林芝市巴宜区八一镇尼西村股份经济合作联合社</t>
  </si>
  <si>
    <t>540624202016006</t>
  </si>
  <si>
    <t>八一镇加乃村安置点、更章乡娘萨村安置点、百巴镇嘎吉村安置点</t>
  </si>
  <si>
    <t>1.加乃村购买犏奶牛60头及配套开垦30亩饲草种植项目。
2.加乃村种植270亩优质青稞并配套购买相关种植收割农业机械。
3.娘萨村购买犏奶牛70头及维修30公里长、宽1.5米的牧道。
4.嘎吉村种植600亩优质青稞并配套购买相关种植收割农业机械。</t>
  </si>
  <si>
    <t>更章乡娘萨村：16户；百巴镇嘎吉村：68户</t>
  </si>
  <si>
    <t>540624202017002</t>
  </si>
  <si>
    <t>巴宜区住房和城乡建设局</t>
  </si>
  <si>
    <t>百巴镇小集镇、鲁朗镇</t>
  </si>
  <si>
    <t>1.百巴镇修建300平方旅游配套设施。
2.修建200平方旅游配套设施。</t>
  </si>
  <si>
    <t>林芝市巴宜区鲁朗镇明吉村专合社、林芝市巴宜区百巴镇嘎吉专合社</t>
  </si>
  <si>
    <t>2-3</t>
  </si>
  <si>
    <t>540624202019003</t>
  </si>
  <si>
    <t>鲁朗镇明吉村村集体经济项目</t>
  </si>
  <si>
    <t>扶持发展村集体经济，发展农牧民运输队，购买装载机和挖掘机等相关运输设备。</t>
  </si>
  <si>
    <t>林芝市巴宜区鲁朗镇明吉村专合社</t>
  </si>
  <si>
    <t>林芝市巴宜区米瑞乡嘎萨村股份经济合作联合社</t>
  </si>
  <si>
    <t>540624202016007</t>
  </si>
  <si>
    <t>新修灌溉水渠6,035.66米等建设内容。</t>
  </si>
  <si>
    <t>林芝市巴宜区米瑞乡米瑞村股份经济合作社、林芝市巴宜区米瑞乡玉荣增村股份经济合作联合社</t>
  </si>
  <si>
    <t>米瑞乡米瑞村：林芝盛世农业科技有限公司，米瑞乡玉荣增村：川琦</t>
  </si>
  <si>
    <t>540624202016008</t>
  </si>
  <si>
    <t>新修灌溉水渠2,886.78米、拆除原有水渠1758.00米等建设内容</t>
  </si>
  <si>
    <t>新建打麦场1座，504.90平米</t>
  </si>
  <si>
    <t>暂未出租</t>
  </si>
  <si>
    <t>540624202019004</t>
  </si>
  <si>
    <t>修建排水渠786.51米</t>
  </si>
  <si>
    <t>林芝市兰泽赤锦种养殖农民专业合作社</t>
  </si>
  <si>
    <t>540624202019005</t>
  </si>
  <si>
    <t>路面工程4058.12平方米</t>
  </si>
  <si>
    <t>西藏闽豪农业发展有限公司</t>
  </si>
  <si>
    <t>540624202116001</t>
  </si>
  <si>
    <t>米瑞乡米瑞村、玉荣增村</t>
  </si>
  <si>
    <t>新建巴宜区米瑞乡蔬菜基地扩建项目蔬菜大棚32520.00平方米，内部道路5377.63平方米，集装箱房168.00平方米，拆除原有围栏2844.85米，新建网围栏2215.27米，一体化污水处理1座，场地平整34143.00平方米；新建巴宜区米瑞乡蔬菜基地扩建项目蔬菜大棚38025.00平方米，内部道路3586.48平方米，集装箱房144.00平方米，新建网围958.15米，一体化污水处理1座，场地平整39925.26平方米</t>
  </si>
  <si>
    <t>米瑞乡米瑞村：林芝市巴宜区米瑞乡米瑞村股份经济合作社，米瑞乡玉荣增村：林芝市巴宜区米瑞乡玉荣增村股份经济合作联合社</t>
  </si>
  <si>
    <t>3-4户</t>
  </si>
  <si>
    <t>540624202116002</t>
  </si>
  <si>
    <t>新建配套管理用房 820.76平方米,柴油发电机房 47.32 平方米，生产加工车间 1909.44平方米，综合服务中心 2082.27 平方米，室外附属给排水电气工程1.00项，设备购置 1.00 项，绿化4823.34 平方米水泥道路及硬化 6645.04 平方米等建设内容。</t>
  </si>
  <si>
    <t>540624202107001</t>
  </si>
  <si>
    <t>建设现代化藏猪养殖基地占地面积约85亩，包括猪舍建筑面积约20亩、消毒防疫设施、养殖设备、藏猪（能繁母猪、猪仔）购置等，并配套相关附属</t>
  </si>
  <si>
    <t>林芝镇达则村37户村民</t>
  </si>
  <si>
    <t>540624202104001</t>
  </si>
  <si>
    <t>对现有圈舍进行改造，购置母犏奶牛120.00头、雅江雪牛150头。</t>
  </si>
  <si>
    <t>5年</t>
  </si>
  <si>
    <t>根据林芝市兰泽赤锦种养殖农民专业合作社与林芝市巴宜区林芝镇帮纳村村民委员会签订的《租赁合同》：第一条 承租场地：乙方承租甲方位于林芝市巴宜区林芝镇帮纳育肥牛养殖场，占地面积1300平方米，育肥牛127头。第二条 承租期限：自2021年10月27日起至2026年10月26日止，共计5年。第三条 承租租金：本合同租金采取年支付制，租金标准14万元；租金支付方式为现金支付;租金支付时间为本合同签订之日起次年当月当日(即年满一年)支付前一年租金，以后每年在合同签订之日支付前一年租金。</t>
  </si>
  <si>
    <t>540624202108001</t>
  </si>
  <si>
    <t>新建4栋鸡舍2,476.00平方米，综合楼164.22平方米，仓库203.01平方米，病死处理间18.87平方米及附属等建设内容。</t>
  </si>
  <si>
    <t>该生态养鸡场项目分红为每年一次性分红，具体标准为:2021年10月01日-2022年09月31日分红为13.00万元/年,2022年10月01日-2023年09月31日分红为15.00万元/年，2023年10月01日-2031年09月31日分红为18.00万元/年 (该生态养鸡场项目为甲方以固定资产和土地入股与乙方合作，每年享受一次性分红，不再另付土地租金)</t>
  </si>
  <si>
    <t>6-10</t>
  </si>
  <si>
    <t>西藏德祥农牧科技有限公司</t>
  </si>
  <si>
    <t>540624202104002</t>
  </si>
  <si>
    <t>扶持百巴镇嘎吉村搬迁群众发展犏奶牛养殖，购置4-5岁犏奶牛235.00头，购置2-3岁犏奶牛2-3岁犏奶牛68头</t>
  </si>
  <si>
    <t>540624202117001</t>
  </si>
  <si>
    <t>真巴村央吉林卡，立足真巴村现有自然资源、地理位置优势，拟对真巴村央吉林卡10亩地进行扩建提升，增加体验项目包括真人cs、卡丁山地车、特色响箭场、采摘园，打造休闲体验一体基地。</t>
  </si>
  <si>
    <t>本项目与215一体</t>
  </si>
  <si>
    <t>林芝市巴宜区林芝镇达则村股份经济合作联合社</t>
  </si>
  <si>
    <t>540624202104003</t>
  </si>
  <si>
    <t>林芝镇达则村</t>
  </si>
  <si>
    <t>购买37头优良奶牛及饲料、购置饲料34吨</t>
  </si>
  <si>
    <t>林芝市巴宜区八一镇多布村股份经济合作联合社</t>
  </si>
  <si>
    <t>540624202117002</t>
  </si>
  <si>
    <t>扎塘鲁措及明吉村至罗布村河道</t>
  </si>
  <si>
    <t>修建管理用房150㎡，码头及配套设施，购置皮划艇、水上自行车、帆船等设备。</t>
  </si>
  <si>
    <t>540624202108002</t>
  </si>
  <si>
    <t>鲁朗镇洛木沟</t>
  </si>
  <si>
    <t>修建消毒间140㎡，仓储设备房120㎡，产蛋房96.36㎡，水泵房40㎡，计划采购鸡苗10万只。</t>
  </si>
  <si>
    <t>540624202104004</t>
  </si>
  <si>
    <t>购置犏奶牛400头，购置配套一年量草料1000吨</t>
  </si>
  <si>
    <t>林芝市巴宜区 “三岩” 片区易地扶贫搬迁领导小组办公室</t>
  </si>
  <si>
    <t>540624202108003</t>
  </si>
  <si>
    <t>修建种鸡繁育厂房1000平方米，孵化间500平方米，管理用房，采购种鸡鸡苗10000只、孵化设备，净化环境设备、种鸡温控设备、育雏笼、种鸡产蛋笼、粪污处理设备，防疫消毒设施、蓄水池、围墙、场地硬化及水电配套设施等。</t>
  </si>
  <si>
    <t>8年</t>
  </si>
  <si>
    <t>该项目租赁期为8年(2023年11月1日至2031年10月31日)，其中:前3年租金为每年15万元，大写:壹拾伍万圆整,(2023年11月1日至2026年10月31日）；后5年租金为每年20万元大写:贰拾万圆整，(2026年11月1日至2031年10月31日)。</t>
  </si>
  <si>
    <t>西藏雪芝源生物科技有限公司</t>
  </si>
  <si>
    <t>540624202116003</t>
  </si>
  <si>
    <t>新建9895.48平方米大棚及附属等建设内容</t>
  </si>
  <si>
    <t>540624202116004</t>
  </si>
  <si>
    <t>完善30座温室大棚钢结构、外模及保温棉被建设，每座24m*100m，铺设电力管网、水肥一体化及配套附属工程。</t>
  </si>
  <si>
    <t>540624202119001</t>
  </si>
  <si>
    <t>脆李种植18,254株，网围栏2,498.00米，大门、场地平整及相关配套设施等建设内容。</t>
  </si>
  <si>
    <t>烟台大山果业开发有限公司巴宜区分公司</t>
  </si>
  <si>
    <t>540624202019006</t>
  </si>
  <si>
    <t>巴宜区三岩办</t>
  </si>
  <si>
    <t>通过采购真空冷冻干燥机组、苹果去皮去核机、松茸切片机、热收缩包装机、真空小冻干燥机组、真空冷冻干燥机组等生产、加工、包装设施，培育一家现代综合农产品（果蔬）销售中心。</t>
  </si>
  <si>
    <t>西藏赤董尼玛事业有限公司</t>
  </si>
  <si>
    <t>林芝市巴宜区鲁朗镇巴嘎村股份经济合作联合社</t>
  </si>
  <si>
    <t>西藏甲申农牧实业有限公司</t>
  </si>
  <si>
    <t>540624202116005</t>
  </si>
  <si>
    <t>巴宜区乡村振兴局</t>
  </si>
  <si>
    <t>新建大棚20.00栋、观光棚2,175.48平方米、灌溉池1.00座、附属工程、消防水泵房266.23平方米、柴发机房及配电房179.52平方米、机井及灌溉水泵房140.35平方米等建设内容</t>
  </si>
  <si>
    <t>540624202116006</t>
  </si>
  <si>
    <t>修建苗木培育玻璃温室大棚827.48平米，高挡墙等相关附属设施。</t>
  </si>
  <si>
    <t>林芝市巴宜区百巴镇嘎吉村村民委员会</t>
  </si>
  <si>
    <t>540624202108004</t>
  </si>
  <si>
    <t>新建鸡舍3栋共924.12平方米，隔离鸡舍25.42平方米，管理用房174.00平方米，饲料加工用房241.36平方米，展厅103.36平方米及附属设施，设备购置等建设内容。</t>
  </si>
  <si>
    <t>林芝市巴宜区百巴镇大坝村经济联合社、林芝市巴宜区百巴镇增巴村股份经济合作联合社</t>
  </si>
  <si>
    <t>540624202114001</t>
  </si>
  <si>
    <t>修建苹果苗木组织培养室400平方，泵房60平方，采会圃20亩，多品种示范园20亩，温室大棚1152平方米及相关配套设施。</t>
  </si>
  <si>
    <t>林芝市巴宜区百巴镇大坝村经济联合社，林芝市巴宜区更章门巴民族乡更章村股份经济合作联合社、林芝市巴宜区米瑞乡通麦村股份经济合作联合社、林芝市巴宜区米瑞乡色果拉村股份经济合作联合社，林芝市巴宜区八一镇加乃村股份经济合作联合社</t>
  </si>
  <si>
    <t>林芝市巴宜区百巴镇大坝村经济联合社，更章乡更章村：兵杰田园有限公司，米瑞乡通麦村：林芝盛世农业科技有限公司，米瑞乡色果拉村：赵海龙，八一镇加乃村：西藏汇莱农业科技有限公司</t>
  </si>
  <si>
    <t>540624202111001</t>
  </si>
  <si>
    <t>鲁朗镇巴嘎村</t>
  </si>
  <si>
    <t>利用优良的自然生长环境，发展藏药材种植。种植红景天、灵芝等藏药材500亩。</t>
  </si>
  <si>
    <t>西藏林芝工布建筑建材实业有限公司</t>
  </si>
  <si>
    <t>540624202107002</t>
  </si>
  <si>
    <t>藏香猪养殖660头（到户）及购买饲料65吨。</t>
  </si>
  <si>
    <t>郎木村全村21户村民轮流运行</t>
  </si>
  <si>
    <t>540624202116007</t>
  </si>
  <si>
    <t>建设规模及工程内容为新建排水沟1,034.00米，挡墙40米等附属工程。</t>
  </si>
  <si>
    <t>林芝市巴宜区百巴镇嘎吉村专合社</t>
  </si>
  <si>
    <t>给巴宜区国资公司运营</t>
  </si>
  <si>
    <t>540624202214001</t>
  </si>
  <si>
    <t>百巴镇大坝村
百巴镇增巴村</t>
  </si>
  <si>
    <t>1000亩苹果基地进行品种改良8万株，土地增肥（采购复合肥、水溶肥等肥料200吨），配套水肥一体化设备。</t>
  </si>
  <si>
    <t>林芝萨亟布有限公司</t>
  </si>
  <si>
    <t>米瑞乡曲尼贡嘎村达嘎杂自然村18户村民</t>
  </si>
  <si>
    <t>540624202216001</t>
  </si>
  <si>
    <t>米瑞乡米瑞村、通麦村、色果拉村，百巴镇大坝村，更章乡更章村，八一镇加乃村</t>
  </si>
  <si>
    <t>增加保温棉被、卷棉机，及配套水肥一体设施等，对原有大棚提升改造186018平方米。</t>
  </si>
  <si>
    <t>林芝镇大坝村：林芝市巴宜区百巴镇大坝村经济联合社，更章乡更章村：林芝市巴宜区更章门巴民族乡更章村股份经济合作联合社，米瑞乡通麦村：林芝市巴宜区米瑞乡通麦村股份经济合作联合社，米瑞乡色果拉村：林芝市巴宜区米瑞乡色果拉村股份经济合作联合社，八一镇加乃村：林芝市巴宜区米瑞乡色果拉村股份经济合作联合社</t>
  </si>
  <si>
    <t>更章乡白玛店村16户村民，更章乡门仲村4户村民，更章乡扎曲村9户村民，更章乡更章村14户村民，林芝镇邦纳村60户村民，林芝镇娘欧村48户村民，米瑞乡朗乃村31户村民</t>
  </si>
  <si>
    <t>540624202204001</t>
  </si>
  <si>
    <t>购买犏奶牛200头，修建牛舍6500平方米及相关水、电配套基础设施，购买饲料精饲料100吨，草颗粒饲料400吨等。</t>
  </si>
  <si>
    <t>林芝市巴宜区米瑞乡通麦村青岗林藏香猪养殖农牧民专业合作社</t>
  </si>
  <si>
    <t>540624202217001</t>
  </si>
  <si>
    <t>鲁朗镇罗布村</t>
  </si>
  <si>
    <t>1.纳麦村骑马射箭场:改造牵马石子步道1300m*3.5m，增加水泥拴马柱15个（柱体150cm*20cm*20cm 水泥标C30）；对原有游客集中区域场地进行道路建设（20m*40m厚度20cm水泥标号C30）。铁丝网16m*7m。2.郎木林村骑马射箭场:对坡地土方回填长24m*6m，对原有40m水槽及石头护栏改造；平整3200㎡停车场，新建30m³的蓄水池。</t>
  </si>
  <si>
    <t>21户</t>
  </si>
  <si>
    <t>该项目与395号项目为一体，金额分红数按比例分摊</t>
  </si>
  <si>
    <t>米瑞乡朗乃村32户村民</t>
  </si>
  <si>
    <t>540624202216002</t>
  </si>
  <si>
    <t>巴宜区布久乡</t>
  </si>
  <si>
    <t>产业用房:4848.49平方米:土石方工程一项;给水排水管网一项;电气工程一项;园建工程一项;植物工程一项;景观水一项;景观电一项等建设内容。</t>
  </si>
  <si>
    <t>林芝镇卡斯木村24户村民</t>
  </si>
  <si>
    <t>540624202204002</t>
  </si>
  <si>
    <t>购买犏奶牛，配套饲料及相关附属设施。</t>
  </si>
  <si>
    <t>林芝雪域资源科技有限公司</t>
  </si>
  <si>
    <t>540624202208001</t>
  </si>
  <si>
    <t>林芝镇、更章乡等</t>
  </si>
  <si>
    <t>帮助巴宜区林芝镇、更张乡群众实施藏鸡到户养殖项目，购买种鸡和饲料以及消毒用品。</t>
  </si>
  <si>
    <t>朗欧村：48户；朗乃村：1户；邦纳村：60户：更章乡：16户：白玛店村：8户：更章村：14户</t>
  </si>
  <si>
    <t>山东天立方农业发展有限公司</t>
  </si>
  <si>
    <t>540624202207001</t>
  </si>
  <si>
    <t>购买机械设备及配套相关附属设施。</t>
  </si>
  <si>
    <t>540624202204003</t>
  </si>
  <si>
    <t>为朗乃村32户群众到户养殖娟姗奶牛64头，户均2头。</t>
  </si>
  <si>
    <t>林芝隐世山居酒店管理有限责任公司</t>
  </si>
  <si>
    <t>540624202207002</t>
  </si>
  <si>
    <t>购置能繁母猪200头到户养殖。</t>
  </si>
  <si>
    <t>540624202211001</t>
  </si>
  <si>
    <t>购置加工1000吨高原植物超临界萃取设备三组500L×3（塔板萃取，50MPa，60摄氏度）+500L（干燥，50MPa，60摄氏度）+250L×3（薄膜蒸发器100kg/H6套，含两组一体化核桃破壳取仁旋风分离设备前处理设备、30立方米CO2储罐一座、年产100吨50-250mL高端植物油灌装封装线一条、年产30吨20-50mL/瓶精华油灌装封装线一条，年产10吨0.25g/粒植物油滴丸凝胶糖果生产线一条）、年处理200吨成品高原植物精华油三级3平米分子蒸馏设备一套、超临界脂质体干燥及配套设施（含均质乳化、提取、副产物分离及干燥）一套以及气相色谱仪、液相色谱仪、紫外分光光度计、在线检测等配套设施。</t>
  </si>
  <si>
    <t>540624202216003</t>
  </si>
  <si>
    <t>对现有200亩蔬菜基地进行提升改造，同时建设采摘园及配套相关设施，形成企业+村集体+农户（含脱贫户）的产业发展模式。</t>
  </si>
  <si>
    <t>4年</t>
  </si>
  <si>
    <t>一、带动方式:1、在甲乙双方协商的基础上,甲方将专项资金用于设施农业地租及提升改造项目的使用。2、合同规定时间为2022年11月至2026年11月，共签定4年每年地租及分红共计30万元。3、租金及分红支付时间为每年的11月30号之前，共4年，每年30万，共计120万元。一年一付，如逾期未支付，每月多支付2000元滞纳金。4、合同期限满后，如甲乙双方同意终止合同，应书面解除合同甲方将园区的经营权交回乙方，并不再向乙方进行红利分配。二、土地流转1、流转土地位置与面积:本次流转的土地位于民村积为71亩。2、流转土地期限:本次流转的土地使用期限为4年，自合同订之日起计算。</t>
  </si>
  <si>
    <t>540624202201001</t>
  </si>
  <si>
    <t>林芝镇镇巴村</t>
  </si>
  <si>
    <t>渠道工程1.23km，为基本农田570余亩供水灌溉</t>
  </si>
  <si>
    <t>青稞</t>
  </si>
  <si>
    <t>540624202217002</t>
  </si>
  <si>
    <t>依托千年核桃树和318国道沿线旅游优势，打造中高端精品民宿27间，购置相关配套设备，形成企业+村集体+农户（含脱贫户）的产业发展模式。</t>
  </si>
  <si>
    <t>林芝镇娘欧村47户村民</t>
  </si>
  <si>
    <t>540624202217003</t>
  </si>
  <si>
    <t>导视系统1.00项，室外配套设施 1.00 项，大柏树-农副产品展示中心193.95 平方米,村活动中心 233.70平方米，室外安装工程1.00项，消防工程1.00项、设备购置等建设内容。</t>
  </si>
  <si>
    <t>540624202217004</t>
  </si>
  <si>
    <t>巴宜区林业和草原局</t>
  </si>
  <si>
    <t>新建防火观测站116.31平方米，浆砌石挡土墙 3866.00立方米，棱形窗式护面墙护坡6275.57 平方米，混凝土路面13429.70平方米，步行道 750平方米，排水沟 4613.00米，大门1座，消防水池5个等建设内容。</t>
  </si>
  <si>
    <t>林芝市亮洁洗涤有限公司、巴宜区怡美洗涤厂（个体工商户）、林芝市巴宜区合美水洗厂（个人工商户）</t>
  </si>
  <si>
    <t>540624202317001</t>
  </si>
  <si>
    <t>1、民宿建筑工程1089.15平方米；2、给排水管网、消防设施、排污设施；3、人行道铺装等园建工程；4、开展植物工程，对民宿建设点进行绿化美化；5、开展景观水、景观电建设</t>
  </si>
  <si>
    <t>百巴镇开朗村77户村民</t>
  </si>
  <si>
    <t>540624202307001</t>
  </si>
  <si>
    <t>采购能繁母猪（8个月龄后备母藏猪40斤以上）300头，种公猪（8个月以上）10头，饲料和网围栏以及立柱等</t>
  </si>
  <si>
    <t>540624202304001</t>
  </si>
  <si>
    <t>47户每户购置5头犏奶牛，共购置犏奶牛235头,实施到户集中养殖；搭建1410平方米牛舍。</t>
  </si>
  <si>
    <t>鲁朗镇巴嘎村21户村民</t>
  </si>
  <si>
    <t>540624202308001</t>
  </si>
  <si>
    <t>林下养殖面积约10亩，购置简易鸡舍（集装箱），增设1000米网围栏，购买鸡苗5000只并配套部分饲料和部分电缆和水管。</t>
  </si>
  <si>
    <t>540624202318001</t>
  </si>
  <si>
    <t>新建1#楼1140.00平方米，2#楼1020.00平方米，3#楼1020.00平方米，5#楼1880.77平方米，总平给排水工程1.00项，总平电气工程1.00项，园建部分1.00项，植物部分1.00项，景观电气1.00项，景观灌溉1.00项等建设内容。</t>
  </si>
  <si>
    <t>巴宜区布久乡杰麦村股份经济合作联合社</t>
  </si>
  <si>
    <t>松赞绿谷旅游服务有限公司他们运营</t>
  </si>
  <si>
    <t>540624202304002</t>
  </si>
  <si>
    <t>采购犏奶牛（4-5岁）120头，苜蓿草（二级）94吨，粉料100吨等</t>
  </si>
  <si>
    <t>林芝市巴宜区布久乡朵当村股份经济合作联合社、林芝市巴宜区布久乡杰麦村股份经济合作联合社、林芝市巴宜区更章门巴民族乡扎曲村股份经济合作联合社</t>
  </si>
  <si>
    <t>布久乡朵当村：林芝林卡旅游开发有限公司，布久乡杰麦村：巴宜区良辰美景乡村旅游中心（个体工商户）</t>
  </si>
  <si>
    <t>缺扎曲数据</t>
  </si>
  <si>
    <t>540624202307002</t>
  </si>
  <si>
    <t>采购能繁母猪500头，配套饲料102吨。到户养殖。</t>
  </si>
  <si>
    <t>林芝鸿泰农牧有限公司</t>
  </si>
  <si>
    <t>540624202304003</t>
  </si>
  <si>
    <t>全村21户，每户购置10头犏奶牛，共购置210头，配套饲料165吨 ，到户养殖。</t>
  </si>
  <si>
    <t>西藏上诚健康产业股份有限公司</t>
  </si>
  <si>
    <t>540624202304004</t>
  </si>
  <si>
    <t>新建管理用房195.52平方米，门卫室53.32平方米，兽医室、消毒室35.36平方米，饲料库、精料间1299.22平方米，干粪晾晒棚396.48平方米，1＃牛棚2611.64平方米，2＃牛棚2611.64平方米，附属工程1.00项及设备购置等建设内容</t>
  </si>
  <si>
    <t>米瑞乡泽列村32户村民</t>
  </si>
  <si>
    <t>540624202317002</t>
  </si>
  <si>
    <t>百巴镇百巴村</t>
  </si>
  <si>
    <t>1、漂流物资采购，水上救援物资设备采购；2、攀岩设备采购、攀岩个人保护装备采购、救援人员物资设备采购；3、飞拉达设备采购、丛林探险（树上、索桥等设备）；4、徒步设备采购；5、骑行设备采购；6、骑马设备物资采购等。</t>
  </si>
  <si>
    <t>林芝市巴宜区鲁朗镇扎西岗村股份经济合作联合社、林芝市巴宜区鲁朗镇东巴才村股份经济合作联合社</t>
  </si>
  <si>
    <t>540624202317003</t>
  </si>
  <si>
    <t>巴宜区民宗局、巴宜区文旅局</t>
  </si>
  <si>
    <t>布久乡杰麦村、布久乡朵当村、更章乡扎曲村</t>
  </si>
  <si>
    <t>按照3星级以上标准配套2000平米的民宿，并配备水、电、讯等配套相关设施，按照整屋定制配套家具及生活电器。</t>
  </si>
  <si>
    <t>布久乡朵当村：林芝市巴宜区布久乡朵当村股份经济合作联合社，布久乡杰麦村：巴宜区布久乡杰麦村股份经济合作联合社，更章扎曲村：巴宜区布久乡杰麦村股份经济合作联合社</t>
  </si>
  <si>
    <t>分红：杰麦村600000元，朵当村94000元；带动就业：杰麦村8人，朵当村1户</t>
  </si>
  <si>
    <t>540624202307003</t>
  </si>
  <si>
    <t>本项目主要建设内容为新建道路硬化3594.88㎡、新建排水边沟581.63米、新建网围栏1220米、新建车辆消毒池大门及采购猪仔、饲料等。其中购买小猪崽500头、能繁母猪80头、饲料210吨</t>
  </si>
  <si>
    <t>540624202316001</t>
  </si>
  <si>
    <t>新建温室大棚5栋，占地面积6946.45㎡，水渠改造46.5m，新建网围栏489.24m，购置菌包，配套排水、电气等基础设施。</t>
  </si>
  <si>
    <t>林芝市巴宜区鲁朗镇东巴才村股份经济合作联合社</t>
  </si>
  <si>
    <t>达瓦次仁、其美、次仁曲珍</t>
  </si>
  <si>
    <t>540624202304005</t>
  </si>
  <si>
    <t>购买犏奶牛96头，配套饲料。</t>
  </si>
  <si>
    <t>构建“支部+各户代表+建档立卡户”抱团发展模式。由村党支部领导，村“两委”主要负责人牵头管理、指导生产、销售等，同时，村集体提供技术指导和疾病预防培训。由每位村民为各自犏奶牛购买牛类保险，在确保养殖顺利的前提下维护合法利益，因个人养殖不当造成娟姗奶牛死亡的，由养殖户自行购买。项目共实施3年，在项目落地后，每年盈利额每户每头向村集体经济缴纳费用400元，用于村集体经济发展。自项目落地实施后，3年内不允许买卖，3年以后结合村实际情况再商议;如出现私自买卖，由个人向村集体每头退还犏奶牛费用8000元，同时不享受之后村集体项目及分红，如上级追究责任由责任人自行负责。</t>
  </si>
  <si>
    <t>缺分红数据</t>
  </si>
  <si>
    <t>540624202317004</t>
  </si>
  <si>
    <t>鲁朗镇扎西岗村、东巴才村</t>
  </si>
  <si>
    <t>鲁朗镇东巴才村新建消防水池1.00座，鲁朗镇扎西岗村新建消防水池1.00座及设备采购等建设内容。</t>
  </si>
  <si>
    <t>鲁朗镇人民政府</t>
  </si>
  <si>
    <t>普布次仁</t>
  </si>
  <si>
    <t>540624202316002</t>
  </si>
  <si>
    <t>拆除原排水沟1780.00米,新建排水沟1670.00米等建设内容</t>
  </si>
  <si>
    <t>林芝市巴宜区更章乡人民政府</t>
  </si>
  <si>
    <t>林芝市荣发商贸有限公司</t>
  </si>
  <si>
    <t>540624201617005</t>
  </si>
  <si>
    <t>服装出租屋42.64㎡、射箭长廊130.30㎡、片式铺装592.40㎡、挡土墙工程166.32㎡、排水沟48m、拴马住40m、场地平整1项、标示牌3个、马粪收集池1个（建筑、装饰、安装）</t>
  </si>
  <si>
    <t>该项目327号项目扩建，金额分红数按比例分摊</t>
  </si>
  <si>
    <t>林芝市巴宜区米瑞乡人民政府</t>
  </si>
  <si>
    <t>巴宜区米瑞乡宏源酒店</t>
  </si>
  <si>
    <t>540624201618005</t>
  </si>
  <si>
    <t>鲁朗镇东巴才村</t>
  </si>
  <si>
    <t>商店200.86㎡、排水沟60m、片式铺装300㎡、总体电气1项。（建筑、装饰、安装）。</t>
  </si>
  <si>
    <t>林芝天旺农牧产品有限责任公司</t>
  </si>
  <si>
    <t>540624201618006</t>
  </si>
  <si>
    <t>林芝镇</t>
  </si>
  <si>
    <t>新建368.12㎡，287.50㎡的大楼各一栋，给排水工程、电气工程、拆除工程等建设内容。</t>
  </si>
  <si>
    <t>林芝镇人民政府</t>
  </si>
  <si>
    <t>540624201618007</t>
  </si>
  <si>
    <t>百巴镇</t>
  </si>
  <si>
    <t>修建商品房611.72平方米，席间出租屋两栋共357.5平方米，公厕一座32.3平方米，洗车棚一座43.2平方米及其他附属工程。</t>
  </si>
  <si>
    <t>540624201617006</t>
  </si>
  <si>
    <t>更章乡老排龙</t>
  </si>
  <si>
    <t>在原排龙乡所在地装修升级14栋门巴民居建筑配套设施，建立门巴民族特色村寨，促进全乡贫困群众增收。</t>
  </si>
  <si>
    <t>540624201617007</t>
  </si>
  <si>
    <t>米瑞乡人民政府</t>
  </si>
  <si>
    <t>修建接待中心大楼689.46平方米，硬化室外场地767.45平方米，建设洗车场43.2平方米及相应配套设施。</t>
  </si>
  <si>
    <t>540624201603001</t>
  </si>
  <si>
    <t>新建加工车间、仓库793.44平方米、修建办公室及人工住房94.24平方米、公厕31平米，配套围墙341.72米、硬化场地400平方米、购置饲料加工设备一套；</t>
  </si>
  <si>
    <t>林芝市巴宜区八一镇巴果绕村股份经济合作联合社，林芝市巴宜区林芝镇曲古村股份经济合作联合社，林芝市巴宜区林芝镇立定村经济联合社，林芝市巴宜区林芝镇朗欧村股份经济合作联合社，林芝市巴宜区林芝镇卡斯木村股份经济合作联合社</t>
  </si>
  <si>
    <t>540624201616005</t>
  </si>
  <si>
    <t>贡布乳液公司</t>
  </si>
  <si>
    <t>投资项目资金，新建利乐生产线及厂房、附属，参与公司经营，在原有基础上实现增资扩股后占股33%，收益作为贫困户补贴。</t>
  </si>
  <si>
    <t>540624201618008</t>
  </si>
  <si>
    <t>巴宜区脱贫攻坚指挥部</t>
  </si>
  <si>
    <t>新建商住楼18089.30㎡，物管用房825.83㎡，道路硬化2140.28㎡，绿化1425.36㎡，停车位540㎡，花岗岩铺装427.14㎡，车行桥2座、垃圾桶7个，假山水池1座、旧围墙粉刷277.36米、新建围墙58.50米及总体给排水电等附属设施。</t>
  </si>
  <si>
    <t>540624201416004</t>
  </si>
  <si>
    <t>改造低产田610亩，修建机耕道1000m，水渠240m，客土3000m3，网围栏2000m。</t>
  </si>
  <si>
    <t>540624201416005</t>
  </si>
  <si>
    <t>撂荒地914亩地，客土量14万立方，网围栏1500米。</t>
  </si>
  <si>
    <t>540624201601001</t>
  </si>
  <si>
    <t>巴宜区农牧局</t>
  </si>
  <si>
    <t>八一镇巴果统村、林芝镇曲古村、林芝镇立定村
、林芝镇朗欧村
、林芝镇卡斯木村</t>
  </si>
  <si>
    <t>土地整理工程1250亩，机耕道工程1215米，新修农田支渠1477米、通洞3座、分水口35个、排水渠366米，蓄水池2座</t>
  </si>
  <si>
    <t>林芝市巴宜区更章门巴民族乡久巴村股份经济合作联合社、林芝市巴宜区更章门巴民族乡白玛店社区股份经济合作联合社</t>
  </si>
  <si>
    <t>540624201601002</t>
  </si>
  <si>
    <t>购买种子</t>
  </si>
  <si>
    <t>540624201701001</t>
  </si>
  <si>
    <t>新建总面积为21.10亩，改良土地21.10亩，包含平整土地，购买回填土；新建708米网围栏；雇佣拖拉机进行拉土作业；购买荞麦种子633斤；购买化肥，总计2.07万元；购买钢制成品大门，总计0.37万元；设
置工程标志牌</t>
  </si>
  <si>
    <t>农牧局</t>
  </si>
  <si>
    <t>540624201716006</t>
  </si>
  <si>
    <t>折巴村土地整治701743.81㎡，伍巴村土地整治223820㎡等建设内容</t>
  </si>
  <si>
    <t>540624201819009</t>
  </si>
  <si>
    <t>巴宜区脱贫攻坚指挥部办公室</t>
  </si>
  <si>
    <t>购买尿素2.8吨，复合化肥5.6吨，种子0.7吨，农耕机械等建设内容</t>
  </si>
  <si>
    <t>扶贫办</t>
  </si>
  <si>
    <t>540624201817012</t>
  </si>
  <si>
    <t>包括平整土地760.00亩及尿素、复合肥、种子等建设内容</t>
  </si>
  <si>
    <t>540624202017003</t>
  </si>
  <si>
    <t>包括新建大门1.00座，入口标识1.00个及花田附属等工程。</t>
  </si>
  <si>
    <t>540624202216004</t>
  </si>
  <si>
    <t>采购羊肚菌菌种、遮阳网、薄膜以及灌溉系统1套等</t>
  </si>
  <si>
    <t>540624202307004</t>
  </si>
  <si>
    <t>百巴镇真巴村</t>
  </si>
  <si>
    <t>采购饲料等</t>
  </si>
  <si>
    <t>建设全长0.584公里，路基宽度4.5米，路面宽度3.5米及附属公路</t>
  </si>
  <si>
    <t>八一镇人民政府</t>
  </si>
  <si>
    <t>林芝市巴宜区百巴镇开朗村股份经济合作联合社</t>
  </si>
  <si>
    <t>坚才</t>
  </si>
  <si>
    <t>540624202119002</t>
  </si>
  <si>
    <t>新建大棚2座，改造大棚2座，新建大门1座，以及总平附属工程等建设内容。</t>
  </si>
  <si>
    <t>540624202119003</t>
  </si>
  <si>
    <t>布久乡仲果村</t>
  </si>
  <si>
    <t>新建巴宜区动物检疫报检综合楼1686.72㎡，共四层建筑，包括报检大厅，办公室，接待室，档案室，监控室，会议室和实验室及休息室，一层建筑面积421.68㎡（包括雨篷，保温材料面积），主要功能为报检大厅、监控室、接待室、公共卫生间；二层建筑面积421.68㎡，功能为办公室；三层建筑面积421.68㎡，功能为会议室、办公室、餐厅、厨房、厕所；四层建筑面积421.68㎡，功能为员工休息室</t>
  </si>
  <si>
    <t>540624202217005</t>
  </si>
  <si>
    <t>园建工程1.00项，标识牌工程1.00项，安装工程1.00项，园林绿化工程1.00项等建设内容</t>
  </si>
  <si>
    <t>540624202204004</t>
  </si>
  <si>
    <t>购置雅江雪牛400头，建设牛圈3000平米，购买饲料及配套相关设施。</t>
  </si>
  <si>
    <t>540624202119004</t>
  </si>
  <si>
    <t>道路硬化300米，购买榨油机、路灯40个、帐篷架子3个、修建围栏等建设内容。</t>
  </si>
  <si>
    <t>540624202219001</t>
  </si>
  <si>
    <t>修建农机具、汽车等综合服务站100平米及购买相关设备</t>
  </si>
  <si>
    <t>540624201304002</t>
  </si>
  <si>
    <t>民宗局</t>
  </si>
  <si>
    <t>新建奶牛棚圈，购买奶牛60头</t>
  </si>
  <si>
    <t>林芝镇卡斯木村10户村民</t>
  </si>
  <si>
    <t>巴宜区民宗局</t>
  </si>
  <si>
    <t>540624201319010</t>
  </si>
  <si>
    <t>购置民族手工艺加工设备等</t>
  </si>
  <si>
    <t>八一镇工布民族手工艺农牧民专业合作社</t>
  </si>
  <si>
    <t>540624201319011</t>
  </si>
  <si>
    <t>新建生产加工农牧产品营销点1000㎡以及购置机械设备等</t>
  </si>
  <si>
    <t>540624201307003</t>
  </si>
  <si>
    <t>购买种猪50头，购置猪仔200头，修建圈舍600㎡及附属设施</t>
  </si>
  <si>
    <t>米瑞乡通麦村希望种养殖合作社</t>
  </si>
  <si>
    <t>540624201308002</t>
  </si>
  <si>
    <t>新建圈舍200㎡、购买鸡苗2000只以及饲料、自动饮水设备</t>
  </si>
  <si>
    <t>540624201319012</t>
  </si>
  <si>
    <t>新建民族手工艺品加工基地以及附属设施建设</t>
  </si>
  <si>
    <t>540624201307004</t>
  </si>
  <si>
    <t>林芝镇果若村</t>
  </si>
  <si>
    <t>购买种猪20头，猪仔200头，新建圈舍400㎡，网围栏1000m，以及附属设施等</t>
  </si>
  <si>
    <t>林芝镇果若村27户村民</t>
  </si>
  <si>
    <t>540624201304003</t>
  </si>
  <si>
    <t>新建圈舍300㎡，购买奶牛150头，种牛20头以及饲料等</t>
  </si>
  <si>
    <t>林芝镇尼池村贡培种养殖农牧民专业合作社</t>
  </si>
  <si>
    <t>540624201314001</t>
  </si>
  <si>
    <t>新建500亩优质水果基地，购买苹果树苗20000株</t>
  </si>
  <si>
    <t>布久乡仲果村创富农牧民专业合作社</t>
  </si>
  <si>
    <t>540624201307005</t>
  </si>
  <si>
    <t>新建圈舍300㎡、新建网围栏1000m、购买种猪20头、购买仔猪200头、购买饲料等</t>
  </si>
  <si>
    <t>更章乡娘萨村8户村民</t>
  </si>
  <si>
    <t>540624201317007</t>
  </si>
  <si>
    <t>新建观景台、骡马驿道、改造维修特色民居以及附属设施建设</t>
  </si>
  <si>
    <t>540624201306002</t>
  </si>
  <si>
    <t>修建羊圈800㎡，购置绵羊500只，种植饲料20亩</t>
  </si>
  <si>
    <t>布久乡仲果村1户村民</t>
  </si>
  <si>
    <t>540624201304004</t>
  </si>
  <si>
    <t>购买优质母牛40头、种牛2头犏奶牛30头、饲料40吨、新建牛舍200㎡</t>
  </si>
  <si>
    <t>540624201311001</t>
  </si>
  <si>
    <t>新建天麻种植基地12亩以及附属设施建设等</t>
  </si>
  <si>
    <t>更章乡久巴村24户村民</t>
  </si>
  <si>
    <t>540624201307006</t>
  </si>
  <si>
    <t>该基地面积800㎡，新建50座猪圈及配套设施，购买种猪、母猪等</t>
  </si>
  <si>
    <t>540624201319013</t>
  </si>
  <si>
    <t>新建加工房150㎡，成品加工车间及仓库100㎡，购置食品包装封口机1台，食品消毒机器2台，运输车1台机附属设施等</t>
  </si>
  <si>
    <t>540624201307007</t>
  </si>
  <si>
    <t>购买藏香猪400头，新建猪舍300㎡，围墙3000m以及附属设施等</t>
  </si>
  <si>
    <t>八一镇唐地村13户村民</t>
  </si>
  <si>
    <t>540624201407003</t>
  </si>
  <si>
    <t>八一镇雪荣村索次农牧民养殖专业合作社藏香猪养殖基地建设项目</t>
  </si>
  <si>
    <t>八一镇雪荣村</t>
  </si>
  <si>
    <t>新建圈舍300㎡、修建网围栏1000m、引进藏香猪200头、购买饲料等</t>
  </si>
  <si>
    <t>八一镇雪荣村1户村民</t>
  </si>
  <si>
    <t>540624201419004</t>
  </si>
  <si>
    <t>更章乡门仲村</t>
  </si>
  <si>
    <t>建钢架温室，购置抽水机、亚马哈发电机、农牧民技术培训等</t>
  </si>
  <si>
    <t>林芝市巴宜区更章门巴民族乡门仲村股份经济合作联合社</t>
  </si>
  <si>
    <t>540624201404002</t>
  </si>
  <si>
    <t>久乡仲果村</t>
  </si>
  <si>
    <t>建圈舍300㎡、购买犏牛80头、种牛20头、购买饲料等</t>
  </si>
  <si>
    <t>540624201419005</t>
  </si>
  <si>
    <t>布久乡仲果村木耳种植加工营销项目</t>
  </si>
  <si>
    <t>建钢架温室种植基地5亩，工厂200㎡、购置包装箱、口箱、杀菌锅等配套设施</t>
  </si>
  <si>
    <t>布久乡仲果村尼次种养殖农牧民专业合作社</t>
  </si>
  <si>
    <t>540624201419006</t>
  </si>
  <si>
    <t>米瑞乡米娘麦村核桃种植基地</t>
  </si>
  <si>
    <t>米瑞乡米娘麦村</t>
  </si>
  <si>
    <t>建核桃种植基地50亩，购买核桃苗2000棵，架设围栏3000m，修建灌渠2000m</t>
  </si>
  <si>
    <t>540624201419007</t>
  </si>
  <si>
    <t>改扩建厂房100㎡、锅炉房20㎡，购置设备以及原材料等</t>
  </si>
  <si>
    <t>百巴镇扎地村1户村民</t>
  </si>
  <si>
    <t>540624201419008</t>
  </si>
  <si>
    <t>布久乡小集镇</t>
  </si>
  <si>
    <t>新建石锅加工基地5000㎡，购置切割机1台，机床2台，运输车辆2辆</t>
  </si>
  <si>
    <t>540624201419009</t>
  </si>
  <si>
    <t>平整土地100亩，新建水渠300m，网围栏800m，购买林木13320株，农家肥60吨</t>
  </si>
  <si>
    <t>540624201404003</t>
  </si>
  <si>
    <t>修建牛舍800㎡，围墙1000m, 种植饲草，购置设备等</t>
  </si>
  <si>
    <t>八一镇尼西村21户村民</t>
  </si>
  <si>
    <t>540624201414001</t>
  </si>
  <si>
    <t>新建种植基地100亩，购买苹果树苗1000株，水蜜桃树苗500株，核桃树苗500株</t>
  </si>
  <si>
    <t>540624201404004</t>
  </si>
  <si>
    <t>购买优质编奶牛10头、优质牦20头，购买种牛5头，建设生产厂房300平方米</t>
  </si>
  <si>
    <t>540624201419010</t>
  </si>
  <si>
    <t>购置药材粉碎机1台、烘干机1，新建厂房300平方米，围墙150米。</t>
  </si>
  <si>
    <t>540624201419011</t>
  </si>
  <si>
    <t>种植核桃、优质水果50亩、购树苗1800株、修建水渠800米</t>
  </si>
  <si>
    <t>540624201419012</t>
  </si>
  <si>
    <t>种植果树350亩，修建围墙2800米，修水渠2500米，挖排沟600米，购买树苗20000棵</t>
  </si>
  <si>
    <t>布久乡杰麦村全村村民</t>
  </si>
  <si>
    <t>地改良89亩，维修水渠3000米，架设网围栏4000米</t>
  </si>
  <si>
    <t>540624201417011</t>
  </si>
  <si>
    <t>新建民俗房屋35栋、门巴民俗艺厅200平米、观光旅游道5000米、宽1.5米、简易停场400平米、仿木制围栏1500米、门巴特色餐厅200平米等</t>
  </si>
  <si>
    <t>更章乡门仲村36户村民</t>
  </si>
  <si>
    <t>540624201507004</t>
  </si>
  <si>
    <t>米瑞乡麦娘麦
村</t>
  </si>
  <si>
    <t>购买种猪20头，仔猪300头，架设围栏5000米，购买饲料等</t>
  </si>
  <si>
    <t>米瑞乡麦娘麦村18户村民</t>
  </si>
  <si>
    <t>540624201504001</t>
  </si>
  <si>
    <t>布久乡朵当村</t>
  </si>
  <si>
    <t>购买犏牛80头，架设网围栏2000米</t>
  </si>
  <si>
    <t>布久乡朵当村1户村民</t>
  </si>
  <si>
    <t>540624201507005</t>
  </si>
  <si>
    <t>八一镇仲莎村</t>
  </si>
  <si>
    <t>购买母猪20头，仔猪170头，修建网围栏400米，购买饲料6万斤，购买编奶20头，购买核桃苗2000株，核桃基地40亩</t>
  </si>
  <si>
    <t>八一镇仲莎村1户村民</t>
  </si>
  <si>
    <t>540624201507006</t>
  </si>
  <si>
    <t>林芝镇邦纳村</t>
  </si>
  <si>
    <t>购买母牛100头，修建网围栏3500米，以及附属设施建设</t>
  </si>
  <si>
    <t>林芝镇帮纳村吉祥犏奶牛农牧民专业合作社</t>
  </si>
  <si>
    <t>540624201519005</t>
  </si>
  <si>
    <t>建设600平米水果种植园、300平米乳制品加工厂房，购买制作传统奶产品设备一套、水果苗1万株，制作包装盒3万套、运输设备一辆</t>
  </si>
  <si>
    <t>八一镇加乃村、更章乡萨嘎村</t>
  </si>
  <si>
    <t>加乃村地整治268314.00平方米、萨嘎村土地整治166285.00平方米等建设内容</t>
  </si>
  <si>
    <t>林芝市巴宜区八一镇加乃村股份经济合作联合社、林芝市巴宜区更章门巴民族乡娘萨村股份经济合作联合社</t>
  </si>
  <si>
    <t>核对附件2</t>
  </si>
  <si>
    <t>西藏自治区林芝市帮扶产业项目资产总台账</t>
  </si>
  <si>
    <t>项目县区</t>
  </si>
  <si>
    <t>项目实际投入金额
（万元）</t>
  </si>
  <si>
    <t>资产
个数</t>
  </si>
  <si>
    <t>资产原值总金额（万元）</t>
  </si>
  <si>
    <t>资产净值总金额
（万元）</t>
  </si>
  <si>
    <t>资产属性</t>
  </si>
  <si>
    <t>资产“五权”确权主体</t>
  </si>
  <si>
    <t>所有权</t>
  </si>
  <si>
    <t>经营权主体名称</t>
  </si>
  <si>
    <t>收益权主体名称</t>
  </si>
  <si>
    <t>监督权主体名称（镇人民政府、农业农村局）</t>
  </si>
  <si>
    <t>处置权主体名称</t>
  </si>
  <si>
    <t>主体类别</t>
  </si>
  <si>
    <t>填表说明：与表3项目编号一致</t>
  </si>
  <si>
    <t>一个项目仅填写一行</t>
  </si>
  <si>
    <t>与表2项目实际投资金额合计数一致</t>
  </si>
  <si>
    <t>应为项目实际形成资产个数合计数</t>
  </si>
  <si>
    <t>应为项目实际形成资产总数
（保留小数点后面2位）</t>
  </si>
  <si>
    <t>统计时间为截止2024年12月31日</t>
  </si>
  <si>
    <t>在“国有资产、集体资产、到户资产”中选择</t>
  </si>
  <si>
    <t xml:space="preserve">在“农村集体经济组织、农户、国企、乡（镇）人民政府”中选择 </t>
  </si>
  <si>
    <t>集体资产</t>
  </si>
  <si>
    <t>林芝市巴宜区农业农村局、林芝市巴宜区鲁朗镇人民政府</t>
  </si>
  <si>
    <t>已完成</t>
  </si>
  <si>
    <t>林芝市巴宜区农业农村局、林芝市巴宜区林芝镇人民政府</t>
  </si>
  <si>
    <t>到户资产</t>
  </si>
  <si>
    <t>林芝市巴宜区农业农村局、林芝市巴宜区米瑞乡人民政府</t>
  </si>
  <si>
    <t>林芝市巴宜区农业农村局、林芝市巴宜区百巴镇人民政府</t>
  </si>
  <si>
    <t>林芝市巴宜区农业农村局、林芝市巴宜区更章乡人民政府</t>
  </si>
  <si>
    <t>林芝市巴宜区农业农村局、林芝市巴宜区八一镇人民政府</t>
  </si>
  <si>
    <t>林芝市巴宜区农业农村局、林芝市巴宜区区布久乡人民政府</t>
  </si>
  <si>
    <t>林芝市巴宜区城投公司</t>
  </si>
  <si>
    <t>林芝市巴宜区农业农村局、林芝市巴宜区百巴镇人民政府、林芝市巴宜区米瑞乡人民政府</t>
  </si>
  <si>
    <t>540624201619007</t>
  </si>
  <si>
    <t>该项目公司实施，原公司已经倒闭，未移交给村集体，但出租给个人了</t>
  </si>
  <si>
    <t>国有资产</t>
  </si>
  <si>
    <t>林芝市巴宜区国资委</t>
  </si>
  <si>
    <t>西藏农牧大学</t>
  </si>
  <si>
    <t>540624201916002</t>
  </si>
  <si>
    <t>林芝市巴宜区米瑞乡麦娘麦村仲萨组股份经济合作社</t>
  </si>
  <si>
    <t>林芝市巴宜区米瑞乡姆多村姆多组股份经济合作社、林芝市巴宜区米瑞乡米瑞村股份经济合作社、林芝市巴宜区米瑞乡泽列村经济联合社、林芝市巴宜区百巴镇增巴村股份经济合作联合社</t>
  </si>
  <si>
    <t>林芝市巴宜区农业农村局、林芝市巴宜区百巴镇人民政府、林芝市巴宜区八一镇人民政府、林芝市巴宜区更章乡人民政府、林芝市巴宜区米瑞乡人民政府</t>
  </si>
  <si>
    <t>林芝市巴宜区农业农村局、林芝市巴宜区百巴镇人民政府、林芝市巴宜区八一镇人民政府、林芝市巴宜区林芝镇人民政府、林芝市巴宜区米瑞乡人民政府</t>
  </si>
  <si>
    <t>很多个体户</t>
  </si>
  <si>
    <t>林芝市巴宜区农业农村局、林芝市巴宜区鲁朗镇人民政府、林芝市巴宜区百巴镇人民政府</t>
  </si>
  <si>
    <t>林芝市巴宜区农业农村局、、林芝市巴宜区米瑞乡人民政府</t>
  </si>
  <si>
    <t>林芝市巴宜区农业农村局、林芝市巴宜区八一镇人民政府、林芝市巴宜区百巴镇人民政府、林芝市巴宜区更章乡人民政府、林芝市巴宜区鲁朗镇人民政府</t>
  </si>
  <si>
    <t>林芝市巴宜区农业农村局、</t>
  </si>
  <si>
    <t>林芝市巴宜区农业农村局、林芝市巴宜区更章乡人民政府、林芝市巴宜区区布久乡人民政府</t>
  </si>
  <si>
    <t>540624202319001</t>
  </si>
  <si>
    <t>540624201619008</t>
  </si>
  <si>
    <t>林芝市巴宜区农业农村局、林芝市巴宜区八一镇人民政府、林芝市巴宜区林芝镇人民政府</t>
  </si>
  <si>
    <t>540624202219002</t>
  </si>
  <si>
    <t>西藏神鹰农牧科技有限公司</t>
  </si>
  <si>
    <t>540624202119005</t>
  </si>
  <si>
    <t>540624202119006</t>
  </si>
  <si>
    <t>540624202219003</t>
  </si>
  <si>
    <t>多布杰（个人合作社）</t>
  </si>
  <si>
    <t>负责人在服刑，乡镇不知，写 情况说明</t>
  </si>
  <si>
    <t>个人户</t>
  </si>
  <si>
    <t>尼玛</t>
  </si>
  <si>
    <t>林芝市巴宜区农业农村局、林芝市巴宜区八一镇人民政府、林芝市巴宜区更章乡人民政府</t>
  </si>
  <si>
    <t>核对附件3</t>
  </si>
  <si>
    <t>附件5-2</t>
  </si>
  <si>
    <t>修改报盘数据</t>
  </si>
  <si>
    <t>重新报盘</t>
  </si>
  <si>
    <t>新增</t>
  </si>
  <si>
    <t>项目编号</t>
  </si>
  <si>
    <t>资产编号</t>
  </si>
  <si>
    <t>资产名称</t>
  </si>
  <si>
    <t>构（购）建时间
（必填年月）</t>
  </si>
  <si>
    <t>坐落或置放
位置</t>
  </si>
  <si>
    <t>资产
型号</t>
  </si>
  <si>
    <t>预计使用年限（自构建时间起预计能够使用的年限数）</t>
  </si>
  <si>
    <t>资产
原值（元）</t>
  </si>
  <si>
    <t>资产累计
折旧
（摊销）（元）</t>
  </si>
  <si>
    <t>资产
净值（元）</t>
  </si>
  <si>
    <t>资产形态</t>
  </si>
  <si>
    <t>具体形态</t>
  </si>
  <si>
    <t>资产
属性</t>
  </si>
  <si>
    <t>资产状态</t>
  </si>
  <si>
    <t>资产使用情况</t>
  </si>
  <si>
    <t>资产
类别</t>
  </si>
  <si>
    <t>经营性资产资产运营情况</t>
  </si>
  <si>
    <t>资产所有权主体名称</t>
  </si>
  <si>
    <t>数据来源</t>
  </si>
  <si>
    <t>按形成的具体资产名称填写，不同资产应分行填写</t>
  </si>
  <si>
    <t>例：2018/01</t>
  </si>
  <si>
    <t>例：10（即为该资产预计可使用时间为10年）</t>
  </si>
  <si>
    <t>保留2位小数</t>
  </si>
  <si>
    <t>统计时间为截止2024年12月31日
（权益类资产、消耗性生物资产、公益性生物资产不填）
保留2位小数</t>
  </si>
  <si>
    <t>统计时间为截止2024年12月31日
保留2位小数</t>
  </si>
  <si>
    <t>在“固定资产、生物资产（含消耗性生物资产、生产性生物资产、公益性生物资产）、权益类资产、其他资产”中选择</t>
  </si>
  <si>
    <t>在“房屋建筑物、构筑物、机器设备、车辆、办公用具家具、牲畜（禽）、林木、股权资产、债权资产、低值易耗品、无形资产”中选择</t>
  </si>
  <si>
    <t>在“正常、损坏、损毁”中选择</t>
  </si>
  <si>
    <t>根据实际情况填写“在用/不在用”</t>
  </si>
  <si>
    <t>在“自用、出租、存栏、在培、已消耗、已出售、已死亡、闲置、损毁、拆除、待维修、盘亏等”中选择</t>
  </si>
  <si>
    <t>在“经营性资产、公益性资产”中选择</t>
  </si>
  <si>
    <t>在“正常、低效、闲置”中选择</t>
  </si>
  <si>
    <t>54062420131700110001</t>
  </si>
  <si>
    <t>接待中心</t>
  </si>
  <si>
    <t>林芝县扎西岗村</t>
  </si>
  <si>
    <t>座</t>
  </si>
  <si>
    <t>固定资产</t>
  </si>
  <si>
    <t>房屋建筑物</t>
  </si>
  <si>
    <t>正常</t>
  </si>
  <si>
    <t>不在用</t>
  </si>
  <si>
    <t>闲置</t>
  </si>
  <si>
    <t>经营性资产</t>
  </si>
  <si>
    <t>翻拍资料-概算表</t>
  </si>
  <si>
    <t>54062420131700110002</t>
  </si>
  <si>
    <t>围墙</t>
  </si>
  <si>
    <t>200米</t>
  </si>
  <si>
    <t>构筑物</t>
  </si>
  <si>
    <t>54062420131700110003</t>
  </si>
  <si>
    <t>灶台</t>
  </si>
  <si>
    <t>套</t>
  </si>
  <si>
    <t>54062420131700110004</t>
  </si>
  <si>
    <t>太阳能热水器</t>
  </si>
  <si>
    <t>个</t>
  </si>
  <si>
    <t>机器设备</t>
  </si>
  <si>
    <t>54062420131700110005</t>
  </si>
  <si>
    <t>洗涤、烘干消毒、熨烫设备</t>
  </si>
  <si>
    <t>54062420131700110006</t>
  </si>
  <si>
    <t>电热蒸汽锅炉</t>
  </si>
  <si>
    <t>54062420131700210001</t>
  </si>
  <si>
    <t>接待楼</t>
  </si>
  <si>
    <t>在用</t>
  </si>
  <si>
    <t>自用</t>
  </si>
  <si>
    <t>公益性资产</t>
  </si>
  <si>
    <r>
      <rPr>
        <sz val="14"/>
        <rFont val="宋体"/>
        <charset val="0"/>
      </rPr>
      <t>翻拍资料</t>
    </r>
    <r>
      <rPr>
        <sz val="14"/>
        <rFont val="Arial"/>
        <charset val="0"/>
      </rPr>
      <t>-</t>
    </r>
    <r>
      <rPr>
        <sz val="14"/>
        <rFont val="宋体"/>
        <charset val="0"/>
      </rPr>
      <t>概算表</t>
    </r>
  </si>
  <si>
    <t>54062420131700210002</t>
  </si>
  <si>
    <t>大门</t>
  </si>
  <si>
    <t>道</t>
  </si>
  <si>
    <t>办公用具家具</t>
  </si>
  <si>
    <t>54062420131700210003</t>
  </si>
  <si>
    <t>59.6米</t>
  </si>
  <si>
    <t>54062420131700210004</t>
  </si>
  <si>
    <t>化粪池</t>
  </si>
  <si>
    <t>54062420131700210005</t>
  </si>
  <si>
    <t>停车场硬化</t>
  </si>
  <si>
    <t>439.25平方米</t>
  </si>
  <si>
    <t>54062420131700210006</t>
  </si>
  <si>
    <t>床</t>
  </si>
  <si>
    <t>54062420131700210007</t>
  </si>
  <si>
    <t>54062420131700240008</t>
  </si>
  <si>
    <t>被褥</t>
  </si>
  <si>
    <t>其他资产</t>
  </si>
  <si>
    <t>低值易耗品</t>
  </si>
  <si>
    <t>54062420131700310001</t>
  </si>
  <si>
    <t>旅游接待点</t>
  </si>
  <si>
    <t>600平方米</t>
  </si>
  <si>
    <t>出租</t>
  </si>
  <si>
    <t>没有文件，数据来源于附表2实施内容</t>
  </si>
  <si>
    <t>54062420131900110001</t>
  </si>
  <si>
    <t>厂房及仓库</t>
  </si>
  <si>
    <t>86.4平方米</t>
  </si>
  <si>
    <t>无翻拍文件，数据来源于附件2实施内容</t>
  </si>
  <si>
    <t>54062420130600120001</t>
  </si>
  <si>
    <t>绵羊</t>
  </si>
  <si>
    <t>头</t>
  </si>
  <si>
    <t>生物资产</t>
  </si>
  <si>
    <t>牲畜(禽）</t>
  </si>
  <si>
    <t>存栏</t>
  </si>
  <si>
    <t>54062420130600120002</t>
  </si>
  <si>
    <t>种植草场</t>
  </si>
  <si>
    <t>亩</t>
  </si>
  <si>
    <t>林木</t>
  </si>
  <si>
    <t>损坏</t>
  </si>
  <si>
    <t>已消耗</t>
  </si>
  <si>
    <t>54062420130800110001</t>
  </si>
  <si>
    <t>鸡舍</t>
  </si>
  <si>
    <t>240平方米</t>
  </si>
  <si>
    <r>
      <rPr>
        <sz val="14"/>
        <rFont val="宋体"/>
        <charset val="0"/>
      </rPr>
      <t>数据来源于附表</t>
    </r>
    <r>
      <rPr>
        <sz val="14"/>
        <rFont val="Arial"/>
        <charset val="0"/>
      </rPr>
      <t>2</t>
    </r>
    <r>
      <rPr>
        <sz val="14"/>
        <rFont val="宋体"/>
        <charset val="0"/>
      </rPr>
      <t>实施内容、翻拍文件扶贫项目验收鉴定表</t>
    </r>
  </si>
  <si>
    <t>54062420130800110002</t>
  </si>
  <si>
    <t>活动场</t>
  </si>
  <si>
    <t>2400平方米</t>
  </si>
  <si>
    <t>54062420130800110003</t>
  </si>
  <si>
    <t>仓库及住宿房</t>
  </si>
  <si>
    <t>104平方米</t>
  </si>
  <si>
    <t>54062420130800120004</t>
  </si>
  <si>
    <t>藏鸡</t>
  </si>
  <si>
    <t>只</t>
  </si>
  <si>
    <t>低效</t>
  </si>
  <si>
    <t>分配给村民了</t>
  </si>
  <si>
    <t>54062420130800110005</t>
  </si>
  <si>
    <t>54062420130800110006</t>
  </si>
  <si>
    <t>54062420131900510001</t>
  </si>
  <si>
    <t>厂房</t>
  </si>
  <si>
    <t>120平方米</t>
  </si>
  <si>
    <r>
      <rPr>
        <sz val="14"/>
        <rFont val="宋体"/>
        <charset val="0"/>
      </rPr>
      <t>数据来源于附件</t>
    </r>
    <r>
      <rPr>
        <sz val="14"/>
        <rFont val="Arial"/>
        <charset val="0"/>
      </rPr>
      <t xml:space="preserve">2 </t>
    </r>
    <r>
      <rPr>
        <sz val="14"/>
        <rFont val="宋体"/>
        <charset val="0"/>
      </rPr>
      <t>、翻拍资料-项目验收鉴定表</t>
    </r>
  </si>
  <si>
    <t>54062420131900510002</t>
  </si>
  <si>
    <t>磨面机</t>
  </si>
  <si>
    <t>台</t>
  </si>
  <si>
    <t>54062420131900510003</t>
  </si>
  <si>
    <t>榨油机</t>
  </si>
  <si>
    <t>54062420131600210001</t>
  </si>
  <si>
    <t>农用桥</t>
  </si>
  <si>
    <t>批复</t>
  </si>
  <si>
    <t>54062420131600310001</t>
  </si>
  <si>
    <t>灌溉水渠</t>
  </si>
  <si>
    <t>1400m</t>
  </si>
  <si>
    <t>54062420131700410001</t>
  </si>
  <si>
    <t>游客接待中心</t>
  </si>
  <si>
    <t>鲁东镇东久村</t>
  </si>
  <si>
    <t>数据来源于翻拍文件-项目概算表</t>
  </si>
  <si>
    <t>54062420131700410002</t>
  </si>
  <si>
    <t>桌椅</t>
  </si>
  <si>
    <t>54062420131700410003</t>
  </si>
  <si>
    <t>沙发、茶几、茶具</t>
  </si>
  <si>
    <t>54062420131700410004</t>
  </si>
  <si>
    <t>冰柜</t>
  </si>
  <si>
    <t>54062420131700410005</t>
  </si>
  <si>
    <t>商品展示台</t>
  </si>
  <si>
    <t>组</t>
  </si>
  <si>
    <t>54062420131700410006</t>
  </si>
  <si>
    <t>电子台秤</t>
  </si>
  <si>
    <t>54062420131700420007</t>
  </si>
  <si>
    <t>木瓜树</t>
  </si>
  <si>
    <t>株</t>
  </si>
  <si>
    <t>损毁</t>
  </si>
  <si>
    <t>已死亡</t>
  </si>
  <si>
    <t>54062420131700420008</t>
  </si>
  <si>
    <t>苹果树</t>
  </si>
  <si>
    <t>54062420131700420009</t>
  </si>
  <si>
    <t>桃子树</t>
  </si>
  <si>
    <t>54062420131700420010</t>
  </si>
  <si>
    <t>李子树</t>
  </si>
  <si>
    <t>54062420131600410001</t>
  </si>
  <si>
    <t>1000m</t>
  </si>
  <si>
    <t>54062420131700510001</t>
  </si>
  <si>
    <t>民俗演艺厅</t>
  </si>
  <si>
    <r>
      <rPr>
        <sz val="14"/>
        <rFont val="宋体"/>
        <charset val="0"/>
      </rPr>
      <t>没有文件，数据来源于附表</t>
    </r>
    <r>
      <rPr>
        <sz val="14"/>
        <rFont val="Arial"/>
        <charset val="0"/>
      </rPr>
      <t>2</t>
    </r>
    <r>
      <rPr>
        <sz val="14"/>
        <rFont val="宋体"/>
        <charset val="0"/>
      </rPr>
      <t>实施内容</t>
    </r>
  </si>
  <si>
    <t>54062420131700510002</t>
  </si>
  <si>
    <t>藏餐厅</t>
  </si>
  <si>
    <t>54062420131700520003</t>
  </si>
  <si>
    <t>马匹</t>
  </si>
  <si>
    <t>匹</t>
  </si>
  <si>
    <t>盘亏</t>
  </si>
  <si>
    <t>54062420131700540004</t>
  </si>
  <si>
    <t>马具</t>
  </si>
  <si>
    <t>54062420131700510005</t>
  </si>
  <si>
    <t>音响设备</t>
  </si>
  <si>
    <t>54062420131700540006</t>
  </si>
  <si>
    <t>射箭用具</t>
  </si>
  <si>
    <t>54062420131700510007</t>
  </si>
  <si>
    <t>餐饮厨具</t>
  </si>
  <si>
    <t>54062420131900810001</t>
  </si>
  <si>
    <t>加工厂房</t>
  </si>
  <si>
    <t>栋</t>
  </si>
  <si>
    <t>54062420131900810002</t>
  </si>
  <si>
    <t>6FP2550型磨面机</t>
  </si>
  <si>
    <t>54062420131900810003</t>
  </si>
  <si>
    <t>6ZQ28A清粮机</t>
  </si>
  <si>
    <t>54062420131900810004</t>
  </si>
  <si>
    <t>YZYX120-8型螺旋榨油机</t>
  </si>
  <si>
    <t>54062420131900810005</t>
  </si>
  <si>
    <t>YBLL320X14板框滤油机</t>
  </si>
  <si>
    <t>54062420131900810006</t>
  </si>
  <si>
    <t>100型电动石磨</t>
  </si>
  <si>
    <t>台（套）</t>
  </si>
  <si>
    <t>54062420131900810007</t>
  </si>
  <si>
    <t>阁润自动青稞翻炒机</t>
  </si>
  <si>
    <t>54062420131900810008</t>
  </si>
  <si>
    <t>电动缝口机</t>
  </si>
  <si>
    <t>54062420131900810009</t>
  </si>
  <si>
    <t>围墙及大门</t>
  </si>
  <si>
    <t>项</t>
  </si>
  <si>
    <t>54062420130700240001</t>
  </si>
  <si>
    <t>网围栏骨料</t>
  </si>
  <si>
    <t>根</t>
  </si>
  <si>
    <r>
      <rPr>
        <sz val="14"/>
        <rFont val="宋体"/>
        <charset val="0"/>
      </rPr>
      <t>该项目为个人合作社申请的项目，该合作社在</t>
    </r>
    <r>
      <rPr>
        <sz val="14"/>
        <rFont val="Arial"/>
        <charset val="0"/>
      </rPr>
      <t>2024</t>
    </r>
    <r>
      <rPr>
        <sz val="14"/>
        <rFont val="宋体"/>
        <charset val="0"/>
      </rPr>
      <t>年注销了</t>
    </r>
  </si>
  <si>
    <t>54062420130700240002</t>
  </si>
  <si>
    <t>钢丝围网</t>
  </si>
  <si>
    <t>640平方米</t>
  </si>
  <si>
    <t>54062420130700210003</t>
  </si>
  <si>
    <t>土木结构猪舍</t>
  </si>
  <si>
    <t>440平方米</t>
  </si>
  <si>
    <t>54062420130700210004</t>
  </si>
  <si>
    <t>管理区土木结构房屋</t>
  </si>
  <si>
    <t>108平方米</t>
  </si>
  <si>
    <t>54062420130700220005</t>
  </si>
  <si>
    <t>藏香猪仔猪</t>
  </si>
  <si>
    <t>54062420130700220006</t>
  </si>
  <si>
    <t>藏香猪母猪</t>
  </si>
  <si>
    <t>54062420130700220007</t>
  </si>
  <si>
    <t>藏香猪种公猪</t>
  </si>
  <si>
    <t>54062420130700210008</t>
  </si>
  <si>
    <t>防疫设备</t>
  </si>
  <si>
    <t>54062420131600610001</t>
  </si>
  <si>
    <t>两连拱大棚温室</t>
  </si>
  <si>
    <t>拆除</t>
  </si>
  <si>
    <t>54062420131600610002</t>
  </si>
  <si>
    <t>单栱温室大棚</t>
  </si>
  <si>
    <t>54062420131600610003</t>
  </si>
  <si>
    <t>水渠及围墙</t>
  </si>
  <si>
    <t>更章乡扎曲村、白玛店村</t>
  </si>
  <si>
    <t>54062420131900910001</t>
  </si>
  <si>
    <t>生产基地</t>
  </si>
  <si>
    <r>
      <rPr>
        <sz val="14"/>
        <rFont val="宋体"/>
        <charset val="0"/>
      </rPr>
      <t>翻拍文件</t>
    </r>
    <r>
      <rPr>
        <sz val="14"/>
        <rFont val="Arial"/>
        <charset val="0"/>
      </rPr>
      <t>-</t>
    </r>
    <r>
      <rPr>
        <sz val="14"/>
        <rFont val="宋体"/>
        <charset val="0"/>
      </rPr>
      <t>移交表</t>
    </r>
  </si>
  <si>
    <t>54062420131700610001</t>
  </si>
  <si>
    <t>接待点</t>
  </si>
  <si>
    <t>641.83平方米</t>
  </si>
  <si>
    <r>
      <rPr>
        <sz val="14"/>
        <rFont val="宋体"/>
        <charset val="0"/>
      </rPr>
      <t>翻拍文件</t>
    </r>
    <r>
      <rPr>
        <sz val="14"/>
        <rFont val="Arial"/>
        <charset val="0"/>
      </rPr>
      <t>-</t>
    </r>
    <r>
      <rPr>
        <sz val="14"/>
        <rFont val="宋体"/>
        <charset val="0"/>
      </rPr>
      <t>概算表、移交表</t>
    </r>
  </si>
  <si>
    <t>54062420131700610002</t>
  </si>
  <si>
    <t>54062420131700640003</t>
  </si>
  <si>
    <t>床单及被套</t>
  </si>
  <si>
    <t>54062420131700610004</t>
  </si>
  <si>
    <t>餐桌椅</t>
  </si>
  <si>
    <t>54062420131700610005</t>
  </si>
  <si>
    <t>54062420131700610006</t>
  </si>
  <si>
    <t>停车场</t>
  </si>
  <si>
    <t>1200平方米</t>
  </si>
  <si>
    <t>54062420131700610007</t>
  </si>
  <si>
    <t>295米</t>
  </si>
  <si>
    <t>54062420131600710001</t>
  </si>
  <si>
    <t>5800m</t>
  </si>
  <si>
    <t>54062420131600810001</t>
  </si>
  <si>
    <t>桥梁及水渠维修</t>
  </si>
  <si>
    <t>54062420131600910001</t>
  </si>
  <si>
    <t>蓄水池及管道工程</t>
  </si>
  <si>
    <t>54062420131601010001</t>
  </si>
  <si>
    <t>54062420141600110001</t>
  </si>
  <si>
    <t>3000m</t>
  </si>
  <si>
    <r>
      <rPr>
        <sz val="14"/>
        <rFont val="宋体"/>
        <charset val="0"/>
      </rPr>
      <t>翻拍文件</t>
    </r>
    <r>
      <rPr>
        <sz val="14"/>
        <rFont val="Arial"/>
        <charset val="0"/>
      </rPr>
      <t>-</t>
    </r>
    <r>
      <rPr>
        <sz val="14"/>
        <rFont val="宋体"/>
        <charset val="0"/>
      </rPr>
      <t>移交表、建设明细表</t>
    </r>
  </si>
  <si>
    <t>54062420140900120001</t>
  </si>
  <si>
    <t>中蜂</t>
  </si>
  <si>
    <t>八一镇色丁村</t>
  </si>
  <si>
    <t>箱</t>
  </si>
  <si>
    <t>在培</t>
  </si>
  <si>
    <t>54062420140900120002</t>
  </si>
  <si>
    <t>意蜂</t>
  </si>
  <si>
    <t>54062420140900140003</t>
  </si>
  <si>
    <t>白糖</t>
  </si>
  <si>
    <t>10吨</t>
  </si>
  <si>
    <r>
      <rPr>
        <sz val="14"/>
        <rFont val="宋体"/>
        <charset val="0"/>
      </rPr>
      <t>翻拍文件</t>
    </r>
    <r>
      <rPr>
        <sz val="14"/>
        <rFont val="Arial"/>
        <charset val="0"/>
      </rPr>
      <t>-</t>
    </r>
    <r>
      <rPr>
        <sz val="14"/>
        <rFont val="宋体"/>
        <charset val="0"/>
      </rPr>
      <t>建设费用明细表、移交表</t>
    </r>
  </si>
  <si>
    <t>54062420141700210001</t>
  </si>
  <si>
    <t>自驾游旅馆</t>
  </si>
  <si>
    <t>500平方米</t>
  </si>
  <si>
    <t>54062420141700210002</t>
  </si>
  <si>
    <t>围墙及混凝土挡墙</t>
  </si>
  <si>
    <t>170米</t>
  </si>
  <si>
    <t>54062420141700210003</t>
  </si>
  <si>
    <r>
      <rPr>
        <sz val="14"/>
        <rFont val="宋体"/>
        <charset val="0"/>
      </rPr>
      <t>总共</t>
    </r>
    <r>
      <rPr>
        <sz val="14"/>
        <rFont val="Arial"/>
        <charset val="0"/>
      </rPr>
      <t>5</t>
    </r>
    <r>
      <rPr>
        <sz val="14"/>
        <rFont val="宋体"/>
        <charset val="0"/>
      </rPr>
      <t>个门面，闲置了</t>
    </r>
    <r>
      <rPr>
        <sz val="14"/>
        <rFont val="Arial"/>
        <charset val="0"/>
      </rPr>
      <t>4</t>
    </r>
    <r>
      <rPr>
        <sz val="14"/>
        <rFont val="宋体"/>
        <charset val="0"/>
      </rPr>
      <t>个，出租了</t>
    </r>
    <r>
      <rPr>
        <sz val="14"/>
        <rFont val="Arial"/>
        <charset val="0"/>
      </rPr>
      <t>1</t>
    </r>
    <r>
      <rPr>
        <sz val="14"/>
        <rFont val="宋体"/>
        <charset val="0"/>
      </rPr>
      <t>个</t>
    </r>
  </si>
  <si>
    <t>54062420141700310001</t>
  </si>
  <si>
    <t>320平方米</t>
  </si>
  <si>
    <r>
      <rPr>
        <sz val="14"/>
        <rFont val="宋体"/>
        <charset val="0"/>
      </rPr>
      <t>翻拍文件</t>
    </r>
    <r>
      <rPr>
        <sz val="14"/>
        <rFont val="Arial"/>
        <charset val="0"/>
      </rPr>
      <t>-</t>
    </r>
    <r>
      <rPr>
        <sz val="14"/>
        <rFont val="宋体"/>
        <charset val="0"/>
      </rPr>
      <t>概算总表</t>
    </r>
  </si>
  <si>
    <t>54062420141600210001</t>
  </si>
  <si>
    <t>8×40m的单拱钢管塑料大棚</t>
  </si>
  <si>
    <t>54062420141600210002</t>
  </si>
  <si>
    <t>600米</t>
  </si>
  <si>
    <r>
      <rPr>
        <sz val="14"/>
        <rFont val="宋体"/>
        <charset val="0"/>
      </rPr>
      <t>翻拍文件</t>
    </r>
    <r>
      <rPr>
        <sz val="14"/>
        <rFont val="Arial"/>
        <charset val="0"/>
      </rPr>
      <t>-</t>
    </r>
    <r>
      <rPr>
        <sz val="14"/>
        <rFont val="宋体"/>
        <charset val="0"/>
      </rPr>
      <t>移交表、投资概算明细表</t>
    </r>
  </si>
  <si>
    <t>54062420141900110001</t>
  </si>
  <si>
    <t>150平方米</t>
  </si>
  <si>
    <t>54062420141900110002</t>
  </si>
  <si>
    <t>仓库</t>
  </si>
  <si>
    <t>54062420141900110003</t>
  </si>
  <si>
    <t>300米</t>
  </si>
  <si>
    <r>
      <rPr>
        <sz val="14"/>
        <rFont val="宋体"/>
        <charset val="0"/>
      </rPr>
      <t>翻拍文件</t>
    </r>
    <r>
      <rPr>
        <sz val="14"/>
        <rFont val="Arial"/>
        <charset val="0"/>
      </rPr>
      <t>-</t>
    </r>
    <r>
      <rPr>
        <sz val="14"/>
        <rFont val="宋体"/>
        <charset val="0"/>
      </rPr>
      <t>概算总表、移交表</t>
    </r>
  </si>
  <si>
    <t>54062420141900210001</t>
  </si>
  <si>
    <t>藏香加工厂房</t>
  </si>
  <si>
    <t>54062420141900210002</t>
  </si>
  <si>
    <t>民族服饰加工库房</t>
  </si>
  <si>
    <t>80平方米</t>
  </si>
  <si>
    <t>54062420141900210003</t>
  </si>
  <si>
    <t>清洗池1座</t>
  </si>
  <si>
    <t>54062420141900210004</t>
  </si>
  <si>
    <t>羊毛消毒池1座</t>
  </si>
  <si>
    <t>54062420141900210005</t>
  </si>
  <si>
    <t>YD不锈钢藏香机</t>
  </si>
  <si>
    <t>54062420141900210006</t>
  </si>
  <si>
    <t>混合搅拌机</t>
  </si>
  <si>
    <t>54062420141900210007</t>
  </si>
  <si>
    <t>自动盘香机</t>
  </si>
  <si>
    <t>54062420141900210008</t>
  </si>
  <si>
    <t>烘干机</t>
  </si>
  <si>
    <t>54062420141900210009</t>
  </si>
  <si>
    <t>藏香烘干台</t>
  </si>
  <si>
    <t>54062420141900210010</t>
  </si>
  <si>
    <t>2.8L柴油皮卡</t>
  </si>
  <si>
    <t>车辆</t>
  </si>
  <si>
    <t>54062420141900210011</t>
  </si>
  <si>
    <t>高效缝纫机</t>
  </si>
  <si>
    <t>54062420141900210012</t>
  </si>
  <si>
    <t>高档烫斗机</t>
  </si>
  <si>
    <t>54062420141900210013</t>
  </si>
  <si>
    <t>缩呢机</t>
  </si>
  <si>
    <t>54062420141900210014</t>
  </si>
  <si>
    <t>木质藏饰式氆氇机</t>
  </si>
  <si>
    <t>54062420141900210015</t>
  </si>
  <si>
    <t>木质洗呢盘</t>
  </si>
  <si>
    <t>54062420141900210016</t>
  </si>
  <si>
    <t>污水处理设备</t>
  </si>
  <si>
    <t>已经拆除</t>
  </si>
  <si>
    <r>
      <rPr>
        <sz val="14"/>
        <rFont val="宋体"/>
        <charset val="0"/>
      </rPr>
      <t>翻拍文件</t>
    </r>
    <r>
      <rPr>
        <sz val="14"/>
        <rFont val="Arial"/>
        <charset val="0"/>
      </rPr>
      <t>-</t>
    </r>
    <r>
      <rPr>
        <sz val="14"/>
        <rFont val="宋体"/>
        <charset val="0"/>
      </rPr>
      <t>移交表、概算总表</t>
    </r>
  </si>
  <si>
    <t>54062420141700410001</t>
  </si>
  <si>
    <t>扶贫招待所</t>
  </si>
  <si>
    <t>610平方米</t>
  </si>
  <si>
    <t>54062420141700410002</t>
  </si>
  <si>
    <t>货架、柜台</t>
  </si>
  <si>
    <t>54062420141700410003</t>
  </si>
  <si>
    <t>54062420141700510001</t>
  </si>
  <si>
    <t>温泉招待所</t>
  </si>
  <si>
    <t>151.6平方米</t>
  </si>
  <si>
    <t>54062420141700510002</t>
  </si>
  <si>
    <t>桌子、椅子</t>
  </si>
  <si>
    <t>54062420141700510003</t>
  </si>
  <si>
    <t>54062420141700510004</t>
  </si>
  <si>
    <t>54062420141700510005</t>
  </si>
  <si>
    <t>54062420141700510006</t>
  </si>
  <si>
    <t>54062420141700510007</t>
  </si>
  <si>
    <t>计算器</t>
  </si>
  <si>
    <t>54062420141700510008</t>
  </si>
  <si>
    <t>记账本</t>
  </si>
  <si>
    <t>本</t>
  </si>
  <si>
    <t>54062420141700510009</t>
  </si>
  <si>
    <t>温泉披肩</t>
  </si>
  <si>
    <t>54062420141700610001</t>
  </si>
  <si>
    <t>旅游接待中心（含配套设施）</t>
  </si>
  <si>
    <t>503.82平方米</t>
  </si>
  <si>
    <t>54062420141900320001</t>
  </si>
  <si>
    <t>种植核桃</t>
  </si>
  <si>
    <t>54062420141900340002</t>
  </si>
  <si>
    <t>穿花网围栏</t>
  </si>
  <si>
    <t>1000米</t>
  </si>
  <si>
    <t>54062420141900310003</t>
  </si>
  <si>
    <t>蓄水池</t>
  </si>
  <si>
    <t>40平方米</t>
  </si>
  <si>
    <t>54062420141700710001</t>
  </si>
  <si>
    <t>旅游接待住宿及配套工程</t>
  </si>
  <si>
    <t>54062420141700810001</t>
  </si>
  <si>
    <t>旅游接待建设及配套</t>
  </si>
  <si>
    <t>调查了解记录</t>
  </si>
  <si>
    <t>54062420141700910001</t>
  </si>
  <si>
    <t>旅游接待点配套设施</t>
  </si>
  <si>
    <t>54062420141701010001</t>
  </si>
  <si>
    <t>3110m</t>
  </si>
  <si>
    <t>54062420141600310001</t>
  </si>
  <si>
    <t>果园展销店工程</t>
  </si>
  <si>
    <t>78.18平方米</t>
  </si>
  <si>
    <t>54062420141600310002</t>
  </si>
  <si>
    <t>管理房工程</t>
  </si>
  <si>
    <t>64.8平方米</t>
  </si>
  <si>
    <t>54062420141600310003</t>
  </si>
  <si>
    <t>厕所工程</t>
  </si>
  <si>
    <t>41.27平方米</t>
  </si>
  <si>
    <t>54062420141600310004</t>
  </si>
  <si>
    <t>藏式亭工程</t>
  </si>
  <si>
    <t>54062420141600310005</t>
  </si>
  <si>
    <t>木亭工程</t>
  </si>
  <si>
    <t>54062420141600310006</t>
  </si>
  <si>
    <t>响箭场廊架工程</t>
  </si>
  <si>
    <t>42.33平方米</t>
  </si>
  <si>
    <t>54062420141600310007</t>
  </si>
  <si>
    <t>木栈道工程</t>
  </si>
  <si>
    <t>250平方米</t>
  </si>
  <si>
    <t>54062420141600310008</t>
  </si>
  <si>
    <t>混凝土园路工程</t>
  </si>
  <si>
    <t>2540平方米</t>
  </si>
  <si>
    <t>54062420141600310009</t>
  </si>
  <si>
    <t>入口停车位工程</t>
  </si>
  <si>
    <t>54062420141600310010</t>
  </si>
  <si>
    <t>入口大门工程</t>
  </si>
  <si>
    <t>54062420141600310011</t>
  </si>
  <si>
    <t>入口广场铺装工程</t>
  </si>
  <si>
    <t>210.5平方米</t>
  </si>
  <si>
    <t>54062420141600310012</t>
  </si>
  <si>
    <t>出门铺装工程</t>
  </si>
  <si>
    <t>93.75平方米</t>
  </si>
  <si>
    <t>54062420141600310013</t>
  </si>
  <si>
    <t>大广场铺装工程</t>
  </si>
  <si>
    <t>632.31平方米</t>
  </si>
  <si>
    <t>54062420141600310014</t>
  </si>
  <si>
    <t>栈道小台场铺装工程</t>
  </si>
  <si>
    <t>16.21平方米</t>
  </si>
  <si>
    <t>54062420141600310015</t>
  </si>
  <si>
    <t>休闲小广场铺装工程</t>
  </si>
  <si>
    <t>319.66平方米</t>
  </si>
  <si>
    <t>54062420141600310016</t>
  </si>
  <si>
    <t>暗管旁小台铺装工程</t>
  </si>
  <si>
    <t>71.63平方米</t>
  </si>
  <si>
    <t>54062420141600310017</t>
  </si>
  <si>
    <t>景观平台铺装(含大门)工程</t>
  </si>
  <si>
    <t>98.94平方米</t>
  </si>
  <si>
    <t>54062420141600310018</t>
  </si>
  <si>
    <t>休息平台铺装(含坐凳)工程</t>
  </si>
  <si>
    <t>144平方米</t>
  </si>
  <si>
    <t>54062420141600310019</t>
  </si>
  <si>
    <t>入口景石工程</t>
  </si>
  <si>
    <t>54062420141600310020</t>
  </si>
  <si>
    <t>入口指示牌工程</t>
  </si>
  <si>
    <t>54062420141600310021</t>
  </si>
  <si>
    <t>水池(含水池边缘)工程</t>
  </si>
  <si>
    <t>300平方米</t>
  </si>
  <si>
    <t>54062420141600310022</t>
  </si>
  <si>
    <t>挖、填土方工程</t>
  </si>
  <si>
    <t>54062420141600310023</t>
  </si>
  <si>
    <t>土壤改良工程</t>
  </si>
  <si>
    <t>54062420141600310024</t>
  </si>
  <si>
    <t>网围栏</t>
  </si>
  <si>
    <t>25000米</t>
  </si>
  <si>
    <t>54062420141600310025</t>
  </si>
  <si>
    <t>新建水渠</t>
  </si>
  <si>
    <t>1200米</t>
  </si>
  <si>
    <t>54062420141600310026</t>
  </si>
  <si>
    <t>总体给排水工程</t>
  </si>
  <si>
    <t>54062420141600310027</t>
  </si>
  <si>
    <t>总体电气工程</t>
  </si>
  <si>
    <t>54062420151600110001</t>
  </si>
  <si>
    <t>建8米×40米的单拱钢管塑料大棚</t>
  </si>
  <si>
    <t>54062420151600110002</t>
  </si>
  <si>
    <t>新建8米×20米的单拱钢管塑料大棚</t>
  </si>
  <si>
    <t>54062420150400210001</t>
  </si>
  <si>
    <t>棚圈及附属</t>
  </si>
  <si>
    <t>54062420151600210001</t>
  </si>
  <si>
    <t>8×40米的单拱钢管塑料大棚</t>
  </si>
  <si>
    <t>54062420151600220002</t>
  </si>
  <si>
    <t>草莓苗</t>
  </si>
  <si>
    <t>54062420150600120001</t>
  </si>
  <si>
    <t>54062420150600110002</t>
  </si>
  <si>
    <t>砖木结构羊圈</t>
  </si>
  <si>
    <t>结算、批复</t>
  </si>
  <si>
    <t>54062420150600120003</t>
  </si>
  <si>
    <t>苜蓿草</t>
  </si>
  <si>
    <t>54062420151600310001</t>
  </si>
  <si>
    <t>54062420151700110001</t>
  </si>
  <si>
    <t>新建休息接待室</t>
  </si>
  <si>
    <t>141.2平方米</t>
  </si>
  <si>
    <t>54062420151700110002</t>
  </si>
  <si>
    <t>新建温泉</t>
  </si>
  <si>
    <t>54062420151900120001</t>
  </si>
  <si>
    <t>种植苹果、梨、核桃等水果</t>
  </si>
  <si>
    <t>54062420151900140002</t>
  </si>
  <si>
    <t>1935.3米</t>
  </si>
  <si>
    <t>54062420151900110003</t>
  </si>
  <si>
    <t>水渠</t>
  </si>
  <si>
    <t>400米</t>
  </si>
  <si>
    <t>产业园区征地</t>
  </si>
  <si>
    <t>54062420151700210001</t>
  </si>
  <si>
    <t>游客服务接待中心</t>
  </si>
  <si>
    <t>898平方米</t>
  </si>
  <si>
    <t>54062420151700310001</t>
  </si>
  <si>
    <t>新建厂房</t>
  </si>
  <si>
    <t>252平方米</t>
  </si>
  <si>
    <t>54062420151700310002</t>
  </si>
  <si>
    <t>新建综合区</t>
  </si>
  <si>
    <t>54062420151700310003</t>
  </si>
  <si>
    <t>新建职工宿舍</t>
  </si>
  <si>
    <t>54.9平方米</t>
  </si>
  <si>
    <t>54062420151700310004</t>
  </si>
  <si>
    <t>新建值班室</t>
  </si>
  <si>
    <t>24平方米</t>
  </si>
  <si>
    <t>54062420151700310005</t>
  </si>
  <si>
    <t>附属设施</t>
  </si>
  <si>
    <t>1005.9平方米</t>
  </si>
  <si>
    <t>54062420151700310006</t>
  </si>
  <si>
    <t>变压器</t>
  </si>
  <si>
    <t>54062420151700310007</t>
  </si>
  <si>
    <t>烘干机+凉晒架、筐</t>
  </si>
  <si>
    <t>54062420151700310008</t>
  </si>
  <si>
    <t>灭菌设备</t>
  </si>
  <si>
    <t>54062420151700310009</t>
  </si>
  <si>
    <t>检验设备</t>
  </si>
  <si>
    <t>54062420151700310010</t>
  </si>
  <si>
    <t>切片、粉碎机</t>
  </si>
  <si>
    <t>54062420151700310011</t>
  </si>
  <si>
    <t>玫瑰精油提取设备</t>
  </si>
  <si>
    <t>54062420151700310012</t>
  </si>
  <si>
    <t>新建大棚</t>
  </si>
  <si>
    <t>54062420151700320013</t>
  </si>
  <si>
    <t>玫瑰种植</t>
  </si>
  <si>
    <t>54062420151900320001</t>
  </si>
  <si>
    <t>果树种植</t>
  </si>
  <si>
    <t>54062420151900310002</t>
  </si>
  <si>
    <t>泄压池</t>
  </si>
  <si>
    <t>54062420151900310003</t>
  </si>
  <si>
    <t>水泵</t>
  </si>
  <si>
    <t>54062420151900310004</t>
  </si>
  <si>
    <t>电动喷雾器</t>
  </si>
  <si>
    <t>54062420151900310005</t>
  </si>
  <si>
    <t>割草机</t>
  </si>
  <si>
    <t>54062420151900310006</t>
  </si>
  <si>
    <t>小型工具</t>
  </si>
  <si>
    <t>54062420151900340007</t>
  </si>
  <si>
    <t>2000米</t>
  </si>
  <si>
    <t>54062420151900310008</t>
  </si>
  <si>
    <t>附属设施（道路、管道）</t>
  </si>
  <si>
    <t>54062420151900410001</t>
  </si>
  <si>
    <t>轻钢夹芯板结构生产厂房</t>
  </si>
  <si>
    <t>200平方米</t>
  </si>
  <si>
    <t>未种植了</t>
  </si>
  <si>
    <t>54062420151900410002</t>
  </si>
  <si>
    <t>购置氆氇机</t>
  </si>
  <si>
    <t>54062420151100120001</t>
  </si>
  <si>
    <t>天麻种植（白头麻麻种2810斤）</t>
  </si>
  <si>
    <t>2780斤</t>
  </si>
  <si>
    <t>54062420151100120002</t>
  </si>
  <si>
    <t>菌棒</t>
  </si>
  <si>
    <t>54062420150400210002</t>
  </si>
  <si>
    <t>大麦场</t>
  </si>
  <si>
    <t>块</t>
  </si>
  <si>
    <t>54062420151700410001</t>
  </si>
  <si>
    <t>家庭旅馆</t>
  </si>
  <si>
    <t>965.8平方米</t>
  </si>
  <si>
    <t>该项目与鲁朗片区自行车租赁项目、扎西岗林下资源烘干厂有决算金额，实际投资按照一定比例摊出</t>
  </si>
  <si>
    <t>清产核资--批复、移交表、验收表、盘点表</t>
  </si>
  <si>
    <t>54062420151700410002</t>
  </si>
  <si>
    <t>展示大厅</t>
  </si>
  <si>
    <t>133.6平方米</t>
  </si>
  <si>
    <t>54062420151700410003</t>
  </si>
  <si>
    <t>附属工程</t>
  </si>
  <si>
    <t>54062420161700110001</t>
  </si>
  <si>
    <t>库房</t>
  </si>
  <si>
    <t>15.04平方米</t>
  </si>
  <si>
    <t>54062420161700110002</t>
  </si>
  <si>
    <t>道路</t>
  </si>
  <si>
    <t>54062420161700110003</t>
  </si>
  <si>
    <t>水池</t>
  </si>
  <si>
    <t>54062420161700110004</t>
  </si>
  <si>
    <t>洗车机</t>
  </si>
  <si>
    <t>54062420161700110005</t>
  </si>
  <si>
    <t>泡沫机</t>
  </si>
  <si>
    <t>54062420161700110006</t>
  </si>
  <si>
    <t>空压机</t>
  </si>
  <si>
    <t>54062420161700110007</t>
  </si>
  <si>
    <t>增压泵</t>
  </si>
  <si>
    <t>54062420161700110008</t>
  </si>
  <si>
    <t>脱水桶</t>
  </si>
  <si>
    <t>54062420161700110009</t>
  </si>
  <si>
    <t>吸尘器</t>
  </si>
  <si>
    <t>54062420161700140010</t>
  </si>
  <si>
    <t>电线</t>
  </si>
  <si>
    <t>卷</t>
  </si>
  <si>
    <t>54062420161700110011</t>
  </si>
  <si>
    <t>20米洗车机高压管</t>
  </si>
  <si>
    <t>54062420161700110012</t>
  </si>
  <si>
    <t>1.8kw清水泵</t>
  </si>
  <si>
    <t>54062420161700110013</t>
  </si>
  <si>
    <t>54062420161700110014</t>
  </si>
  <si>
    <t>54062420161700110015</t>
  </si>
  <si>
    <t>54062420161700110016</t>
  </si>
  <si>
    <t>54062420161700110017</t>
  </si>
  <si>
    <t>54062420161700110018</t>
  </si>
  <si>
    <t>54062420161700110019</t>
  </si>
  <si>
    <t>54062420161700110020</t>
  </si>
  <si>
    <t>54062420161700110021</t>
  </si>
  <si>
    <t>54062420161700140022</t>
  </si>
  <si>
    <t>改成了阳光房，村集体自用</t>
  </si>
  <si>
    <t>54062420161700110023</t>
  </si>
  <si>
    <t>54062420161700110024</t>
  </si>
  <si>
    <t>54062420161700210001</t>
  </si>
  <si>
    <t>自行车棚</t>
  </si>
  <si>
    <t>54062420161700210002</t>
  </si>
  <si>
    <t>植草砖</t>
  </si>
  <si>
    <t>105平方米</t>
  </si>
  <si>
    <t>54062420161700210003</t>
  </si>
  <si>
    <t>标识牌</t>
  </si>
  <si>
    <t>54062420161700210004</t>
  </si>
  <si>
    <t>自行车（单人）</t>
  </si>
  <si>
    <t>辆</t>
  </si>
  <si>
    <t>改成了餐馆，目前在出租</t>
  </si>
  <si>
    <t>54062420161700210005</t>
  </si>
  <si>
    <t>自行车（双人）</t>
  </si>
  <si>
    <t>54062420161700210006</t>
  </si>
  <si>
    <t>管理用房</t>
  </si>
  <si>
    <t>鲁朗镇罗布村崩巴才村</t>
  </si>
  <si>
    <t>31.57平方米</t>
  </si>
  <si>
    <t>54062420161700210007</t>
  </si>
  <si>
    <t>54062420161700210008</t>
  </si>
  <si>
    <t>495平方米</t>
  </si>
  <si>
    <t>54062420161700210009</t>
  </si>
  <si>
    <t>37.2米</t>
  </si>
  <si>
    <t>54062420161700210010</t>
  </si>
  <si>
    <t>54062420161700210011</t>
  </si>
  <si>
    <t>54062420161700210012</t>
  </si>
  <si>
    <t>54062420161700210013</t>
  </si>
  <si>
    <t>鲁朗镇罗布村纳麦村</t>
  </si>
  <si>
    <t>54062420161700210014</t>
  </si>
  <si>
    <t>54062420161700210015</t>
  </si>
  <si>
    <t>270平方米</t>
  </si>
  <si>
    <t>54062420161700210016</t>
  </si>
  <si>
    <t>排水沟</t>
  </si>
  <si>
    <t>70米</t>
  </si>
  <si>
    <t>54062420161700210017</t>
  </si>
  <si>
    <t>清产核资--批复、移交表、验收表、盘点表、权属登记表</t>
  </si>
  <si>
    <t>54062420161700210018</t>
  </si>
  <si>
    <t>54062420161700210019</t>
  </si>
  <si>
    <t>54062420161900110001</t>
  </si>
  <si>
    <t>烘干厂房</t>
  </si>
  <si>
    <t>5368平方米</t>
  </si>
  <si>
    <t>54062420161900110002</t>
  </si>
  <si>
    <t>54062420161900110003</t>
  </si>
  <si>
    <t>切片机</t>
  </si>
  <si>
    <r>
      <rPr>
        <sz val="14"/>
        <rFont val="宋体"/>
        <charset val="0"/>
      </rPr>
      <t>清产核资</t>
    </r>
    <r>
      <rPr>
        <sz val="14"/>
        <rFont val="Arial"/>
        <charset val="0"/>
      </rPr>
      <t>-</t>
    </r>
    <r>
      <rPr>
        <sz val="14"/>
        <rFont val="宋体"/>
        <charset val="0"/>
      </rPr>
      <t>批复、移交表、验收表、受灾情况报告。</t>
    </r>
  </si>
  <si>
    <t>54062420161900110004</t>
  </si>
  <si>
    <t>双室包装机</t>
  </si>
  <si>
    <t>54062420161900140005</t>
  </si>
  <si>
    <t>消耗性资产</t>
  </si>
  <si>
    <t>清产核资-项目移交表、验收表、权属界定表</t>
  </si>
  <si>
    <t>54062420161100120001</t>
  </si>
  <si>
    <t>波棱瓜种子</t>
  </si>
  <si>
    <t>840斤</t>
  </si>
  <si>
    <t>54062420161100140002</t>
  </si>
  <si>
    <t>竹架及有机肥（含培训及土地开垦）</t>
  </si>
  <si>
    <t>54062420160400410001</t>
  </si>
  <si>
    <t>牛舍（200㎡）</t>
  </si>
  <si>
    <t>林芝市巴宜区百巴镇拉格村股份经济合作联合社、林芝市巴宜区百巴镇增巴村股份经济合作联合社</t>
  </si>
  <si>
    <t>54062420160400410002</t>
  </si>
  <si>
    <t>值班室</t>
  </si>
  <si>
    <t>30平方米</t>
  </si>
  <si>
    <t>54062420160400410003</t>
  </si>
  <si>
    <t>百巴镇增巴村2户村民，林芝市巴宜区百巴镇拉格村股份经济合作联合社</t>
  </si>
  <si>
    <t>54062420160400410004</t>
  </si>
  <si>
    <t>排污管</t>
  </si>
  <si>
    <t>150米</t>
  </si>
  <si>
    <t>百巴镇增巴村3户村民，林芝市巴宜区百巴镇拉格村股份经济合作联合社</t>
  </si>
  <si>
    <t>54062420160400410005</t>
  </si>
  <si>
    <t>500米</t>
  </si>
  <si>
    <t>百巴镇增巴村4户村民，林芝市巴宜区百巴镇拉格村股份经济合作联合社</t>
  </si>
  <si>
    <t>54062420160400420006</t>
  </si>
  <si>
    <t>犏奶牛</t>
  </si>
  <si>
    <t>百巴镇增巴村5户村民，林芝市巴宜区百巴镇拉格村股份经济合作联合社</t>
  </si>
  <si>
    <t>54062420160400410007</t>
  </si>
  <si>
    <t>供水管</t>
  </si>
  <si>
    <t>百巴镇增巴村6户村民，林芝市巴宜区百巴镇拉格村股份经济合作联合社</t>
  </si>
  <si>
    <t>原为经营性项目，后分给了村民</t>
  </si>
  <si>
    <r>
      <rPr>
        <sz val="14"/>
        <rFont val="宋体"/>
        <charset val="0"/>
      </rPr>
      <t>清产核资</t>
    </r>
    <r>
      <rPr>
        <sz val="14"/>
        <rFont val="Arial"/>
        <charset val="0"/>
      </rPr>
      <t>-</t>
    </r>
    <r>
      <rPr>
        <sz val="14"/>
        <rFont val="宋体"/>
        <charset val="0"/>
      </rPr>
      <t>项目建设计划书、盘点表、权属界定表</t>
    </r>
  </si>
  <si>
    <t>54062420160400410008</t>
  </si>
  <si>
    <t>牛舍（30㎡）</t>
  </si>
  <si>
    <t>百巴镇增巴村7户村民，林芝市巴宜区百巴镇拉格村股份经济合作联合社</t>
  </si>
  <si>
    <t>54062420160400410009</t>
  </si>
  <si>
    <t>百巴镇增巴村8户村民，林芝市巴宜区百巴镇拉格村股份经济合作联合社</t>
  </si>
  <si>
    <t>种植灵芝卖不出去，现在改种草莓</t>
  </si>
  <si>
    <t>54062420161900210001</t>
  </si>
  <si>
    <t>水塔（包括水井、网纹管PVC软管、不锈钢高压水泵）</t>
  </si>
  <si>
    <t>54062420161900220002</t>
  </si>
  <si>
    <t>54062420161100210001</t>
  </si>
  <si>
    <t>单拱钢架结构温室（8mx40m）</t>
  </si>
  <si>
    <t>54062420161100220002</t>
  </si>
  <si>
    <t>灵芝菌种</t>
  </si>
  <si>
    <t>包</t>
  </si>
  <si>
    <t>54062420161900310001</t>
  </si>
  <si>
    <t>180㎡</t>
  </si>
  <si>
    <t>54062420161900310002</t>
  </si>
  <si>
    <t>54062420161900310003</t>
  </si>
  <si>
    <t>54062420161900310004</t>
  </si>
  <si>
    <t>饲料机</t>
  </si>
  <si>
    <t>清产核资-施工合同、移交表、权属界定表</t>
  </si>
  <si>
    <t>54062420161900310005</t>
  </si>
  <si>
    <t>清粮机</t>
  </si>
  <si>
    <t>翻拍文件-概算表；清产核资-验收表</t>
  </si>
  <si>
    <t>54062420161900310006</t>
  </si>
  <si>
    <t>电炒锅</t>
  </si>
  <si>
    <t>54062420161900410001</t>
  </si>
  <si>
    <t>道路硬化300㎡及厂区绿化</t>
  </si>
  <si>
    <t>林芝市巴宜区八一镇加定村</t>
  </si>
  <si>
    <t>54062420161800410001</t>
  </si>
  <si>
    <t>商品房1</t>
  </si>
  <si>
    <t>林芝市巴宜区百巴镇色贡村</t>
  </si>
  <si>
    <t>382.5平方米</t>
  </si>
  <si>
    <t>54062420161800410002</t>
  </si>
  <si>
    <t>商品房2</t>
  </si>
  <si>
    <t>128.25平方米</t>
  </si>
  <si>
    <t>54062420161800410003</t>
  </si>
  <si>
    <t>公厕</t>
  </si>
  <si>
    <t>31平方米</t>
  </si>
  <si>
    <t>翻拍文件-移交表、批复</t>
  </si>
  <si>
    <t>54062420161800410004</t>
  </si>
  <si>
    <t>铁艺大门</t>
  </si>
  <si>
    <t>54062420161800410005</t>
  </si>
  <si>
    <t>121.1米</t>
  </si>
  <si>
    <t>54062420161700310001</t>
  </si>
  <si>
    <t>新建藏餐厅</t>
  </si>
  <si>
    <t>林芝市巴宜区百巴镇章巴村</t>
  </si>
  <si>
    <t>723.6平方米</t>
  </si>
  <si>
    <t>54062420161700310002</t>
  </si>
  <si>
    <t>藏式茶几</t>
  </si>
  <si>
    <t>项目未在运营，资产已无</t>
  </si>
  <si>
    <t>54062420161700310003</t>
  </si>
  <si>
    <t>藏式床</t>
  </si>
  <si>
    <t>54062420161700310004</t>
  </si>
  <si>
    <t>藏式卡垫</t>
  </si>
  <si>
    <t>54062420161100310001</t>
  </si>
  <si>
    <t>大棚加设遮阳网、喷水管道</t>
  </si>
  <si>
    <r>
      <rPr>
        <sz val="14"/>
        <rFont val="宋体"/>
        <charset val="0"/>
      </rPr>
      <t>翻拍文件</t>
    </r>
    <r>
      <rPr>
        <sz val="14"/>
        <rFont val="Arial"/>
        <charset val="0"/>
      </rPr>
      <t>-</t>
    </r>
    <r>
      <rPr>
        <sz val="14"/>
        <rFont val="宋体"/>
        <charset val="0"/>
      </rPr>
      <t>概算核定表；清产核资</t>
    </r>
    <r>
      <rPr>
        <sz val="14"/>
        <rFont val="Arial"/>
        <charset val="0"/>
      </rPr>
      <t>-</t>
    </r>
    <r>
      <rPr>
        <sz val="14"/>
        <rFont val="宋体"/>
        <charset val="0"/>
      </rPr>
      <t>移交表、资产管理登记表、利益链接机制、带动收益表、权属界定表、盘点表</t>
    </r>
  </si>
  <si>
    <t>54062420161100320002</t>
  </si>
  <si>
    <t>灵芝菌种（含培训）</t>
  </si>
  <si>
    <t>袋</t>
  </si>
  <si>
    <t>54062420161100310003</t>
  </si>
  <si>
    <t>54062420161900510001</t>
  </si>
  <si>
    <t>80米</t>
  </si>
  <si>
    <t>54062420161900510002</t>
  </si>
  <si>
    <t>挡土墙</t>
  </si>
  <si>
    <t>3.9立方米</t>
  </si>
  <si>
    <t>54062420161900510003</t>
  </si>
  <si>
    <t>雨篷</t>
  </si>
  <si>
    <t>8.75平方米</t>
  </si>
  <si>
    <t>54062420161900510004</t>
  </si>
  <si>
    <t>机器台座</t>
  </si>
  <si>
    <t>43.5平方米</t>
  </si>
  <si>
    <t>54062420161900510005</t>
  </si>
  <si>
    <t>防盗窗</t>
  </si>
  <si>
    <t>扇</t>
  </si>
  <si>
    <t>54062420161900510006</t>
  </si>
  <si>
    <t>54062420161900510007</t>
  </si>
  <si>
    <t>石电动磨</t>
  </si>
  <si>
    <t>54062420161900510008</t>
  </si>
  <si>
    <t>130全自动菜籽榨油机</t>
  </si>
  <si>
    <t>54062420161900510009</t>
  </si>
  <si>
    <t>54062420161900510010</t>
  </si>
  <si>
    <r>
      <rPr>
        <sz val="14"/>
        <rFont val="宋体"/>
        <charset val="0"/>
      </rPr>
      <t>翻拍文件</t>
    </r>
    <r>
      <rPr>
        <sz val="14"/>
        <rFont val="Arial"/>
        <charset val="0"/>
      </rPr>
      <t>-</t>
    </r>
    <r>
      <rPr>
        <sz val="14"/>
        <rFont val="宋体"/>
        <charset val="0"/>
      </rPr>
      <t>概算核定表、利益链接机制；清产核资-资产管理登记表、移交表、权属界定表、盘点表</t>
    </r>
  </si>
  <si>
    <t>54062420161900510011</t>
  </si>
  <si>
    <t>54062420161900510012</t>
  </si>
  <si>
    <t>糌粑包装袋封口机</t>
  </si>
  <si>
    <t>清产核资-批复、移交表、验收表、盘点表</t>
  </si>
  <si>
    <t>54062420160600220001</t>
  </si>
  <si>
    <t>母绵羊</t>
  </si>
  <si>
    <t>54062420160600220002</t>
  </si>
  <si>
    <t>幼种绵羊</t>
  </si>
  <si>
    <t>54062420160400810001</t>
  </si>
  <si>
    <t>26m长牛舍</t>
  </si>
  <si>
    <t>林芝市巴宜区布久乡孜热村</t>
  </si>
  <si>
    <t>182平方米</t>
  </si>
  <si>
    <t>清产核资-批复、移交表、验收表、盘点表、权属界定表</t>
  </si>
  <si>
    <t>54062420160400810002</t>
  </si>
  <si>
    <t>24m长牛舍改造</t>
  </si>
  <si>
    <t>168平方米</t>
  </si>
  <si>
    <t>54062420160400820003</t>
  </si>
  <si>
    <t>54062420161900610001</t>
  </si>
  <si>
    <t>削刀机</t>
  </si>
  <si>
    <t>西藏自治区林芝市巴宜区布久乡杰麦村</t>
  </si>
  <si>
    <t>54062420161900610002</t>
  </si>
  <si>
    <t>粉碎机</t>
  </si>
  <si>
    <t>54062420161900610003</t>
  </si>
  <si>
    <t>风干机</t>
  </si>
  <si>
    <t>54062420161900610004</t>
  </si>
  <si>
    <t>货柜、货架</t>
  </si>
  <si>
    <t>54062420161900610005</t>
  </si>
  <si>
    <t>新建藏式风格藏香加工厂房</t>
  </si>
  <si>
    <t>54062420161900610006</t>
  </si>
  <si>
    <t>打香机</t>
  </si>
  <si>
    <t>54062420161900640007</t>
  </si>
  <si>
    <t>塑料包装袋</t>
  </si>
  <si>
    <t>54062420161900640008</t>
  </si>
  <si>
    <t>圆香包装盒</t>
  </si>
  <si>
    <t>54062420161900640009</t>
  </si>
  <si>
    <t>藏香包装盒</t>
  </si>
  <si>
    <t>翻拍文件-概算核定表、利益链接机制；清产核资-移交表、利益链接机制、带动收益情况表、权属界定表、盘点表</t>
  </si>
  <si>
    <t>54062420161900640010</t>
  </si>
  <si>
    <t>藏香打包说明书</t>
  </si>
  <si>
    <t>54062420161900640011</t>
  </si>
  <si>
    <t>室内灭火器</t>
  </si>
  <si>
    <t>54062420160700510001</t>
  </si>
  <si>
    <t>姆多村猪舍</t>
  </si>
  <si>
    <t>346平方米</t>
  </si>
  <si>
    <t>54062420160700510002</t>
  </si>
  <si>
    <t>姆多村管理用房</t>
  </si>
  <si>
    <t>31.7平方米</t>
  </si>
  <si>
    <t>54062420160700510003</t>
  </si>
  <si>
    <t>姆多村饲料间、消毒室</t>
  </si>
  <si>
    <t>53.3平方米</t>
  </si>
  <si>
    <t>54062420160700510004</t>
  </si>
  <si>
    <t>附属工程（含路面硬化、总平给排水工程、总平电气工程）</t>
  </si>
  <si>
    <t>106平方米</t>
  </si>
  <si>
    <t>54062420160700510005</t>
  </si>
  <si>
    <t>姆多村围墙</t>
  </si>
  <si>
    <t>163平方米</t>
  </si>
  <si>
    <t>54062420160700510006</t>
  </si>
  <si>
    <t>姆多村挡土墙</t>
  </si>
  <si>
    <t>74米</t>
  </si>
  <si>
    <t>54062420160700510007</t>
  </si>
  <si>
    <t>姆多村铁艺大门</t>
  </si>
  <si>
    <t>54062420160700510008</t>
  </si>
  <si>
    <t>姆多村装猪台</t>
  </si>
  <si>
    <t>54062420160700510009</t>
  </si>
  <si>
    <t>增巴村猪舍</t>
  </si>
  <si>
    <t>54062420160700510010</t>
  </si>
  <si>
    <t>增巴村管理用房</t>
  </si>
  <si>
    <t>54062420160700510011</t>
  </si>
  <si>
    <t>增巴村饲料间、消毒室</t>
  </si>
  <si>
    <t>54062420160700510012</t>
  </si>
  <si>
    <t>附属工程（含路面硬化、总平给排水工程、总平电气工程、排水农涵工程）</t>
  </si>
  <si>
    <t>98.2平方米</t>
  </si>
  <si>
    <t>54062420160700510013</t>
  </si>
  <si>
    <t>增巴村围墙</t>
  </si>
  <si>
    <t>109平方米</t>
  </si>
  <si>
    <t>54062420160700510014</t>
  </si>
  <si>
    <t>增巴村铁艺大门</t>
  </si>
  <si>
    <t>54062420160700510015</t>
  </si>
  <si>
    <t>增巴村装猪台</t>
  </si>
  <si>
    <t>54062420160700510016</t>
  </si>
  <si>
    <t>姆多村手推喂料车</t>
  </si>
  <si>
    <t>54062420160700510017</t>
  </si>
  <si>
    <t>姆多村高压水枪清洗机(两相电)</t>
  </si>
  <si>
    <t>54062420160700510018</t>
  </si>
  <si>
    <t>姆多村电动喷雾器</t>
  </si>
  <si>
    <t>54062420160700510019</t>
  </si>
  <si>
    <t>姆多村人工清粪手推车</t>
  </si>
  <si>
    <t>54062420160700510020</t>
  </si>
  <si>
    <t>姆多村压力锅</t>
  </si>
  <si>
    <t>54062420160700510021</t>
  </si>
  <si>
    <t>姆多村加药桶</t>
  </si>
  <si>
    <t>54062420160700510022</t>
  </si>
  <si>
    <t>姆多村电冰箱</t>
  </si>
  <si>
    <t>54062420160700510023</t>
  </si>
  <si>
    <t>姆多村台式磅秤(500kg)</t>
  </si>
  <si>
    <t>54062420160700510024</t>
  </si>
  <si>
    <t>姆多村太阳能热水器(消毒室淋雨系统)</t>
  </si>
  <si>
    <t>54062420160700510025</t>
  </si>
  <si>
    <t>姆多村架子床</t>
  </si>
  <si>
    <t>54062420160700510026</t>
  </si>
  <si>
    <t>姆多村办公桌</t>
  </si>
  <si>
    <t>张</t>
  </si>
  <si>
    <t>54062420160700510027</t>
  </si>
  <si>
    <t>姆多村文件柜</t>
  </si>
  <si>
    <t>54062420160700510028</t>
  </si>
  <si>
    <t>姆多村椅子</t>
  </si>
  <si>
    <t>把</t>
  </si>
  <si>
    <t>54062420160700510029</t>
  </si>
  <si>
    <t>姆多村灶具及餐具</t>
  </si>
  <si>
    <t>54062420160700510030</t>
  </si>
  <si>
    <t>姆多村餐桌</t>
  </si>
  <si>
    <t>54062420160700510031</t>
  </si>
  <si>
    <t>增巴村电表(三相电)</t>
  </si>
  <si>
    <t>54062420160700510032</t>
  </si>
  <si>
    <t>增巴村电箱</t>
  </si>
  <si>
    <t>54062420160700510033</t>
  </si>
  <si>
    <t>增巴村地暖、温控</t>
  </si>
  <si>
    <t>54062420160700510034</t>
  </si>
  <si>
    <t>增巴村110L猪料桶(不锈钢底盘)</t>
  </si>
  <si>
    <t>54062420160700510035</t>
  </si>
  <si>
    <t>增巴村手推喂料车</t>
  </si>
  <si>
    <t>54062420160700510036</t>
  </si>
  <si>
    <t>增巴村高压水枪清洗机(两相电)</t>
  </si>
  <si>
    <t>54062420160700510037</t>
  </si>
  <si>
    <t>增巴村电动喷雾器</t>
  </si>
  <si>
    <t>54062420160700510038</t>
  </si>
  <si>
    <t>增巴村人工清粪手推车</t>
  </si>
  <si>
    <t>54062420160700510039</t>
  </si>
  <si>
    <t>增巴村持针钳</t>
  </si>
  <si>
    <t>54062420160700510040</t>
  </si>
  <si>
    <t>增巴村缝合线</t>
  </si>
  <si>
    <t>盒</t>
  </si>
  <si>
    <t>54062420160700510041</t>
  </si>
  <si>
    <t>增巴村干湿温度计</t>
  </si>
  <si>
    <t>54062420160700510042</t>
  </si>
  <si>
    <t>增巴村压力锅</t>
  </si>
  <si>
    <t>54062420160700510043</t>
  </si>
  <si>
    <t>增巴村电冰箱</t>
  </si>
  <si>
    <t>54062420160700510044</t>
  </si>
  <si>
    <t>增巴村太阳能热水器(消毒室淋浴系统)</t>
  </si>
  <si>
    <t>54062420160700510045</t>
  </si>
  <si>
    <t>增巴村架子床</t>
  </si>
  <si>
    <t>54062420160700510046</t>
  </si>
  <si>
    <t>增巴村办公桌</t>
  </si>
  <si>
    <t>54062420160700510047</t>
  </si>
  <si>
    <t>增巴村文件柜</t>
  </si>
  <si>
    <t>54062420160700510048</t>
  </si>
  <si>
    <t>增巴村椅子</t>
  </si>
  <si>
    <t>54062420160700510049</t>
  </si>
  <si>
    <t>增巴村灶具及餐具</t>
  </si>
  <si>
    <t>54062420160700510050</t>
  </si>
  <si>
    <t>增巴村餐桌</t>
  </si>
  <si>
    <t>54062420160600310001</t>
  </si>
  <si>
    <t>草棚</t>
  </si>
  <si>
    <t>54062420160600310002</t>
  </si>
  <si>
    <t>20平方米</t>
  </si>
  <si>
    <t>54062420160600320003</t>
  </si>
  <si>
    <t>54062420160600310004</t>
  </si>
  <si>
    <t>办公设备</t>
  </si>
  <si>
    <t>54062420160600310005</t>
  </si>
  <si>
    <t>围墙维修</t>
  </si>
  <si>
    <t>54062420161700410001</t>
  </si>
  <si>
    <t>电视机</t>
  </si>
  <si>
    <t>已出售</t>
  </si>
  <si>
    <t>54062420161700410002</t>
  </si>
  <si>
    <t>54062420161700410003</t>
  </si>
  <si>
    <t>沙发</t>
  </si>
  <si>
    <t>54062420161900710001</t>
  </si>
  <si>
    <t>水泥</t>
  </si>
  <si>
    <t>87.5吨</t>
  </si>
  <si>
    <r>
      <rPr>
        <sz val="14"/>
        <rFont val="宋体"/>
        <charset val="0"/>
      </rPr>
      <t>清产核资</t>
    </r>
    <r>
      <rPr>
        <sz val="14"/>
        <rFont val="Arial"/>
        <charset val="0"/>
      </rPr>
      <t>-</t>
    </r>
    <r>
      <rPr>
        <sz val="14"/>
        <rFont val="宋体"/>
        <charset val="0"/>
      </rPr>
      <t>验收情况、盘亏情况（调整数）、批复、带动收益表、权属界定表、盘点表</t>
    </r>
  </si>
  <si>
    <t>54062420161900710002</t>
  </si>
  <si>
    <t>石子</t>
  </si>
  <si>
    <t>400立方米</t>
  </si>
  <si>
    <t>54062420161900710003</t>
  </si>
  <si>
    <t>沙子</t>
  </si>
  <si>
    <t>200立方米</t>
  </si>
  <si>
    <t>54062420160400210001</t>
  </si>
  <si>
    <t>牧道</t>
  </si>
  <si>
    <t>2997米</t>
  </si>
  <si>
    <t>54062420171600110001</t>
  </si>
  <si>
    <t>仓库（1个）</t>
  </si>
  <si>
    <t>60.01平方米</t>
  </si>
  <si>
    <t>54062420171600110002</t>
  </si>
  <si>
    <t>A型温室大棚（1个）</t>
  </si>
  <si>
    <t>32000平方米</t>
  </si>
  <si>
    <r>
      <rPr>
        <sz val="14"/>
        <rFont val="宋体"/>
        <charset val="0"/>
      </rPr>
      <t>盘亏</t>
    </r>
    <r>
      <rPr>
        <sz val="14"/>
        <rFont val="Arial"/>
        <charset val="0"/>
      </rPr>
      <t>1</t>
    </r>
    <r>
      <rPr>
        <sz val="14"/>
        <rFont val="宋体"/>
        <charset val="0"/>
      </rPr>
      <t>台</t>
    </r>
    <r>
      <rPr>
        <sz val="14"/>
        <rFont val="Arial"/>
        <charset val="0"/>
      </rPr>
      <t>15000</t>
    </r>
    <r>
      <rPr>
        <sz val="14"/>
        <rFont val="宋体"/>
        <charset val="0"/>
      </rPr>
      <t>元</t>
    </r>
  </si>
  <si>
    <t>54062420171600110003</t>
  </si>
  <si>
    <t>B型温室大棚（1个）</t>
  </si>
  <si>
    <t>4032平方米</t>
  </si>
  <si>
    <t>54062420171600110004</t>
  </si>
  <si>
    <t>精准施肥机组</t>
  </si>
  <si>
    <t>54062420171600110005</t>
  </si>
  <si>
    <t>棚外给水系统</t>
  </si>
  <si>
    <t>54062420171600110006</t>
  </si>
  <si>
    <t>场内转运三轮车</t>
  </si>
  <si>
    <t>54062420171600110007</t>
  </si>
  <si>
    <t>54062420171600110008</t>
  </si>
  <si>
    <t>3504拖拉机</t>
  </si>
  <si>
    <t>54062420171600110009</t>
  </si>
  <si>
    <t>804拖拉机</t>
  </si>
  <si>
    <t>54062420171600110010</t>
  </si>
  <si>
    <t>普通3桦犁</t>
  </si>
  <si>
    <t>54062420171600110011</t>
  </si>
  <si>
    <t>翻转犁</t>
  </si>
  <si>
    <t>54062420171600110012</t>
  </si>
  <si>
    <t>1500旋耕机</t>
  </si>
  <si>
    <r>
      <rPr>
        <sz val="14"/>
        <rFont val="宋体"/>
        <charset val="0"/>
      </rPr>
      <t>盘亏</t>
    </r>
    <r>
      <rPr>
        <sz val="14"/>
        <rFont val="Arial"/>
        <charset val="0"/>
      </rPr>
      <t>1</t>
    </r>
    <r>
      <rPr>
        <sz val="14"/>
        <rFont val="宋体"/>
        <charset val="0"/>
      </rPr>
      <t>台</t>
    </r>
    <r>
      <rPr>
        <sz val="14"/>
        <rFont val="Arial"/>
        <charset val="0"/>
      </rPr>
      <t>13000</t>
    </r>
    <r>
      <rPr>
        <sz val="14"/>
        <rFont val="宋体"/>
        <charset val="0"/>
      </rPr>
      <t>元</t>
    </r>
  </si>
  <si>
    <t>54062420171600110013</t>
  </si>
  <si>
    <t>5000旋耕机</t>
  </si>
  <si>
    <t>54062420171600110014</t>
  </si>
  <si>
    <t>四驱小粒播种机</t>
  </si>
  <si>
    <t>54062420171600110015</t>
  </si>
  <si>
    <t>铺膜机</t>
  </si>
  <si>
    <t>54062420171600110016</t>
  </si>
  <si>
    <t>四驱微耕机</t>
  </si>
  <si>
    <t>批复、调查了解记录，清产核资-移交</t>
  </si>
  <si>
    <t>145、227</t>
  </si>
  <si>
    <t>54062420171600110017</t>
  </si>
  <si>
    <t>54062420171600140018</t>
  </si>
  <si>
    <t>育苗盘</t>
  </si>
  <si>
    <t>54062420171600140019</t>
  </si>
  <si>
    <t>耗材</t>
  </si>
  <si>
    <t>54062420171600210001</t>
  </si>
  <si>
    <t>54m温室大棚</t>
  </si>
  <si>
    <t>1094.82平方米</t>
  </si>
  <si>
    <t>54062420171600210002</t>
  </si>
  <si>
    <t>87m温室大棚</t>
  </si>
  <si>
    <t>1761.42平方米</t>
  </si>
  <si>
    <t>54062420171600210003</t>
  </si>
  <si>
    <t>92m温室大棚</t>
  </si>
  <si>
    <t>9312.1平方米</t>
  </si>
  <si>
    <t>54062420171600210004</t>
  </si>
  <si>
    <t>100m温室大棚</t>
  </si>
  <si>
    <t>4048.04平方米</t>
  </si>
  <si>
    <t>54062420171600210005</t>
  </si>
  <si>
    <t>104m温室大棚</t>
  </si>
  <si>
    <t>2104.02平方米</t>
  </si>
  <si>
    <t>54062420171600210006</t>
  </si>
  <si>
    <t>108m温室大棚</t>
  </si>
  <si>
    <t>2185.62平方米</t>
  </si>
  <si>
    <t>54062420171600210007</t>
  </si>
  <si>
    <t>118m温室大棚</t>
  </si>
  <si>
    <t>2387.62平方米</t>
  </si>
  <si>
    <t>54062420171600210008</t>
  </si>
  <si>
    <t>130m温室大棚</t>
  </si>
  <si>
    <t>7890.06平方米</t>
  </si>
  <si>
    <t>54062420171600210009</t>
  </si>
  <si>
    <t>附属工程(含场地硬化、室外给排水、室外电气）</t>
  </si>
  <si>
    <t>翻拍文件-批复</t>
  </si>
  <si>
    <t>54062420171600210010</t>
  </si>
  <si>
    <t>420米</t>
  </si>
  <si>
    <t>54062420171600210011</t>
  </si>
  <si>
    <t>520米</t>
  </si>
  <si>
    <t>54062420171600210012</t>
  </si>
  <si>
    <t>园区主大门</t>
  </si>
  <si>
    <t>翻拍文件-概算批复；清产核资-变更情况、盘亏情况、设计变更批复、竣工结算审核对比表、盘点表、收益及带动情况表、权属界定表</t>
  </si>
  <si>
    <t>54062420170700110001</t>
  </si>
  <si>
    <t>公猪舍（1栋）</t>
  </si>
  <si>
    <t>林芝市巴宜区百巴镇堆龙村</t>
  </si>
  <si>
    <t>4539.06平方米</t>
  </si>
  <si>
    <t>54062420170700110002</t>
  </si>
  <si>
    <t>室外围栏</t>
  </si>
  <si>
    <t>251米</t>
  </si>
  <si>
    <t>54062420170700110003</t>
  </si>
  <si>
    <t>54062420171700110001</t>
  </si>
  <si>
    <t>室外工程</t>
  </si>
  <si>
    <t>林芝市巴宜区林芝镇嘎拉村</t>
  </si>
  <si>
    <t>翻拍文件-概算核定表、验收表；清产核资-收益表、权属界定表</t>
  </si>
  <si>
    <t>54062420171700110002</t>
  </si>
  <si>
    <t>舞台工程</t>
  </si>
  <si>
    <t>58.65平方米</t>
  </si>
  <si>
    <t>54062420171700110003</t>
  </si>
  <si>
    <t>门卫室</t>
  </si>
  <si>
    <t>17.4平方米</t>
  </si>
  <si>
    <t>54062420171700110004</t>
  </si>
  <si>
    <t>室外导视工程</t>
  </si>
  <si>
    <t>54062420171900120001</t>
  </si>
  <si>
    <t>黑枸杞苗</t>
  </si>
  <si>
    <t>林芝市巴宜林芝镇帮纳村</t>
  </si>
  <si>
    <t>54062420171900120002</t>
  </si>
  <si>
    <t>红枸杞苗</t>
  </si>
  <si>
    <t>54062420171900110003</t>
  </si>
  <si>
    <t>铁丝网</t>
  </si>
  <si>
    <t>翻拍资料可研</t>
  </si>
  <si>
    <t>54062420171900110004</t>
  </si>
  <si>
    <t>三角铁立柱</t>
  </si>
  <si>
    <t>54062420171900110005</t>
  </si>
  <si>
    <t>简易大门</t>
  </si>
  <si>
    <t>54062420171900140006</t>
  </si>
  <si>
    <t>化肥</t>
  </si>
  <si>
    <t>千克</t>
  </si>
  <si>
    <t>54062420171100220001</t>
  </si>
  <si>
    <t>灵芝菌种（含人工费）</t>
  </si>
  <si>
    <r>
      <rPr>
        <sz val="14"/>
        <rFont val="宋体"/>
        <charset val="0"/>
      </rPr>
      <t>国家投资</t>
    </r>
    <r>
      <rPr>
        <sz val="14"/>
        <rFont val="Arial"/>
        <charset val="0"/>
      </rPr>
      <t>30</t>
    </r>
    <r>
      <rPr>
        <sz val="14"/>
        <rFont val="宋体"/>
        <charset val="0"/>
      </rPr>
      <t>万元，以村民名义贷款</t>
    </r>
    <r>
      <rPr>
        <sz val="14"/>
        <rFont val="Arial"/>
        <charset val="0"/>
      </rPr>
      <t>44.8</t>
    </r>
    <r>
      <rPr>
        <sz val="14"/>
        <rFont val="宋体"/>
        <charset val="0"/>
      </rPr>
      <t>万元，实际为村集体在还款</t>
    </r>
  </si>
  <si>
    <r>
      <rPr>
        <sz val="14"/>
        <rFont val="宋体"/>
        <charset val="0"/>
      </rPr>
      <t>翻拍文件</t>
    </r>
    <r>
      <rPr>
        <sz val="14"/>
        <rFont val="Arial"/>
        <charset val="0"/>
      </rPr>
      <t>-</t>
    </r>
    <r>
      <rPr>
        <sz val="14"/>
        <rFont val="宋体"/>
        <charset val="0"/>
      </rPr>
      <t>验收表、移交表、概算核定表（投资核定表）、利益链接机制、利润分配表；清产核资-带动收益表、权属界定表、盘点表</t>
    </r>
  </si>
  <si>
    <t>54062420171100210002</t>
  </si>
  <si>
    <t>2000m</t>
  </si>
  <si>
    <t>54062420171100210003</t>
  </si>
  <si>
    <t>54062420171100210004</t>
  </si>
  <si>
    <t>54062420170700310001</t>
  </si>
  <si>
    <t>住宿及库房</t>
  </si>
  <si>
    <t>146.4平方米</t>
  </si>
  <si>
    <t>54062420170700310002</t>
  </si>
  <si>
    <t>猪舍</t>
  </si>
  <si>
    <t>还有麦娘麦村不清楚项目</t>
  </si>
  <si>
    <t>54062420170700310003</t>
  </si>
  <si>
    <t>3500米</t>
  </si>
  <si>
    <t>目前已移交给文旅局</t>
  </si>
  <si>
    <t>54062420170700320004</t>
  </si>
  <si>
    <t>藏猪仔</t>
  </si>
  <si>
    <t>54062420170700340005</t>
  </si>
  <si>
    <t>玉米饲料</t>
  </si>
  <si>
    <t>12.15吨</t>
  </si>
  <si>
    <t>54062420170700340006</t>
  </si>
  <si>
    <t>玉米</t>
  </si>
  <si>
    <t>41667斤</t>
  </si>
  <si>
    <t>54062420171700210001</t>
  </si>
  <si>
    <t>游客中心</t>
  </si>
  <si>
    <t>957.93㎡</t>
  </si>
  <si>
    <t>54062420171700210002</t>
  </si>
  <si>
    <t>购物中心</t>
  </si>
  <si>
    <t>1702.4㎡</t>
  </si>
  <si>
    <t>54062420171700210003</t>
  </si>
  <si>
    <t>检票房</t>
  </si>
  <si>
    <t>10.89㎡</t>
  </si>
  <si>
    <t>54062420171700210004</t>
  </si>
  <si>
    <t>公共卫生间</t>
  </si>
  <si>
    <t>21.62㎡</t>
  </si>
  <si>
    <t>54062420171700210005</t>
  </si>
  <si>
    <t>广场工程</t>
  </si>
  <si>
    <t>54062420171700210006</t>
  </si>
  <si>
    <t>园路二片石台阶</t>
  </si>
  <si>
    <t>51.3㎡</t>
  </si>
  <si>
    <t>54062420171700210007</t>
  </si>
  <si>
    <t>1号亭子</t>
  </si>
  <si>
    <t>54062420171700210008</t>
  </si>
  <si>
    <t>2号、11号亭子</t>
  </si>
  <si>
    <t>54062420171700210009</t>
  </si>
  <si>
    <t>3号亭子</t>
  </si>
  <si>
    <t>54062420171700210010</t>
  </si>
  <si>
    <t>4号、14号亭子</t>
  </si>
  <si>
    <t>54062420171700210011</t>
  </si>
  <si>
    <t>5号亭子</t>
  </si>
  <si>
    <t>54062420171700210012</t>
  </si>
  <si>
    <t>6号、10号亭子</t>
  </si>
  <si>
    <t>54062420171700210013</t>
  </si>
  <si>
    <t>7号亭子</t>
  </si>
  <si>
    <t>54062420171700210014</t>
  </si>
  <si>
    <t>8号亭子</t>
  </si>
  <si>
    <t>54062420171700210015</t>
  </si>
  <si>
    <t>9号亭子</t>
  </si>
  <si>
    <t>54062420171700220016</t>
  </si>
  <si>
    <t>云杉</t>
  </si>
  <si>
    <t>54062420171700220017</t>
  </si>
  <si>
    <t>桂花</t>
  </si>
  <si>
    <t>54062420171700220018</t>
  </si>
  <si>
    <t>桧柏球</t>
  </si>
  <si>
    <t>54062420171700220019</t>
  </si>
  <si>
    <t>小叶女贞球</t>
  </si>
  <si>
    <t>54062420171700220020</t>
  </si>
  <si>
    <t>金叶女贞球</t>
  </si>
  <si>
    <t>54062420171700220021</t>
  </si>
  <si>
    <t>金叶女贞</t>
  </si>
  <si>
    <t>43.69株</t>
  </si>
  <si>
    <t>54062420171700220022</t>
  </si>
  <si>
    <t>小叶女贞</t>
  </si>
  <si>
    <t>15.38株</t>
  </si>
  <si>
    <t>54062420171700220023</t>
  </si>
  <si>
    <t>大叶黄杨</t>
  </si>
  <si>
    <t>102.8株</t>
  </si>
  <si>
    <t>54062420171700220024</t>
  </si>
  <si>
    <t>锦鸡儿</t>
  </si>
  <si>
    <t>79.76株</t>
  </si>
  <si>
    <t>54062420171700220025</t>
  </si>
  <si>
    <t>桧柏</t>
  </si>
  <si>
    <t>141.72株</t>
  </si>
  <si>
    <t>54062420171700220026</t>
  </si>
  <si>
    <t>时令花卉</t>
  </si>
  <si>
    <t>94.69株</t>
  </si>
  <si>
    <t>54062420171700220027</t>
  </si>
  <si>
    <t>草坪（混播草坪）</t>
  </si>
  <si>
    <t>533.19㎡</t>
  </si>
  <si>
    <t>54062420171700210028</t>
  </si>
  <si>
    <t>54062420171900210001</t>
  </si>
  <si>
    <t>道路硬化及附属</t>
  </si>
  <si>
    <t>条</t>
  </si>
  <si>
    <t>强嘎村多杰次仁、旺久次仁、卓玛、旦增玉珍、次仁、强巴、乔卓玛、白玛措姆、西洛、土登、次登、尼玛拉姆、米玛次仁、次松、央宗、次仁多布杰、旺杰、扎西土登、拉姆、巴桑次仁、乔拉姆、索朗、央吉、乔次仁、白玛乔、卓玛、格桑巴旦、毛玉珍、格桑玉珍、达娃玉珍</t>
  </si>
  <si>
    <t>54062420171900310001</t>
  </si>
  <si>
    <t>生态果园</t>
  </si>
  <si>
    <t>清产核资--批复、移交表、验收表、盘点表、变更方案签证单</t>
  </si>
  <si>
    <t>54062420170400410001</t>
  </si>
  <si>
    <t>送牛奶车</t>
  </si>
  <si>
    <t>林芝市巴宜区百巴镇强嘎村</t>
  </si>
  <si>
    <t>54062420170400410002</t>
  </si>
  <si>
    <t>新建300m2牛舍</t>
  </si>
  <si>
    <r>
      <rPr>
        <sz val="14"/>
        <rFont val="宋体"/>
        <charset val="0"/>
      </rPr>
      <t>翻拍文件</t>
    </r>
    <r>
      <rPr>
        <sz val="14"/>
        <rFont val="Arial"/>
        <charset val="0"/>
      </rPr>
      <t>-</t>
    </r>
    <r>
      <rPr>
        <sz val="14"/>
        <rFont val="宋体"/>
        <charset val="0"/>
      </rPr>
      <t>概算审核表、立项批复、移交表；清产核资-带动贫困户增收协议、带动收益表、权属界定表、盘点表</t>
    </r>
  </si>
  <si>
    <t>54062420170400420003</t>
  </si>
  <si>
    <t>54062420171600310001</t>
  </si>
  <si>
    <t>温室大棚（40m*8m）</t>
  </si>
  <si>
    <t>林芝市巴宜区布久乡甲日卡村</t>
  </si>
  <si>
    <t>54062420171600310002</t>
  </si>
  <si>
    <t>27立方米</t>
  </si>
  <si>
    <t>清产核资-批复、盘点表</t>
  </si>
  <si>
    <t>54062420171600410001</t>
  </si>
  <si>
    <t>林芝市巴宜区更章乡久巴村</t>
  </si>
  <si>
    <t>54062420171600410002</t>
  </si>
  <si>
    <t>8*10m大棚</t>
  </si>
  <si>
    <t>54062420171600440003</t>
  </si>
  <si>
    <t>54062420171700410001</t>
  </si>
  <si>
    <t>木结构舞台</t>
  </si>
  <si>
    <t>林芝市巴宜区鲁朗镇扎西岗村</t>
  </si>
  <si>
    <t>54062420171700410002</t>
  </si>
  <si>
    <t>音响</t>
  </si>
  <si>
    <t>54062420171700410003</t>
  </si>
  <si>
    <t>遮阴防雨棚</t>
  </si>
  <si>
    <t>54062420171700410004</t>
  </si>
  <si>
    <t>帐篷(包含3。0m*4.0m、4.0m*5.0m、5.0m*6.0m各4座)</t>
  </si>
  <si>
    <t>54062420171700410005</t>
  </si>
  <si>
    <t>椅子</t>
  </si>
  <si>
    <t>54062420171700410006</t>
  </si>
  <si>
    <t>桌子</t>
  </si>
  <si>
    <t>54062420171700410007</t>
  </si>
  <si>
    <t>DN50引水管</t>
  </si>
  <si>
    <t>54062420170800120001</t>
  </si>
  <si>
    <t>藏鸡（含设计费等其他费用）</t>
  </si>
  <si>
    <t>54062420170800140002</t>
  </si>
  <si>
    <t>饲料原材料</t>
  </si>
  <si>
    <t>54062420171800110001</t>
  </si>
  <si>
    <t>大门1#</t>
  </si>
  <si>
    <t>40.08m²</t>
  </si>
  <si>
    <t>54062420171800110002</t>
  </si>
  <si>
    <t>大门2#</t>
  </si>
  <si>
    <t>14.70m²</t>
  </si>
  <si>
    <t>54062420171800110003</t>
  </si>
  <si>
    <t>大门3#</t>
  </si>
  <si>
    <t>决算、批复</t>
  </si>
  <si>
    <t>54062420171800110004</t>
  </si>
  <si>
    <t>围墙工程</t>
  </si>
  <si>
    <t>4400m</t>
  </si>
  <si>
    <t>54062420171800110005</t>
  </si>
  <si>
    <t>电动成品升降杆</t>
  </si>
  <si>
    <t>54062420171800110006</t>
  </si>
  <si>
    <t>附属工程（电气工程）</t>
  </si>
  <si>
    <t>54062420171900410001</t>
  </si>
  <si>
    <t>4m宽道路</t>
  </si>
  <si>
    <t>2043.1㎡</t>
  </si>
  <si>
    <t>54062420171900410002</t>
  </si>
  <si>
    <t>2.5m宽卵石步道</t>
  </si>
  <si>
    <t>3687.4㎡</t>
  </si>
  <si>
    <t>54062420171900410003</t>
  </si>
  <si>
    <t>2.5m宽混凝土步道</t>
  </si>
  <si>
    <t>1381.93㎡</t>
  </si>
  <si>
    <t>54062420171900410004</t>
  </si>
  <si>
    <t>3.0m宽混凝土步道</t>
  </si>
  <si>
    <t>14997.82㎡</t>
  </si>
  <si>
    <t>54062420171900410005</t>
  </si>
  <si>
    <t>钢筋砼排水沟</t>
  </si>
  <si>
    <t>1531. 23m</t>
  </si>
  <si>
    <t>54062420171900410006</t>
  </si>
  <si>
    <t>植草砖铺装</t>
  </si>
  <si>
    <t>484㎡</t>
  </si>
  <si>
    <t>54062420171600510001</t>
  </si>
  <si>
    <t>大门及附属</t>
  </si>
  <si>
    <t>54062420171900520001</t>
  </si>
  <si>
    <t>雪松</t>
  </si>
  <si>
    <t>54062420171900520002</t>
  </si>
  <si>
    <t>高山松</t>
  </si>
  <si>
    <t>54062420171900520003</t>
  </si>
  <si>
    <t>桃树</t>
  </si>
  <si>
    <t>54062420171900520004</t>
  </si>
  <si>
    <t>大叶女贞树</t>
  </si>
  <si>
    <t>54062420171900520005</t>
  </si>
  <si>
    <t>紫玉兰</t>
  </si>
  <si>
    <t>族</t>
  </si>
  <si>
    <t>54062420171900520006</t>
  </si>
  <si>
    <t>柳树（本地柳）</t>
  </si>
  <si>
    <t>揆</t>
  </si>
  <si>
    <t>54062420171900520007</t>
  </si>
  <si>
    <t>大叶黄杨球</t>
  </si>
  <si>
    <t>54062420171900520008</t>
  </si>
  <si>
    <t>腊梅</t>
  </si>
  <si>
    <t>54062420171900520009</t>
  </si>
  <si>
    <t>丰花月季（灌木）</t>
  </si>
  <si>
    <t>54062420171900520010</t>
  </si>
  <si>
    <t>黄牡丹（灌木）</t>
  </si>
  <si>
    <t>54062420171900520011</t>
  </si>
  <si>
    <t>金森女贞（灌木）</t>
  </si>
  <si>
    <t>1946.41㎡</t>
  </si>
  <si>
    <t>54062420171900520012</t>
  </si>
  <si>
    <t>红叶石楠（灌木）</t>
  </si>
  <si>
    <t>1805.65㎡</t>
  </si>
  <si>
    <t>54062420171900520013</t>
  </si>
  <si>
    <t>大丽花（穴植）</t>
  </si>
  <si>
    <t>6408.74㎡</t>
  </si>
  <si>
    <t>54062420171900540014</t>
  </si>
  <si>
    <t>格桑花（撒种子）</t>
  </si>
  <si>
    <t>9277.13㎡</t>
  </si>
  <si>
    <t>54062420171900540015</t>
  </si>
  <si>
    <t>雪菊（撒种子）</t>
  </si>
  <si>
    <t>5936.19㎡</t>
  </si>
  <si>
    <t>54062420171900540016</t>
  </si>
  <si>
    <t>油菜花（撒种子）</t>
  </si>
  <si>
    <t>12328.65㎡</t>
  </si>
  <si>
    <t>54062420171900540017</t>
  </si>
  <si>
    <t>三色堇（撒种子）</t>
  </si>
  <si>
    <t>4614.01㎡</t>
  </si>
  <si>
    <t>54062420171900540018</t>
  </si>
  <si>
    <t>金盏菊（撒种子）</t>
  </si>
  <si>
    <t>8811.22㎡</t>
  </si>
  <si>
    <t>54062420171900540019</t>
  </si>
  <si>
    <t>种植土工程</t>
  </si>
  <si>
    <t>593.67㎡</t>
  </si>
  <si>
    <t>54062420181900110001</t>
  </si>
  <si>
    <t>康方500L-V型混合机</t>
  </si>
  <si>
    <t>林芝市巴宜区八一镇永久村</t>
  </si>
  <si>
    <r>
      <rPr>
        <sz val="14"/>
        <rFont val="宋体"/>
        <charset val="0"/>
      </rPr>
      <t>中央资金</t>
    </r>
    <r>
      <rPr>
        <sz val="14"/>
        <rFont val="Arial"/>
        <charset val="0"/>
      </rPr>
      <t>100</t>
    </r>
    <r>
      <rPr>
        <sz val="14"/>
        <rFont val="宋体"/>
        <charset val="0"/>
      </rPr>
      <t>万元，其他政府配套资金</t>
    </r>
    <r>
      <rPr>
        <sz val="14"/>
        <rFont val="Arial"/>
        <charset val="0"/>
      </rPr>
      <t>222.93</t>
    </r>
    <r>
      <rPr>
        <sz val="14"/>
        <rFont val="宋体"/>
        <charset val="0"/>
      </rPr>
      <t>万元，实际使用</t>
    </r>
    <r>
      <rPr>
        <sz val="14"/>
        <rFont val="Arial"/>
        <charset val="0"/>
      </rPr>
      <t>307.55</t>
    </r>
    <r>
      <rPr>
        <sz val="14"/>
        <rFont val="宋体"/>
        <charset val="0"/>
      </rPr>
      <t>万元</t>
    </r>
  </si>
  <si>
    <t>54062420181900110002</t>
  </si>
  <si>
    <t>康方10L槽型混合机</t>
  </si>
  <si>
    <t>54062420181900110003</t>
  </si>
  <si>
    <t>铭典背封式粉末包装机</t>
  </si>
  <si>
    <t>54062420181900110004</t>
  </si>
  <si>
    <t>滚动式封口机</t>
  </si>
  <si>
    <t>54062420181700110001</t>
  </si>
  <si>
    <t>特色帐篷</t>
  </si>
  <si>
    <t>90.72㎡</t>
  </si>
  <si>
    <t>54062420181700110002</t>
  </si>
  <si>
    <t>藏族民族服饰展示出租屋</t>
  </si>
  <si>
    <t>28.16㎡</t>
  </si>
  <si>
    <t>54062420181700110003</t>
  </si>
  <si>
    <t>文化广场</t>
  </si>
  <si>
    <t>54062420181700110004</t>
  </si>
  <si>
    <t>拴马桩</t>
  </si>
  <si>
    <t>54062420181700110005</t>
  </si>
  <si>
    <t>标志石花池</t>
  </si>
  <si>
    <t>54062420181700110006</t>
  </si>
  <si>
    <t>透水砖铺装</t>
  </si>
  <si>
    <t>560.42㎡</t>
  </si>
  <si>
    <t>54062420181700110007</t>
  </si>
  <si>
    <t>环形马道</t>
  </si>
  <si>
    <t>978.4㎡</t>
  </si>
  <si>
    <t>54062420181700110008</t>
  </si>
  <si>
    <t>马道</t>
  </si>
  <si>
    <t>193.92㎡</t>
  </si>
  <si>
    <t>54062420181700110009</t>
  </si>
  <si>
    <t>马粪处理池</t>
  </si>
  <si>
    <t>54062420181700110010</t>
  </si>
  <si>
    <t>太阳能路灯</t>
  </si>
  <si>
    <t>盏</t>
  </si>
  <si>
    <t>54062420181700110011</t>
  </si>
  <si>
    <t>村民标志石</t>
  </si>
  <si>
    <t>54062420181700110012</t>
  </si>
  <si>
    <t>土特产摊位</t>
  </si>
  <si>
    <t>54062420181700110013</t>
  </si>
  <si>
    <t>藏式特色帐篷</t>
  </si>
  <si>
    <t>顶</t>
  </si>
  <si>
    <t>54062420181700110014</t>
  </si>
  <si>
    <t>藏式座椅(实木)</t>
  </si>
  <si>
    <t>54062420181700110015</t>
  </si>
  <si>
    <t>藏式床(实木)</t>
  </si>
  <si>
    <t>54062420181700110016</t>
  </si>
  <si>
    <t>马</t>
  </si>
  <si>
    <t>54062420181700110017</t>
  </si>
  <si>
    <t>康巴服饰(男)</t>
  </si>
  <si>
    <t>54062420181700110018</t>
  </si>
  <si>
    <t>康巴服饰(女)</t>
  </si>
  <si>
    <t>54062420181700110019</t>
  </si>
  <si>
    <t>康巴服饰(儿童)</t>
  </si>
  <si>
    <t>54062420181700110020</t>
  </si>
  <si>
    <t>康巴华丽演出服饰
(男)</t>
  </si>
  <si>
    <t>54062420181700110021</t>
  </si>
  <si>
    <t>康巴华丽演出服饰
(女)</t>
  </si>
  <si>
    <t>54062420181700110022</t>
  </si>
  <si>
    <t>贡布服饰(男)</t>
  </si>
  <si>
    <t>54062420181700110023</t>
  </si>
  <si>
    <t>贡布服饰(女)</t>
  </si>
  <si>
    <t>54062420181700110024</t>
  </si>
  <si>
    <t>贡布服饰(男)氆
氇材质</t>
  </si>
  <si>
    <t>54062420181700110025</t>
  </si>
  <si>
    <t>贡布服饰(女)氆
氇材质</t>
  </si>
  <si>
    <t>54062420181700110026</t>
  </si>
  <si>
    <t>贡布服饰(儿童)
氆氇材质</t>
  </si>
  <si>
    <t>54062420181700110027</t>
  </si>
  <si>
    <t>贡布华丽演出服饰
(女)</t>
  </si>
  <si>
    <t>54062420181700110028</t>
  </si>
  <si>
    <t>贡布冬装服饰(男)
皮毛材质</t>
  </si>
  <si>
    <t>54062420181700110029</t>
  </si>
  <si>
    <t>阿里服饰(女)</t>
  </si>
  <si>
    <t>54062420181700110030</t>
  </si>
  <si>
    <t>阿里服饰(儿童盛
装)</t>
  </si>
  <si>
    <t>54062420181700110031</t>
  </si>
  <si>
    <t>卫藏服饰(男)</t>
  </si>
  <si>
    <t>54062420181700110032</t>
  </si>
  <si>
    <t>卫藏服饰(女)</t>
  </si>
  <si>
    <t>54062420181700110033</t>
  </si>
  <si>
    <t>卫藏服饰(儿童)</t>
  </si>
  <si>
    <t>该项目是修建大棚、修建牛棚、购买奶牛、饲料</t>
  </si>
  <si>
    <t>54062420181700110034</t>
  </si>
  <si>
    <t>假人模特(成人)</t>
  </si>
  <si>
    <t>54062420181700110035</t>
  </si>
  <si>
    <t>假人模特(儿童)</t>
  </si>
  <si>
    <t>54062420181700110036</t>
  </si>
  <si>
    <t>出租屋展台、吧台</t>
  </si>
  <si>
    <t>54062420180400210001</t>
  </si>
  <si>
    <t>温室大棚（7座）</t>
  </si>
  <si>
    <t>8870.4平方米</t>
  </si>
  <si>
    <t>54062420180400210002</t>
  </si>
  <si>
    <t>碎石路</t>
  </si>
  <si>
    <t>561.76平方米</t>
  </si>
  <si>
    <t>54062420180400210003</t>
  </si>
  <si>
    <t>给水渠</t>
  </si>
  <si>
    <t>128.57米</t>
  </si>
  <si>
    <t>54062420180400210004</t>
  </si>
  <si>
    <t>排水渠（土渠）</t>
  </si>
  <si>
    <t>810米</t>
  </si>
  <si>
    <t>54062420180400210005</t>
  </si>
  <si>
    <t>网围栏（含钢柱及钢丝网）</t>
  </si>
  <si>
    <t>457.79米</t>
  </si>
  <si>
    <t>54062420180400210006</t>
  </si>
  <si>
    <t>大门（简易钢管大门）</t>
  </si>
  <si>
    <t>翻拍文件-整合项目汇总表、验收表；清产核资-盘点表</t>
  </si>
  <si>
    <t>54062420180400210007</t>
  </si>
  <si>
    <t>牛棚(含其他费用）</t>
  </si>
  <si>
    <t>493.12平方米</t>
  </si>
  <si>
    <t>54062420180400210008</t>
  </si>
  <si>
    <t>奶牛</t>
  </si>
  <si>
    <t>清产核资-移交表、批复、权属界定表、</t>
  </si>
  <si>
    <t>54062420180400210009</t>
  </si>
  <si>
    <t>6吨</t>
  </si>
  <si>
    <t>54062420181900210001</t>
  </si>
  <si>
    <t>54062420181900210002</t>
  </si>
  <si>
    <t>设备设施</t>
  </si>
  <si>
    <r>
      <rPr>
        <sz val="14"/>
        <rFont val="宋体"/>
        <charset val="0"/>
      </rPr>
      <t>含有</t>
    </r>
    <r>
      <rPr>
        <sz val="14"/>
        <rFont val="Arial"/>
        <charset val="0"/>
      </rPr>
      <t>14400</t>
    </r>
    <r>
      <rPr>
        <sz val="14"/>
        <rFont val="宋体"/>
        <charset val="0"/>
      </rPr>
      <t>元的监理费</t>
    </r>
  </si>
  <si>
    <t>翻拍文件-批复、可研性报告；清产核资-盘点表</t>
  </si>
  <si>
    <t>54062420181700210001</t>
  </si>
  <si>
    <t>建旅游综合体（一期）（含场地硬化等附属工程）</t>
  </si>
  <si>
    <t>1168.74平方米</t>
  </si>
  <si>
    <t>54062420181700210002</t>
  </si>
  <si>
    <t>花池2.00m*3.00m（一期）</t>
  </si>
  <si>
    <t>项目实际实施内容没有油菜籽</t>
  </si>
  <si>
    <r>
      <rPr>
        <sz val="14"/>
        <rFont val="宋体"/>
        <charset val="0"/>
      </rPr>
      <t>翻拍资料</t>
    </r>
    <r>
      <rPr>
        <sz val="14"/>
        <rFont val="Arial"/>
        <charset val="0"/>
      </rPr>
      <t>-</t>
    </r>
    <r>
      <rPr>
        <sz val="14"/>
        <rFont val="宋体"/>
        <charset val="0"/>
      </rPr>
      <t>移交表、验收表；清产核资-多个验收表、收益表、权属界定表、盘点表</t>
    </r>
  </si>
  <si>
    <t>54062420181700210003</t>
  </si>
  <si>
    <t>产业发展用房（二期）（含硬化路面等附属工程）</t>
  </si>
  <si>
    <t>1189.04平方米</t>
  </si>
  <si>
    <r>
      <rPr>
        <sz val="14"/>
        <rFont val="宋体"/>
        <charset val="0"/>
      </rPr>
      <t>项目建设第一次批复为</t>
    </r>
    <r>
      <rPr>
        <sz val="14"/>
        <rFont val="Arial"/>
        <charset val="0"/>
      </rPr>
      <t>150</t>
    </r>
    <r>
      <rPr>
        <sz val="14"/>
        <rFont val="宋体"/>
        <charset val="0"/>
      </rPr>
      <t>万包含</t>
    </r>
    <r>
      <rPr>
        <sz val="14"/>
        <rFont val="Arial"/>
        <charset val="0"/>
      </rPr>
      <t>80</t>
    </r>
    <r>
      <rPr>
        <sz val="14"/>
        <rFont val="宋体"/>
        <charset val="0"/>
      </rPr>
      <t>万金融贷款款项一直未到账，调整后重新申请项目</t>
    </r>
    <r>
      <rPr>
        <sz val="14"/>
        <rFont val="Arial"/>
        <charset val="0"/>
      </rPr>
      <t>(30</t>
    </r>
    <r>
      <rPr>
        <sz val="14"/>
        <rFont val="宋体"/>
        <charset val="0"/>
      </rPr>
      <t>万</t>
    </r>
    <r>
      <rPr>
        <sz val="14"/>
        <rFont val="Arial"/>
        <charset val="0"/>
      </rPr>
      <t>)</t>
    </r>
  </si>
  <si>
    <t>清产核资-原值来自第一次批复，</t>
  </si>
  <si>
    <t>54062420180800110001</t>
  </si>
  <si>
    <t>育雏舍</t>
  </si>
  <si>
    <t>792.64平方米</t>
  </si>
  <si>
    <t>54062420180800110002</t>
  </si>
  <si>
    <t>饲料生产房</t>
  </si>
  <si>
    <t>876.88平方米</t>
  </si>
  <si>
    <r>
      <rPr>
        <sz val="14"/>
        <rFont val="宋体"/>
        <charset val="0"/>
      </rPr>
      <t>国投</t>
    </r>
    <r>
      <rPr>
        <sz val="14"/>
        <rFont val="Arial"/>
        <charset val="0"/>
      </rPr>
      <t>40</t>
    </r>
    <r>
      <rPr>
        <sz val="14"/>
        <rFont val="宋体"/>
        <charset val="0"/>
      </rPr>
      <t>万元，还有自筹</t>
    </r>
  </si>
  <si>
    <t>翻拍文件-批复；清产核资-盘点表、权属界定表</t>
  </si>
  <si>
    <t>54062420181700320001</t>
  </si>
  <si>
    <t>油菜籽</t>
  </si>
  <si>
    <t>百巴镇小集镇</t>
  </si>
  <si>
    <t>29.28吨</t>
  </si>
  <si>
    <t>54062420181700410001</t>
  </si>
  <si>
    <t>林芝市巴宜区八一镇唐地村</t>
  </si>
  <si>
    <t>112.6平方米</t>
  </si>
  <si>
    <t>54062420181700410002</t>
  </si>
  <si>
    <t>厨房</t>
  </si>
  <si>
    <t>61.75平方米</t>
  </si>
  <si>
    <t>54062420181700510001</t>
  </si>
  <si>
    <t>藏式风格农家旅馆接待中心</t>
  </si>
  <si>
    <t>54062420181700510002</t>
  </si>
  <si>
    <t>54062420181700510003</t>
  </si>
  <si>
    <t>藏式沙发</t>
  </si>
  <si>
    <t>54062420181700510004</t>
  </si>
  <si>
    <t>床头柜</t>
  </si>
  <si>
    <t>概批-投资审核表、十三五附表1、附表4、附表8、调查了解记录（国投100万、金融资金900万、社会资本698万）</t>
  </si>
  <si>
    <t>54062420181700510005</t>
  </si>
  <si>
    <t>网面弓形椅</t>
  </si>
  <si>
    <t>54062420181700510006</t>
  </si>
  <si>
    <t>电视柜</t>
  </si>
  <si>
    <t>54062420181700510007</t>
  </si>
  <si>
    <t>电视</t>
  </si>
  <si>
    <t>翻拍文件-概算核定表、移交表；清产核资盘点表（存在盘亏）；调查记录</t>
  </si>
  <si>
    <t>54062420181700710001</t>
  </si>
  <si>
    <t>墙面处理</t>
  </si>
  <si>
    <t>林芝市巴宜区鲁朗镇</t>
  </si>
  <si>
    <t>5000平方米</t>
  </si>
  <si>
    <t>54062420181700710002</t>
  </si>
  <si>
    <t>水泥、砂浆、地面、地暖</t>
  </si>
  <si>
    <t>1400平方米</t>
  </si>
  <si>
    <t>54062420181700710003</t>
  </si>
  <si>
    <t>地毯铺装</t>
  </si>
  <si>
    <t>54062420181600120001</t>
  </si>
  <si>
    <t>林芝云杉</t>
  </si>
  <si>
    <t>林芝市巴宜区百巴镇折巴村</t>
  </si>
  <si>
    <t>54062420181600120002</t>
  </si>
  <si>
    <t>54062420181600120003</t>
  </si>
  <si>
    <t>章子松</t>
  </si>
  <si>
    <t>54062420181600120004</t>
  </si>
  <si>
    <t>侧伯</t>
  </si>
  <si>
    <t>54062420181600120005</t>
  </si>
  <si>
    <t>54062420181600120006</t>
  </si>
  <si>
    <t>樱花</t>
  </si>
  <si>
    <t>54062420181600120007</t>
  </si>
  <si>
    <t>垂丝海棠</t>
  </si>
  <si>
    <t>54062420181600120008</t>
  </si>
  <si>
    <t>红叶李</t>
  </si>
  <si>
    <t>54062420181600120009</t>
  </si>
  <si>
    <t>红叶桃花</t>
  </si>
  <si>
    <t>54062420181600120010</t>
  </si>
  <si>
    <t>杏梅</t>
  </si>
  <si>
    <t>54062420181600120011</t>
  </si>
  <si>
    <t>红叶石楠球</t>
  </si>
  <si>
    <t>54062420181600120012</t>
  </si>
  <si>
    <t>高杆红叶石楠</t>
  </si>
  <si>
    <t>54062420181600120013</t>
  </si>
  <si>
    <t>万年青球</t>
  </si>
  <si>
    <t>54062420181600120014</t>
  </si>
  <si>
    <t>海桐球</t>
  </si>
  <si>
    <t>54062420181600120015</t>
  </si>
  <si>
    <t>本地雪松</t>
  </si>
  <si>
    <r>
      <rPr>
        <sz val="14"/>
        <rFont val="宋体"/>
        <charset val="0"/>
      </rPr>
      <t>政策性资金</t>
    </r>
    <r>
      <rPr>
        <sz val="14"/>
        <rFont val="Arial"/>
        <charset val="0"/>
      </rPr>
      <t>733.2</t>
    </r>
    <r>
      <rPr>
        <sz val="14"/>
        <rFont val="宋体"/>
        <charset val="0"/>
      </rPr>
      <t>万元，社会资本</t>
    </r>
    <r>
      <rPr>
        <sz val="14"/>
        <rFont val="Arial"/>
        <charset val="0"/>
      </rPr>
      <t>1000</t>
    </r>
    <r>
      <rPr>
        <sz val="14"/>
        <rFont val="宋体"/>
        <charset val="0"/>
      </rPr>
      <t>万元</t>
    </r>
  </si>
  <si>
    <t>54062420181600110016</t>
  </si>
  <si>
    <t>管理用房（含泥结碎石铺路、室外给排水、室外电气）</t>
  </si>
  <si>
    <t>87.85平方米</t>
  </si>
  <si>
    <t>东久村自筹20万元，国投20万元；拉月村自筹20万元，国投20万元</t>
  </si>
  <si>
    <t>十三五附表1、附表4、附表6、附表8、概批、调查了解记录（国投、社会资本各40万，无法分清）</t>
  </si>
  <si>
    <t>54062420181600140017</t>
  </si>
  <si>
    <t>复合肥</t>
  </si>
  <si>
    <t>15.85吨</t>
  </si>
  <si>
    <t>54062420181600140018</t>
  </si>
  <si>
    <t>农家肥</t>
  </si>
  <si>
    <t>126.8吨</t>
  </si>
  <si>
    <t>54062420181600210001</t>
  </si>
  <si>
    <t>水肥一体化灌溉系统</t>
  </si>
  <si>
    <t>54062420180800210001</t>
  </si>
  <si>
    <t>296平方米</t>
  </si>
  <si>
    <t>54062420180800210002</t>
  </si>
  <si>
    <t>54062420180800210003</t>
  </si>
  <si>
    <t>54062420180800210004</t>
  </si>
  <si>
    <t>54062420180800210005</t>
  </si>
  <si>
    <t>附属工程（含室外给排水、室外电气）</t>
  </si>
  <si>
    <t>54062420180800210006</t>
  </si>
  <si>
    <t>54062420180800220007</t>
  </si>
  <si>
    <t>鸡苗</t>
  </si>
  <si>
    <t>鲁朗镇东久村、鲁朗镇拉月村</t>
  </si>
  <si>
    <t>54062420180800240008</t>
  </si>
  <si>
    <t>管理房</t>
  </si>
  <si>
    <t>100平方米</t>
  </si>
  <si>
    <r>
      <rPr>
        <sz val="14"/>
        <rFont val="宋体"/>
        <charset val="0"/>
      </rPr>
      <t>国投</t>
    </r>
    <r>
      <rPr>
        <sz val="14"/>
        <rFont val="Arial"/>
        <charset val="0"/>
      </rPr>
      <t>90</t>
    </r>
    <r>
      <rPr>
        <sz val="14"/>
        <rFont val="宋体"/>
        <charset val="0"/>
      </rPr>
      <t>万元，剩余全为自筹</t>
    </r>
  </si>
  <si>
    <t>54062420180800210009</t>
  </si>
  <si>
    <t>800米</t>
  </si>
  <si>
    <t>54062420180800240010</t>
  </si>
  <si>
    <t>20吨</t>
  </si>
  <si>
    <t>54062420180800210011</t>
  </si>
  <si>
    <t>引水管</t>
  </si>
  <si>
    <t>492.31米</t>
  </si>
  <si>
    <t>54062420180800310001</t>
  </si>
  <si>
    <t>藏鸡舍</t>
  </si>
  <si>
    <t>54062420180800310002</t>
  </si>
  <si>
    <t>105.43平方米</t>
  </si>
  <si>
    <t>54062420180800310003</t>
  </si>
  <si>
    <t>保育室</t>
  </si>
  <si>
    <t>127.74平方米</t>
  </si>
  <si>
    <t>54062420180800310004</t>
  </si>
  <si>
    <t>318.31平方米</t>
  </si>
  <si>
    <t>54062420180800310005</t>
  </si>
  <si>
    <t>进场大门</t>
  </si>
  <si>
    <t>54062420180800310006</t>
  </si>
  <si>
    <t>厂区大门</t>
  </si>
  <si>
    <t>54062420180800310007</t>
  </si>
  <si>
    <t>大门消毒池</t>
  </si>
  <si>
    <t>54062420180800310008</t>
  </si>
  <si>
    <t>40立方米</t>
  </si>
  <si>
    <t>54062420180800310009</t>
  </si>
  <si>
    <t>焚烧炉</t>
  </si>
  <si>
    <t>8立方米</t>
  </si>
  <si>
    <t>54062420180800310010</t>
  </si>
  <si>
    <t>场地绿化</t>
  </si>
  <si>
    <t>54062420180800310011</t>
  </si>
  <si>
    <t>4毫米网围栏(2.15m高)</t>
  </si>
  <si>
    <t>54062420180800310012</t>
  </si>
  <si>
    <t>消毒室消毒设备</t>
  </si>
  <si>
    <t>54062420180800310013</t>
  </si>
  <si>
    <t>小鸡孵化机</t>
  </si>
  <si>
    <r>
      <rPr>
        <sz val="14"/>
        <rFont val="宋体"/>
        <charset val="0"/>
      </rPr>
      <t>翻拍文件</t>
    </r>
    <r>
      <rPr>
        <sz val="14"/>
        <rFont val="Arial"/>
        <charset val="0"/>
      </rPr>
      <t>-</t>
    </r>
    <r>
      <rPr>
        <sz val="14"/>
        <rFont val="宋体"/>
        <charset val="0"/>
      </rPr>
      <t>批复；十三五、清产核资</t>
    </r>
    <r>
      <rPr>
        <sz val="14"/>
        <rFont val="Arial"/>
        <charset val="0"/>
      </rPr>
      <t>-</t>
    </r>
    <r>
      <rPr>
        <sz val="14"/>
        <rFont val="宋体"/>
        <charset val="0"/>
      </rPr>
      <t>移交表、权属界定表、清产核资汇总表。（国投社会资金各</t>
    </r>
    <r>
      <rPr>
        <sz val="14"/>
        <rFont val="Arial"/>
        <charset val="0"/>
      </rPr>
      <t>60</t>
    </r>
    <r>
      <rPr>
        <sz val="14"/>
        <rFont val="宋体"/>
        <charset val="0"/>
      </rPr>
      <t>万，无法分清，清产核资中所附大部分资料不清晰）</t>
    </r>
  </si>
  <si>
    <t>54062420180800310014</t>
  </si>
  <si>
    <t>乳头饮水器</t>
  </si>
  <si>
    <t>54062420180800340015</t>
  </si>
  <si>
    <t>补饲桶</t>
  </si>
  <si>
    <t>54062420180800310016</t>
  </si>
  <si>
    <t>塑料贮水罐</t>
  </si>
  <si>
    <t>54062420181700910001</t>
  </si>
  <si>
    <t>射箭廊（160.51㎡）</t>
  </si>
  <si>
    <t>林芝市巴宜区鲁朗镇罗布村</t>
  </si>
  <si>
    <t>54062420181700910002</t>
  </si>
  <si>
    <t>30米</t>
  </si>
  <si>
    <t>54062420181700910003</t>
  </si>
  <si>
    <t>54062420181700910004</t>
  </si>
  <si>
    <t>片石铺装</t>
  </si>
  <si>
    <t>54062420181700910005</t>
  </si>
  <si>
    <t>场地硬化</t>
  </si>
  <si>
    <t>298.3平方米</t>
  </si>
  <si>
    <t>54062420181700910006</t>
  </si>
  <si>
    <t>钢管防护网</t>
  </si>
  <si>
    <t>6米</t>
  </si>
  <si>
    <t>54062420181700910007</t>
  </si>
  <si>
    <t>生态木铺装</t>
  </si>
  <si>
    <t>54062420181700910008</t>
  </si>
  <si>
    <t>54062420181700910009</t>
  </si>
  <si>
    <t>54062420181700910010</t>
  </si>
  <si>
    <t>马匹木围栏</t>
  </si>
  <si>
    <t>54062420181700910011</t>
  </si>
  <si>
    <t>场地平整</t>
  </si>
  <si>
    <t>4600平方米</t>
  </si>
  <si>
    <t>54062420181700920012</t>
  </si>
  <si>
    <r>
      <rPr>
        <sz val="14"/>
        <rFont val="宋体"/>
        <charset val="0"/>
      </rPr>
      <t>总投资</t>
    </r>
    <r>
      <rPr>
        <sz val="14"/>
        <rFont val="Arial"/>
        <charset val="0"/>
      </rPr>
      <t>300</t>
    </r>
    <r>
      <rPr>
        <sz val="14"/>
        <rFont val="宋体"/>
        <charset val="0"/>
      </rPr>
      <t>万元（自筹为</t>
    </r>
    <r>
      <rPr>
        <sz val="14"/>
        <rFont val="Arial"/>
        <charset val="0"/>
      </rPr>
      <t>70</t>
    </r>
    <r>
      <rPr>
        <sz val="14"/>
        <rFont val="宋体"/>
        <charset val="0"/>
      </rPr>
      <t>万元；国投</t>
    </r>
    <r>
      <rPr>
        <sz val="14"/>
        <rFont val="Arial"/>
        <charset val="0"/>
      </rPr>
      <t>30</t>
    </r>
    <r>
      <rPr>
        <sz val="14"/>
        <rFont val="宋体"/>
        <charset val="0"/>
      </rPr>
      <t>万元；贷款200万元）来源于清产核资</t>
    </r>
  </si>
  <si>
    <t>翻拍文件-投资概算表（国家投资）；清产核资-会议纪要、移交表、验收表、权属界定表；调查记录</t>
  </si>
  <si>
    <t>54062420181700910013</t>
  </si>
  <si>
    <t>响箭</t>
  </si>
  <si>
    <t>54062420181700910014</t>
  </si>
  <si>
    <t>54062420181700940015</t>
  </si>
  <si>
    <t>灭火器</t>
  </si>
  <si>
    <t>54062420180400610001</t>
  </si>
  <si>
    <t>林芝市巴宜区八一镇加当嘎村边巴次仁养牛场</t>
  </si>
  <si>
    <t>国投200万元，自筹200万元</t>
  </si>
  <si>
    <t>翻拍文件-投资审核表；清查报告“十三五”</t>
  </si>
  <si>
    <t>54062420180400610002</t>
  </si>
  <si>
    <t>进厂大门</t>
  </si>
  <si>
    <t>54062420180400610003</t>
  </si>
  <si>
    <t>54062420181900410001</t>
  </si>
  <si>
    <t>建筑构件工业园</t>
  </si>
  <si>
    <t>林芝市巴宜区</t>
  </si>
  <si>
    <t>54062420181701020001</t>
  </si>
  <si>
    <t>玫瑰</t>
  </si>
  <si>
    <t>54062420181701020002</t>
  </si>
  <si>
    <t>雪菊</t>
  </si>
  <si>
    <t>54062420181701020003</t>
  </si>
  <si>
    <t>54062420181701020004</t>
  </si>
  <si>
    <t>54062420181701020005</t>
  </si>
  <si>
    <t>54062420181701020006</t>
  </si>
  <si>
    <t>红叶石楠</t>
  </si>
  <si>
    <t>54062420181701020007</t>
  </si>
  <si>
    <t>樱桃</t>
  </si>
  <si>
    <t>桑登次仁</t>
  </si>
  <si>
    <t>54062420181701010008</t>
  </si>
  <si>
    <t>1200m</t>
  </si>
  <si>
    <t>54062420181701010009</t>
  </si>
  <si>
    <t>喷灌设备1套</t>
  </si>
  <si>
    <t>54062420181701010010</t>
  </si>
  <si>
    <t>花茶加工设备</t>
  </si>
  <si>
    <t>54062420181900510001</t>
  </si>
  <si>
    <t>新修道路</t>
  </si>
  <si>
    <t>林芝市巴宜区八一镇公众村</t>
  </si>
  <si>
    <t>368平方米</t>
  </si>
  <si>
    <t>54062420181900510002</t>
  </si>
  <si>
    <t>921.64平方米</t>
  </si>
  <si>
    <t>54062420181900510003</t>
  </si>
  <si>
    <t>组合清粮机</t>
  </si>
  <si>
    <t>54062420181900510004</t>
  </si>
  <si>
    <t>低压风机</t>
  </si>
  <si>
    <t>54062420181900510005</t>
  </si>
  <si>
    <t>链条提沙机</t>
  </si>
  <si>
    <t>54062420181900510006</t>
  </si>
  <si>
    <t>青稞输送绞龙</t>
  </si>
  <si>
    <t>54062420181900510007</t>
  </si>
  <si>
    <t>电柜</t>
  </si>
  <si>
    <t>54062420181900510008</t>
  </si>
  <si>
    <t>皮带提升机</t>
  </si>
  <si>
    <t>翻拍文件-概算核定表；清产核资-移交表、权属界定表、盘点表</t>
  </si>
  <si>
    <t>54062420181900510009</t>
  </si>
  <si>
    <t>二联风网</t>
  </si>
  <si>
    <t>54062420181900510010</t>
  </si>
  <si>
    <t>水洗甩干机</t>
  </si>
  <si>
    <t>54062420181900510011</t>
  </si>
  <si>
    <t>摩擦抛光机</t>
  </si>
  <si>
    <t>54062420181900610001</t>
  </si>
  <si>
    <t>伙房</t>
  </si>
  <si>
    <t>林芝市巴宜区八一镇巴吉村</t>
  </si>
  <si>
    <t>17.5平方米</t>
  </si>
  <si>
    <t>54062420181900610002</t>
  </si>
  <si>
    <t>设备房</t>
  </si>
  <si>
    <t>24.5平方米</t>
  </si>
  <si>
    <t>54062420181900610003</t>
  </si>
  <si>
    <t>54062420181900610004</t>
  </si>
  <si>
    <t>十三五、附表1、附表8、附表6</t>
  </si>
  <si>
    <t>54062420181900610005</t>
  </si>
  <si>
    <t>全自动包装机</t>
  </si>
  <si>
    <t>54062420181900640006</t>
  </si>
  <si>
    <t>瓦楞纸箱（30cm×40cm)</t>
  </si>
  <si>
    <t>54062420181900640007</t>
  </si>
  <si>
    <t>瓦楞纸箱（40cm×60cm)</t>
  </si>
  <si>
    <t>54062420180700110001</t>
  </si>
  <si>
    <t>养殖场及配套设施</t>
  </si>
  <si>
    <t>由三个项目构成：巴宜区八一镇藏香猪产业饲料加工厂建设项目（一）、巴宜区八一镇藏香猪产业饲料加工厂建设项目（二）、藏猪产业饲料加工主设备厂房扩建项目</t>
  </si>
  <si>
    <t>翻拍资料-概算批复； 清查报告“十三五”； 清产核资-验收表、决算评审报告的批复及表、盘点表、权属界定表</t>
  </si>
  <si>
    <t>212、224</t>
  </si>
  <si>
    <t>54062420180700110002</t>
  </si>
  <si>
    <t>2500m</t>
  </si>
  <si>
    <t>54062420180700120003</t>
  </si>
  <si>
    <t>54062420180700120004</t>
  </si>
  <si>
    <t>54062420180300110001</t>
  </si>
  <si>
    <t>原料库房及成品库房工程（1个）</t>
  </si>
  <si>
    <t>西藏自治区林芝市巴宜区八一镇公众村</t>
  </si>
  <si>
    <t>2381.8平方米</t>
  </si>
  <si>
    <t>54062420180300110002</t>
  </si>
  <si>
    <t>维修车间及维修车间及五金库房工程（1个）</t>
  </si>
  <si>
    <t>187.2平方米</t>
  </si>
  <si>
    <t>54062420180300110003</t>
  </si>
  <si>
    <t>锅炉房及设备间及设备间（1个）</t>
  </si>
  <si>
    <t>103.84平方米</t>
  </si>
  <si>
    <t>54062420180300110004</t>
  </si>
  <si>
    <t>综合楼及附属工程（1个）</t>
  </si>
  <si>
    <t>215.08平方米</t>
  </si>
  <si>
    <t>54062420180300110005</t>
  </si>
  <si>
    <t>大门及值班室（1个）</t>
  </si>
  <si>
    <t>48.24平方米</t>
  </si>
  <si>
    <t>54062420180300110006</t>
  </si>
  <si>
    <t>道路（1个）</t>
  </si>
  <si>
    <t>2664.9平方米</t>
  </si>
  <si>
    <t>54062420180300110007</t>
  </si>
  <si>
    <t>围墙及硬化场地</t>
  </si>
  <si>
    <t>54062420180300110008</t>
  </si>
  <si>
    <t>设备塔（1个）</t>
  </si>
  <si>
    <t>248.71平方米</t>
  </si>
  <si>
    <t>54062420180300110009</t>
  </si>
  <si>
    <t>筒仓</t>
  </si>
  <si>
    <t>54062420180300110010</t>
  </si>
  <si>
    <t>地磅、3X16M地磅</t>
  </si>
  <si>
    <t>54062420180300110011</t>
  </si>
  <si>
    <t>卸粮仓</t>
  </si>
  <si>
    <t>54062420180300110012</t>
  </si>
  <si>
    <t>输粮地道及附属工程</t>
  </si>
  <si>
    <t>54062420180300110013</t>
  </si>
  <si>
    <t>“傻瓜”型回转分级筛SFJH130X2C</t>
  </si>
  <si>
    <t>54062420180300110014</t>
  </si>
  <si>
    <t>CCP控制中心、MCC控制中心</t>
  </si>
  <si>
    <t>54062420180300110015</t>
  </si>
  <si>
    <t>V型气动闸门VZMQ40X40</t>
  </si>
  <si>
    <t>54062420180300110016</t>
  </si>
  <si>
    <t>安全围栏</t>
  </si>
  <si>
    <t>54062420180300110017</t>
  </si>
  <si>
    <t>54062420180300110018</t>
  </si>
  <si>
    <t>泵送系统MSBS40、泵送系统MSBS80</t>
  </si>
  <si>
    <t>54062420180300110019</t>
  </si>
  <si>
    <t>仓壁支撑、仓底风机4-72-4.5A</t>
  </si>
  <si>
    <t>54062420180300110020</t>
  </si>
  <si>
    <t>测温、测湿系统</t>
  </si>
  <si>
    <t>54062420180300110021</t>
  </si>
  <si>
    <t>叉车</t>
  </si>
  <si>
    <t>54062420180300110022</t>
  </si>
  <si>
    <t>柴油发电及配电屏250KVA</t>
  </si>
  <si>
    <t>54062420180300110023</t>
  </si>
  <si>
    <t>超越粉碎机SWFP66＊80（2个）</t>
  </si>
  <si>
    <t>54062420180300110024</t>
  </si>
  <si>
    <t>沉降室（2个）</t>
  </si>
  <si>
    <t>54062420180300110025</t>
  </si>
  <si>
    <t>称式油脂添加系统SYTC100</t>
  </si>
  <si>
    <t>54062420180300110026</t>
  </si>
  <si>
    <t>成品仓（2个）</t>
  </si>
  <si>
    <t>54062420180300110027</t>
  </si>
  <si>
    <t>除尘风机</t>
  </si>
  <si>
    <t>54062420180300110028</t>
  </si>
  <si>
    <t>大出仓机TLSUw32</t>
  </si>
  <si>
    <t>54062420180300110029</t>
  </si>
  <si>
    <t>大货运运输车12吨</t>
  </si>
  <si>
    <t>54062420180300110030</t>
  </si>
  <si>
    <t>大配料秤斗1000KG</t>
  </si>
  <si>
    <t>54062420180300110031</t>
  </si>
  <si>
    <t>待粉碎仓（2个）</t>
  </si>
  <si>
    <t>54062420180300110032</t>
  </si>
  <si>
    <t>待码输送机DM-I</t>
  </si>
  <si>
    <t>54062420180300110033</t>
  </si>
  <si>
    <t>待制粒仓</t>
  </si>
  <si>
    <t>54062420180300110034</t>
  </si>
  <si>
    <t>倒带输送机DD-I</t>
  </si>
  <si>
    <t>54062420180300110035</t>
  </si>
  <si>
    <t>电动门</t>
  </si>
  <si>
    <t>54062420180300110036</t>
  </si>
  <si>
    <t>电动闸门TZMD25＊25</t>
  </si>
  <si>
    <t>54062420180300110037</t>
  </si>
  <si>
    <t>电缆及桥架等</t>
  </si>
  <si>
    <t>54062420180300110038</t>
  </si>
  <si>
    <t>电气控制系统（2个）</t>
  </si>
  <si>
    <t>54062420180300110039</t>
  </si>
  <si>
    <t>电气三通TBDD25＊25</t>
  </si>
  <si>
    <t>54062420180300110040</t>
  </si>
  <si>
    <t>电线、电缆、桥架、线管</t>
  </si>
  <si>
    <t>54062420180300110041</t>
  </si>
  <si>
    <t>电蒸汽锅炉设备</t>
  </si>
  <si>
    <t>54062420180300110042</t>
  </si>
  <si>
    <t>电子打包秤LCS-50</t>
  </si>
  <si>
    <t>54062420180300110043</t>
  </si>
  <si>
    <t>吊物设施及安装</t>
  </si>
  <si>
    <t>54062420180300110044</t>
  </si>
  <si>
    <t>调质器MUTZ450X2J</t>
  </si>
  <si>
    <t>54062420180300110045</t>
  </si>
  <si>
    <t>方辊整形机ZX-GT</t>
  </si>
  <si>
    <t>54062420180300110046</t>
  </si>
  <si>
    <t>分配器TFPX8-300A</t>
  </si>
  <si>
    <t>54062420180300110047</t>
  </si>
  <si>
    <t>粉碎机现场控制柜（2个）</t>
  </si>
  <si>
    <t>54062420180300110048</t>
  </si>
  <si>
    <t>风机（2个）</t>
  </si>
  <si>
    <t>54062420180300110049</t>
  </si>
  <si>
    <t>附属设备、空压机、升降机、蒸汽管路</t>
  </si>
  <si>
    <t>54062420180300110050</t>
  </si>
  <si>
    <t>钢支撑及钢锥斗</t>
  </si>
  <si>
    <t>54062420180300110051</t>
  </si>
  <si>
    <t>高压变配电、箱式变压器800KVA1000KVA、</t>
  </si>
  <si>
    <t>54062420180300110052</t>
  </si>
  <si>
    <t>高压风机（2个）</t>
  </si>
  <si>
    <t>54062420180300110053</t>
  </si>
  <si>
    <t>刮板机栈桥</t>
  </si>
  <si>
    <t>54062420180300110054</t>
  </si>
  <si>
    <t>关风器（4个）</t>
  </si>
  <si>
    <t>54062420180300110055</t>
  </si>
  <si>
    <t>滚筒整形机ZX-GT</t>
  </si>
  <si>
    <t>54062420180300110056</t>
  </si>
  <si>
    <t>化验设备</t>
  </si>
  <si>
    <t>54062420180300110057</t>
  </si>
  <si>
    <t>缓冲仓3MM</t>
  </si>
  <si>
    <t>54062420180300110058</t>
  </si>
  <si>
    <t>缓冲斗（6个）</t>
  </si>
  <si>
    <t>54062420180300110059</t>
  </si>
  <si>
    <t>回风管</t>
  </si>
  <si>
    <t>54062420180300110060</t>
  </si>
  <si>
    <t>机架、平台、流管、管路等非标件</t>
  </si>
  <si>
    <t>54062420180300110061</t>
  </si>
  <si>
    <t>机器人本体CP130</t>
  </si>
  <si>
    <t>54062420180300110062</t>
  </si>
  <si>
    <t>机器人碳钢底盘固定座</t>
  </si>
  <si>
    <t>54062420180300110063</t>
  </si>
  <si>
    <t>监控设备</t>
  </si>
  <si>
    <t>54062420180300110064</t>
  </si>
  <si>
    <t>颗粒机MUZL450</t>
  </si>
  <si>
    <t>54062420180300110065</t>
  </si>
  <si>
    <t>空气压缩系统</t>
  </si>
  <si>
    <t>54062420180300110066</t>
  </si>
  <si>
    <t>54062420180300110067</t>
  </si>
  <si>
    <t>冷却风机及附属设施</t>
  </si>
  <si>
    <t>54062420180300110068</t>
  </si>
  <si>
    <t>离心风机（2个）</t>
  </si>
  <si>
    <t>54062420180300110069</t>
  </si>
  <si>
    <t>粒料投料斗及栅栏（2个）</t>
  </si>
  <si>
    <t>54062420180300110070</t>
  </si>
  <si>
    <t>料封螺旋输送机TLSUF25（2个）</t>
  </si>
  <si>
    <t>54062420180300110071</t>
  </si>
  <si>
    <t>脉冲除尘器（6个）</t>
  </si>
  <si>
    <t>54062420180300110072</t>
  </si>
  <si>
    <t>配料仓群</t>
  </si>
  <si>
    <t>54062420180300110073</t>
  </si>
  <si>
    <t>配料秤门SCMQ60X60（2个）</t>
  </si>
  <si>
    <t>54062420180300110074</t>
  </si>
  <si>
    <t>配料秤头500KG</t>
  </si>
  <si>
    <t>54062420180300110075</t>
  </si>
  <si>
    <t>皮带输送缝包机</t>
  </si>
  <si>
    <t>54062420180300110076</t>
  </si>
  <si>
    <t>平刮板输送机（3个）</t>
  </si>
  <si>
    <t>54062420180300110077</t>
  </si>
  <si>
    <t>气锤(3个)</t>
  </si>
  <si>
    <t>54062420180300110078</t>
  </si>
  <si>
    <t>气动蝶阀</t>
  </si>
  <si>
    <t>54062420180300110079</t>
  </si>
  <si>
    <t>气动三通TBDQ25X25（2个）</t>
  </si>
  <si>
    <t>54062420180300110080</t>
  </si>
  <si>
    <t>气动双法兰末蝶阀</t>
  </si>
  <si>
    <t>54062420180300110081</t>
  </si>
  <si>
    <t>气动元件及压缩空气附件</t>
  </si>
  <si>
    <t>54062420180300110082</t>
  </si>
  <si>
    <t>气动闸门（6个）</t>
  </si>
  <si>
    <t>54062420180300110083</t>
  </si>
  <si>
    <t>清理平台3.3＊5＊4</t>
  </si>
  <si>
    <t>54062420180300110084</t>
  </si>
  <si>
    <t>上、下料位器</t>
  </si>
  <si>
    <t>54062420180300110085</t>
  </si>
  <si>
    <t>上料位器（8个）</t>
  </si>
  <si>
    <t>54062420180300110086</t>
  </si>
  <si>
    <t>食堂设备</t>
  </si>
  <si>
    <t>54062420180300110087</t>
  </si>
  <si>
    <t>手动蝶阀SDFS53</t>
  </si>
  <si>
    <t>54062420180300110088</t>
  </si>
  <si>
    <t>手动托盘固定装置</t>
  </si>
  <si>
    <t>54062420180300110089</t>
  </si>
  <si>
    <t>手动闸门TZMS25＊25</t>
  </si>
  <si>
    <t>54062420180300110090</t>
  </si>
  <si>
    <t>输送刮板机（5个）</t>
  </si>
  <si>
    <t>54062420180300110091</t>
  </si>
  <si>
    <t>双层圆筒初清筛TCQYs100A-II</t>
  </si>
  <si>
    <t>54062420180300110092</t>
  </si>
  <si>
    <t>双轴桨叶式高效混合机SLHS T2</t>
  </si>
  <si>
    <t>54062420180300110093</t>
  </si>
  <si>
    <t>饲料配套筒仓</t>
  </si>
  <si>
    <t>54062420180300110094</t>
  </si>
  <si>
    <t>提升机井架2.5＊2.5＊24</t>
  </si>
  <si>
    <t>54062420180300110095</t>
  </si>
  <si>
    <t>提升机挑平台2.5＊2.5M</t>
  </si>
  <si>
    <t>54062420180300110096</t>
  </si>
  <si>
    <t>通风系统</t>
  </si>
  <si>
    <t>54062420180300110097</t>
  </si>
  <si>
    <t>投料口总成</t>
  </si>
  <si>
    <t>54062420180300110098</t>
  </si>
  <si>
    <t>喂料器MUWL450B</t>
  </si>
  <si>
    <t>54062420180300110099</t>
  </si>
  <si>
    <t>屋顶广告牌</t>
  </si>
  <si>
    <t>54062420180300110100</t>
  </si>
  <si>
    <t>系统风网</t>
  </si>
  <si>
    <t>54062420180300110101</t>
  </si>
  <si>
    <t>下料位器（8个）</t>
  </si>
  <si>
    <t>54062420180300110102</t>
  </si>
  <si>
    <t>消防及环保设备</t>
  </si>
  <si>
    <t>54062420180300110103</t>
  </si>
  <si>
    <t>小出仓机TLSUw50</t>
  </si>
  <si>
    <t>54062420180300110104</t>
  </si>
  <si>
    <t>小货运运输车1.5吨</t>
  </si>
  <si>
    <t>54062420180300110105</t>
  </si>
  <si>
    <t>小料添加装置TBLMb4A</t>
  </si>
  <si>
    <t>54062420180300110106</t>
  </si>
  <si>
    <t>小料校核秤250KG</t>
  </si>
  <si>
    <t>54062420180300110107</t>
  </si>
  <si>
    <t>新型逆流式冷却器SKLN22X22A</t>
  </si>
  <si>
    <t>54062420180300110108</t>
  </si>
  <si>
    <t>旋转分配器TFPX4-250A(5个)</t>
  </si>
  <si>
    <t>54062420180300110109</t>
  </si>
  <si>
    <t>叶轮式喂料器TWLY50X80(2个)</t>
  </si>
  <si>
    <t>54062420180300110110</t>
  </si>
  <si>
    <t>永磁筒（5个）</t>
  </si>
  <si>
    <t>54062420180300110111</t>
  </si>
  <si>
    <t>圆筒初清筛TCQY80A</t>
  </si>
  <si>
    <t>54062420180300110112</t>
  </si>
  <si>
    <t>圆锥粉料筛（2个）</t>
  </si>
  <si>
    <t>54062420180300110113</t>
  </si>
  <si>
    <t>蒸汽系统</t>
  </si>
  <si>
    <t>54062420180300110114</t>
  </si>
  <si>
    <t>制粒机现场控制柜</t>
  </si>
  <si>
    <t>54062420180300110115</t>
  </si>
  <si>
    <t>中出仓机TLSUw25</t>
  </si>
  <si>
    <t>54062420180300110116</t>
  </si>
  <si>
    <t>中间储油罐</t>
  </si>
  <si>
    <t>54062420180300110117</t>
  </si>
  <si>
    <t>轴流风机T35-11</t>
  </si>
  <si>
    <t>54062420180300110118</t>
  </si>
  <si>
    <t>抓手CP130</t>
  </si>
  <si>
    <t>54062420180300110119</t>
  </si>
  <si>
    <t>自清电动闸门ZMDP32＊70</t>
  </si>
  <si>
    <t>54062420180300110120</t>
  </si>
  <si>
    <t>自清式斗式提升（9个）</t>
  </si>
  <si>
    <t>54062420180300110121</t>
  </si>
  <si>
    <t>54062420180300110122</t>
  </si>
  <si>
    <t>54062420180300110123</t>
  </si>
  <si>
    <t>54062420180300110124</t>
  </si>
  <si>
    <t>防分级流管</t>
  </si>
  <si>
    <t>54062420180300110125</t>
  </si>
  <si>
    <t>皮带输送机PDSS60</t>
  </si>
  <si>
    <t>54062420180300110126</t>
  </si>
  <si>
    <t>所有权不清楚</t>
  </si>
  <si>
    <t>批复、调查了解记录、清查报告附表1、附表8</t>
  </si>
  <si>
    <t>54062420180300110127</t>
  </si>
  <si>
    <t>双联沙克龙</t>
  </si>
  <si>
    <t>54062420180300110128</t>
  </si>
  <si>
    <t>弯道输送机ZW-GT及附属设施</t>
  </si>
  <si>
    <t>54062420180300140129</t>
  </si>
  <si>
    <t>油漆</t>
  </si>
  <si>
    <t>54062420180800510001</t>
  </si>
  <si>
    <t>散养鸡舍</t>
  </si>
  <si>
    <t>林芝市巴宜区林芝镇曲古村</t>
  </si>
  <si>
    <t>54062420180800510002</t>
  </si>
  <si>
    <t>成品20m³蓄水池</t>
  </si>
  <si>
    <t>54062420180800510003</t>
  </si>
  <si>
    <t>673.16米</t>
  </si>
  <si>
    <t>54062420180800510004</t>
  </si>
  <si>
    <t>5m宽网围栏大门</t>
  </si>
  <si>
    <t>54062420180800510005</t>
  </si>
  <si>
    <t>2392.47平方米</t>
  </si>
  <si>
    <t>54062420180800510006</t>
  </si>
  <si>
    <t>附属工程（含扩建养殖区室外电气、扩建养殖区室外给排水）</t>
  </si>
  <si>
    <t>54062420180800510007</t>
  </si>
  <si>
    <t>饲料粉碎机组</t>
  </si>
  <si>
    <t>54062420180800510008</t>
  </si>
  <si>
    <t>原鸡舍电热风机</t>
  </si>
  <si>
    <t>54062420180800510009</t>
  </si>
  <si>
    <t>热风锅炉</t>
  </si>
  <si>
    <t>54062420180800510010</t>
  </si>
  <si>
    <t>原鸡舍排气扇</t>
  </si>
  <si>
    <t>54062420180800510011</t>
  </si>
  <si>
    <t>喂料设备</t>
  </si>
  <si>
    <t>54062420180800510012</t>
  </si>
  <si>
    <t>原鸡舍屋顶增加保温</t>
  </si>
  <si>
    <t>54062420180800510013</t>
  </si>
  <si>
    <t>自动饮水设备</t>
  </si>
  <si>
    <t>54062420180800510014</t>
  </si>
  <si>
    <t>鸡苗运输车</t>
  </si>
  <si>
    <t>54062420180800520015</t>
  </si>
  <si>
    <t>预混饲料购置</t>
  </si>
  <si>
    <t>批</t>
  </si>
  <si>
    <t>54062420180800520016</t>
  </si>
  <si>
    <t>豆粕购置</t>
  </si>
  <si>
    <t>54062420180800520017</t>
  </si>
  <si>
    <t>ILT</t>
  </si>
  <si>
    <t>54062420180800520018</t>
  </si>
  <si>
    <t>法氏冀100（B87）</t>
  </si>
  <si>
    <t>54062420180800520019</t>
  </si>
  <si>
    <t>疫苗LASOTA</t>
  </si>
  <si>
    <t>54062420180800520020</t>
  </si>
  <si>
    <t>M传支</t>
  </si>
  <si>
    <t>54062420180800520021</t>
  </si>
  <si>
    <t>M新支二联</t>
  </si>
  <si>
    <t>54062420180800520022</t>
  </si>
  <si>
    <t>拜诺欣</t>
  </si>
  <si>
    <t>54062420180800520023</t>
  </si>
  <si>
    <t>小鹅瘟抗体</t>
  </si>
  <si>
    <t>54062420180800520024</t>
  </si>
  <si>
    <t>新支流三联</t>
  </si>
  <si>
    <t>十三五附表1、附表8、调查了解记录</t>
  </si>
  <si>
    <t>54062420180800520025</t>
  </si>
  <si>
    <t>新支匹克</t>
  </si>
  <si>
    <t>54062420180800520026</t>
  </si>
  <si>
    <t>荆防解毒散</t>
  </si>
  <si>
    <t>54062420180800520027</t>
  </si>
  <si>
    <t>54062420181701110001</t>
  </si>
  <si>
    <t>4m*4m帐篷</t>
  </si>
  <si>
    <t>林芝市巴宜区林芝镇真巴村</t>
  </si>
  <si>
    <t>54062420181701110002</t>
  </si>
  <si>
    <t>6m*4.5m帐篷平台（2个）</t>
  </si>
  <si>
    <t>59平方米</t>
  </si>
  <si>
    <t>54062420181701110003</t>
  </si>
  <si>
    <t>木栅栏</t>
  </si>
  <si>
    <t>44米</t>
  </si>
  <si>
    <t>54062420181701110004</t>
  </si>
  <si>
    <t>6m*6m帐篷</t>
  </si>
  <si>
    <t>54062420181701110005</t>
  </si>
  <si>
    <t>8m*6.5m帐篷平台（2个）</t>
  </si>
  <si>
    <t>54062420181701110006</t>
  </si>
  <si>
    <t>62米</t>
  </si>
  <si>
    <t>54062420181701110007</t>
  </si>
  <si>
    <t>6m*4m帐篷木屋（1个）</t>
  </si>
  <si>
    <t>28平方米</t>
  </si>
  <si>
    <t>54062420181701110008</t>
  </si>
  <si>
    <t>游乐设施</t>
  </si>
  <si>
    <t>54062420181701110009</t>
  </si>
  <si>
    <t>藏式桌</t>
  </si>
  <si>
    <t>54062420181701110010</t>
  </si>
  <si>
    <t>藏式椅</t>
  </si>
  <si>
    <t>54062420181701110011</t>
  </si>
  <si>
    <t>卡垫</t>
  </si>
  <si>
    <t>54062420181701110012</t>
  </si>
  <si>
    <t>沙池（1个）</t>
  </si>
  <si>
    <t>54062420181701110013</t>
  </si>
  <si>
    <t>麻将桌</t>
  </si>
  <si>
    <t>54062420181701110014</t>
  </si>
  <si>
    <t>吊椅</t>
  </si>
  <si>
    <t>54062420181701110015</t>
  </si>
  <si>
    <t>吊床</t>
  </si>
  <si>
    <t>54062420181701110016</t>
  </si>
  <si>
    <t>藏棋</t>
  </si>
  <si>
    <r>
      <rPr>
        <sz val="14"/>
        <rFont val="宋体"/>
        <charset val="0"/>
      </rPr>
      <t>企业自筹</t>
    </r>
    <r>
      <rPr>
        <sz val="14"/>
        <rFont val="Arial"/>
        <charset val="0"/>
      </rPr>
      <t>1850</t>
    </r>
    <r>
      <rPr>
        <sz val="14"/>
        <rFont val="宋体"/>
        <charset val="0"/>
      </rPr>
      <t>万元</t>
    </r>
  </si>
  <si>
    <r>
      <rPr>
        <sz val="14"/>
        <rFont val="宋体"/>
        <charset val="0"/>
      </rPr>
      <t>翻拍文件</t>
    </r>
    <r>
      <rPr>
        <sz val="14"/>
        <rFont val="Arial"/>
        <charset val="0"/>
      </rPr>
      <t>-</t>
    </r>
    <r>
      <rPr>
        <sz val="14"/>
        <rFont val="宋体"/>
        <charset val="0"/>
      </rPr>
      <t>批复；清产核资</t>
    </r>
    <r>
      <rPr>
        <sz val="14"/>
        <rFont val="Arial"/>
        <charset val="0"/>
      </rPr>
      <t>-</t>
    </r>
    <r>
      <rPr>
        <sz val="14"/>
        <rFont val="宋体"/>
        <charset val="0"/>
      </rPr>
      <t>权属界定表、盘点表、建设时间</t>
    </r>
  </si>
  <si>
    <t>54062420181701110017</t>
  </si>
  <si>
    <t>户外装饰品</t>
  </si>
  <si>
    <t>该项目为百巴镇苗木种植项目</t>
  </si>
  <si>
    <t>概算批复</t>
  </si>
  <si>
    <t>54062420181701110018</t>
  </si>
  <si>
    <t>室内装饰品</t>
  </si>
  <si>
    <t>54062420181701110019</t>
  </si>
  <si>
    <t>麻将椅</t>
  </si>
  <si>
    <t>54062420181600410001</t>
  </si>
  <si>
    <t>温室大棚（500亩）</t>
  </si>
  <si>
    <t>54062420181900820001</t>
  </si>
  <si>
    <t>红叶石楠树</t>
  </si>
  <si>
    <t>54062420181900820002</t>
  </si>
  <si>
    <t>54062420181900820003</t>
  </si>
  <si>
    <t>54062420181900820004</t>
  </si>
  <si>
    <t>54062420181900820005</t>
  </si>
  <si>
    <t>54062420181900820006</t>
  </si>
  <si>
    <t>54062420181900820007</t>
  </si>
  <si>
    <t>红叶石楠苗</t>
  </si>
  <si>
    <t>54062420181900820008</t>
  </si>
  <si>
    <t>金叶女贞苗</t>
  </si>
  <si>
    <t>54062420181900820009</t>
  </si>
  <si>
    <t>大叶黄杨苗</t>
  </si>
  <si>
    <t>54062420181900820010</t>
  </si>
  <si>
    <t>54062420181900820011</t>
  </si>
  <si>
    <t>54062420181900840012</t>
  </si>
  <si>
    <t>5.02吨</t>
  </si>
  <si>
    <t>54062420181900840013</t>
  </si>
  <si>
    <t>40.2吨</t>
  </si>
  <si>
    <t>54062420181900810014</t>
  </si>
  <si>
    <t>生活用房</t>
  </si>
  <si>
    <t>该项目为百巴镇藏猪养殖场建设项目</t>
  </si>
  <si>
    <t>54062420181900810015</t>
  </si>
  <si>
    <t>附属工程（含水泥硬化、室外给排水、室外电气）</t>
  </si>
  <si>
    <t>54062420181900810016</t>
  </si>
  <si>
    <t>2150米</t>
  </si>
  <si>
    <t>54062420181900810017</t>
  </si>
  <si>
    <t>54062420180700210001</t>
  </si>
  <si>
    <t>饲料加工车间</t>
  </si>
  <si>
    <t>252.74平方米</t>
  </si>
  <si>
    <t>54062420180700210002</t>
  </si>
  <si>
    <t>119.94平方米</t>
  </si>
  <si>
    <t>54062420180700210003</t>
  </si>
  <si>
    <t>猪舍（3#.5#.7#.8#.9#.10#）</t>
  </si>
  <si>
    <t>592.2平方米</t>
  </si>
  <si>
    <t>54062420180700210004</t>
  </si>
  <si>
    <t>猪舍（4#.6#）</t>
  </si>
  <si>
    <t>197.4平方米</t>
  </si>
  <si>
    <t>54062420180700210005</t>
  </si>
  <si>
    <t>隔离舍</t>
  </si>
  <si>
    <t>28.7平方米</t>
  </si>
  <si>
    <t>54062420180700210006</t>
  </si>
  <si>
    <t>堆粪场</t>
  </si>
  <si>
    <t>84.18平方米</t>
  </si>
  <si>
    <t>54062420180700210007</t>
  </si>
  <si>
    <t>放养饲喂区</t>
  </si>
  <si>
    <t>92.4平方米</t>
  </si>
  <si>
    <t>54062420180700210008</t>
  </si>
  <si>
    <t>附属工程（含总体给排水工程、场地平整工程、总体电气工程）</t>
  </si>
  <si>
    <t>54062420180700220009</t>
  </si>
  <si>
    <t>藏猪</t>
  </si>
  <si>
    <t>该项目为八一镇178万大棚项目</t>
  </si>
  <si>
    <t>54062420180700240010</t>
  </si>
  <si>
    <t>54062420180700210011</t>
  </si>
  <si>
    <t>54062420180700210012</t>
  </si>
  <si>
    <t>54062420181600510001</t>
  </si>
  <si>
    <t>大棚</t>
  </si>
  <si>
    <t>7488平方米</t>
  </si>
  <si>
    <t>54062420181600510002</t>
  </si>
  <si>
    <t>碎石路面</t>
  </si>
  <si>
    <t>748.34平方米</t>
  </si>
  <si>
    <t>54062420181600510003</t>
  </si>
  <si>
    <t>144米</t>
  </si>
  <si>
    <t>54062420181600510004</t>
  </si>
  <si>
    <t>排水渠</t>
  </si>
  <si>
    <t>824.15米</t>
  </si>
  <si>
    <t>54062420181600510005</t>
  </si>
  <si>
    <t>336.1米</t>
  </si>
  <si>
    <t>54062420181600510006</t>
  </si>
  <si>
    <t>54062420181600610001</t>
  </si>
  <si>
    <t>综合楼</t>
  </si>
  <si>
    <t>103.63平方米</t>
  </si>
  <si>
    <t>54062420181600610002</t>
  </si>
  <si>
    <t>28.81平方米</t>
  </si>
  <si>
    <t>54062420181600610003</t>
  </si>
  <si>
    <t>小帐篷</t>
  </si>
  <si>
    <t>49.41平方米</t>
  </si>
  <si>
    <t>54062420181600610004</t>
  </si>
  <si>
    <t>中帐篷</t>
  </si>
  <si>
    <t>59.78平方米</t>
  </si>
  <si>
    <t>54062420181600610005</t>
  </si>
  <si>
    <t>大帐篷</t>
  </si>
  <si>
    <t>63.24平方米</t>
  </si>
  <si>
    <t>54062420181600610006</t>
  </si>
  <si>
    <t>响箭场</t>
  </si>
  <si>
    <t>29.97平方米</t>
  </si>
  <si>
    <t>54062420181600610007</t>
  </si>
  <si>
    <t>54062420181600610008</t>
  </si>
  <si>
    <t>54062420181600610009</t>
  </si>
  <si>
    <t>54062420181600610010</t>
  </si>
  <si>
    <t>成品不锈钢厨具</t>
  </si>
  <si>
    <t>54062420181600610011</t>
  </si>
  <si>
    <t>54062420181600610012</t>
  </si>
  <si>
    <t>办公桌椅</t>
  </si>
  <si>
    <t>54062420181600610013</t>
  </si>
  <si>
    <t>概算批复、清产核资-验收、移交</t>
  </si>
  <si>
    <t>54062420181600610014</t>
  </si>
  <si>
    <t>单人床（床头柜）</t>
  </si>
  <si>
    <t>54062420181600610015</t>
  </si>
  <si>
    <t>大垃圾桶</t>
  </si>
  <si>
    <t>翻拍文件-验收表、概算核定表；清产核资-权属界定表、带动收益表、盘点表、利益链接机制</t>
  </si>
  <si>
    <t>54062420181600610016</t>
  </si>
  <si>
    <t>响箭设备</t>
  </si>
  <si>
    <t>54062420191900220001</t>
  </si>
  <si>
    <t>种子(含化肥）</t>
  </si>
  <si>
    <t>3500斤</t>
  </si>
  <si>
    <t>54062420191900240002</t>
  </si>
  <si>
    <t>地膜</t>
  </si>
  <si>
    <t>54062420190800110001</t>
  </si>
  <si>
    <t>54062420190800110002</t>
  </si>
  <si>
    <t>户内端子箱安装</t>
  </si>
  <si>
    <t>54062420190800110003</t>
  </si>
  <si>
    <t>穿线管</t>
  </si>
  <si>
    <t>15米</t>
  </si>
  <si>
    <t>54062420190800110004</t>
  </si>
  <si>
    <t>220米</t>
  </si>
  <si>
    <t>54062420190800110005</t>
  </si>
  <si>
    <t>54062420190800110006</t>
  </si>
  <si>
    <t>电缆</t>
  </si>
  <si>
    <t>54062420190800110007</t>
  </si>
  <si>
    <t>防尘防水灯安装吸顶灯</t>
  </si>
  <si>
    <t>翻拍文件-批复、移交表、清产核资-验收表、盘点表</t>
  </si>
  <si>
    <t>54062420190800110008</t>
  </si>
  <si>
    <t>普通开关安装</t>
  </si>
  <si>
    <r>
      <rPr>
        <sz val="14"/>
        <rFont val="宋体"/>
        <charset val="0"/>
      </rPr>
      <t>国投</t>
    </r>
    <r>
      <rPr>
        <sz val="14"/>
        <rFont val="Arial"/>
        <charset val="0"/>
      </rPr>
      <t>2335</t>
    </r>
    <r>
      <rPr>
        <sz val="14"/>
        <rFont val="宋体"/>
        <charset val="0"/>
      </rPr>
      <t>万元</t>
    </r>
  </si>
  <si>
    <r>
      <rPr>
        <sz val="14"/>
        <rFont val="宋体"/>
        <charset val="0"/>
      </rPr>
      <t>概算批复（</t>
    </r>
    <r>
      <rPr>
        <sz val="14"/>
        <rFont val="Arial"/>
        <charset val="0"/>
      </rPr>
      <t>2020-2023</t>
    </r>
    <r>
      <rPr>
        <sz val="14"/>
        <rFont val="宋体"/>
        <charset val="0"/>
      </rPr>
      <t>）</t>
    </r>
    <r>
      <rPr>
        <sz val="14"/>
        <rFont val="Arial"/>
        <charset val="0"/>
      </rPr>
      <t>2020</t>
    </r>
    <r>
      <rPr>
        <sz val="14"/>
        <rFont val="宋体"/>
        <charset val="0"/>
      </rPr>
      <t>年</t>
    </r>
    <r>
      <rPr>
        <sz val="14"/>
        <rFont val="Arial"/>
        <charset val="0"/>
      </rPr>
      <t>-</t>
    </r>
    <r>
      <rPr>
        <sz val="14"/>
        <rFont val="宋体"/>
        <charset val="0"/>
      </rPr>
      <t>初步设计概算批复；清查报告“十三五”</t>
    </r>
  </si>
  <si>
    <t>230、250</t>
  </si>
  <si>
    <t>54062420190800110009</t>
  </si>
  <si>
    <t>普通插座安装</t>
  </si>
  <si>
    <t>54062420190800120010</t>
  </si>
  <si>
    <t>54062420191600110001</t>
  </si>
  <si>
    <t>大棚（23栋）</t>
  </si>
  <si>
    <t>9632.17平方米</t>
  </si>
  <si>
    <t>54062420191700110001</t>
  </si>
  <si>
    <t>4911.61平方米</t>
  </si>
  <si>
    <t>54062420191700110002</t>
  </si>
  <si>
    <t>厕所</t>
  </si>
  <si>
    <t>187.84平方米</t>
  </si>
  <si>
    <t>54062420191700110003</t>
  </si>
  <si>
    <t>观光车停车棚</t>
  </si>
  <si>
    <t>177.48平方米</t>
  </si>
  <si>
    <t>54062420191700110004</t>
  </si>
  <si>
    <t>电气工程</t>
  </si>
  <si>
    <t>54062420191700110005</t>
  </si>
  <si>
    <t>给排水工程</t>
  </si>
  <si>
    <t>54062420191700110006</t>
  </si>
  <si>
    <t>土方工程</t>
  </si>
  <si>
    <t>45681.92平方米</t>
  </si>
  <si>
    <t>54062420191700110007</t>
  </si>
  <si>
    <t>绿化及路面工程</t>
  </si>
  <si>
    <t>54062420191700110008</t>
  </si>
  <si>
    <t>室外停车场</t>
  </si>
  <si>
    <t>54062420191700110009</t>
  </si>
  <si>
    <t>园路及相关铺路</t>
  </si>
  <si>
    <t>54062420191700110010</t>
  </si>
  <si>
    <t>枯山水</t>
  </si>
  <si>
    <t>54062420191700110011</t>
  </si>
  <si>
    <t>成品树池</t>
  </si>
  <si>
    <t>54062420191700110012</t>
  </si>
  <si>
    <t>成品车挡</t>
  </si>
  <si>
    <t>54062420191700110013</t>
  </si>
  <si>
    <t>主广场雕塑</t>
  </si>
  <si>
    <t>54062420191700110014</t>
  </si>
  <si>
    <t>11364平方米</t>
  </si>
  <si>
    <t>54062420191700110015</t>
  </si>
  <si>
    <t>户外设施</t>
  </si>
  <si>
    <t>54062420191700110016</t>
  </si>
  <si>
    <t>成品移动组合花箱</t>
  </si>
  <si>
    <t>清产核资--批复、移交表、验收表、盘点表（无调查了解记录）</t>
  </si>
  <si>
    <t>54062420191700110017</t>
  </si>
  <si>
    <t>景观植被</t>
  </si>
  <si>
    <t>54062420191700110018</t>
  </si>
  <si>
    <t>柴油发电机</t>
  </si>
  <si>
    <t>54062420191700110019</t>
  </si>
  <si>
    <t>室外箱变组</t>
  </si>
  <si>
    <t>54062420191600210001</t>
  </si>
  <si>
    <t>葡萄连栋温室（4座）</t>
  </si>
  <si>
    <t>林芝市巴宜区布久乡嘎玛村</t>
  </si>
  <si>
    <t>8064平方米</t>
  </si>
  <si>
    <t>54062420191600210002</t>
  </si>
  <si>
    <t>草莓连栋温室(改车厘子种植)（1座）</t>
  </si>
  <si>
    <t>2016平方米</t>
  </si>
  <si>
    <t>54062420191600210003</t>
  </si>
  <si>
    <t>甜瓜连栋温室(改三华李种植)（2座）</t>
  </si>
  <si>
    <t>54062420191600210004</t>
  </si>
  <si>
    <t>西瓜连栋温室(改三华李种植)（1座）</t>
  </si>
  <si>
    <t>54062420191600220005</t>
  </si>
  <si>
    <t>葡萄苗</t>
  </si>
  <si>
    <t>54062420191600220006</t>
  </si>
  <si>
    <t>车厘子苗</t>
  </si>
  <si>
    <t>54062420191600220007</t>
  </si>
  <si>
    <t>三华李</t>
  </si>
  <si>
    <t>54062420191600210008</t>
  </si>
  <si>
    <t>天然砂砾路面</t>
  </si>
  <si>
    <t>1762.38米</t>
  </si>
  <si>
    <t>54062420191900310001</t>
  </si>
  <si>
    <t>54062420191900310002</t>
  </si>
  <si>
    <t>纬三路道路硬化</t>
  </si>
  <si>
    <t>30273.00平方米</t>
  </si>
  <si>
    <t>54062420191900310003</t>
  </si>
  <si>
    <t>54062420191900310004</t>
  </si>
  <si>
    <t>道路标志</t>
  </si>
  <si>
    <t>54062420191900320005</t>
  </si>
  <si>
    <t>绿化工程</t>
  </si>
  <si>
    <t>54062420191900410001</t>
  </si>
  <si>
    <t>171.69㎡</t>
  </si>
  <si>
    <t>54062420191900410002</t>
  </si>
  <si>
    <t>监测房</t>
  </si>
  <si>
    <t>12.44㎡</t>
  </si>
  <si>
    <t>54062420191900410003</t>
  </si>
  <si>
    <t>污泥脱水间及加药间</t>
  </si>
  <si>
    <t>173.95㎡</t>
  </si>
  <si>
    <t>54062420191900410004</t>
  </si>
  <si>
    <t>设备间</t>
  </si>
  <si>
    <t>513.22㎡</t>
  </si>
  <si>
    <t>54062420191900410005</t>
  </si>
  <si>
    <t>粗细格栅及提升泵房</t>
  </si>
  <si>
    <t>54062420191900410006</t>
  </si>
  <si>
    <t>处沉及调节池</t>
  </si>
  <si>
    <t>54062420191900410007</t>
  </si>
  <si>
    <t>二沉池</t>
  </si>
  <si>
    <t>54062420191900410008</t>
  </si>
  <si>
    <t>紫外线消毒池</t>
  </si>
  <si>
    <t>54062420191900410009</t>
  </si>
  <si>
    <t>计量槽</t>
  </si>
  <si>
    <t>54062420191900410010</t>
  </si>
  <si>
    <t>贮泥池</t>
  </si>
  <si>
    <t>54062420191900410011</t>
  </si>
  <si>
    <t>水解酸化池</t>
  </si>
  <si>
    <t>54062420191900410012</t>
  </si>
  <si>
    <t>水景池</t>
  </si>
  <si>
    <t>54062420191900410013</t>
  </si>
  <si>
    <t>285.29m</t>
  </si>
  <si>
    <t>54062420191900410014</t>
  </si>
  <si>
    <t>车行道</t>
  </si>
  <si>
    <t>1093.28㎡</t>
  </si>
  <si>
    <t>54062420191900410015</t>
  </si>
  <si>
    <t>54062420191900420016</t>
  </si>
  <si>
    <t>绿化</t>
  </si>
  <si>
    <t>1509.75㎡</t>
  </si>
  <si>
    <t>54062420191900410017</t>
  </si>
  <si>
    <t>附属工程（电气工程、管道工程等）</t>
  </si>
  <si>
    <t>54062420191900410018</t>
  </si>
  <si>
    <r>
      <rPr>
        <sz val="14"/>
        <rFont val="宋体"/>
        <charset val="0"/>
      </rPr>
      <t>（建设内容只有苹果树，剩余</t>
    </r>
    <r>
      <rPr>
        <sz val="14"/>
        <rFont val="Arial"/>
        <charset val="0"/>
      </rPr>
      <t>564700</t>
    </r>
    <r>
      <rPr>
        <sz val="14"/>
        <rFont val="宋体"/>
        <charset val="0"/>
      </rPr>
      <t>元被村书记挪用）</t>
    </r>
  </si>
  <si>
    <t>批复、调查了解记录</t>
  </si>
  <si>
    <t>54062420191900410019</t>
  </si>
  <si>
    <t>变压器、配电柜程序控制柜</t>
  </si>
  <si>
    <t>国投4914194.47元</t>
  </si>
  <si>
    <t>清产核资--批复</t>
  </si>
  <si>
    <t>54062420191900410020</t>
  </si>
  <si>
    <t>PLC自控设备材料及软件</t>
  </si>
  <si>
    <t>54062420191900410021</t>
  </si>
  <si>
    <t>柴油发电机110KVA</t>
  </si>
  <si>
    <t>54062420201400120001</t>
  </si>
  <si>
    <t>林芝市巴宜区百巴镇增巴村</t>
  </si>
  <si>
    <t>54062420200700110001</t>
  </si>
  <si>
    <t>妊娠室改造工程(国投)</t>
  </si>
  <si>
    <t>林芝市巴宜区八一镇尼西村</t>
  </si>
  <si>
    <t>4265.22平方米</t>
  </si>
  <si>
    <t>54062420200700110002</t>
  </si>
  <si>
    <t>育肥室改造工程(企业自筹)</t>
  </si>
  <si>
    <t>3990.93平方米</t>
  </si>
  <si>
    <t>54062420200700110003</t>
  </si>
  <si>
    <t>办公室改造工程(企业自筹)</t>
  </si>
  <si>
    <t>1559.6平方米</t>
  </si>
  <si>
    <t>54062420200700110004</t>
  </si>
  <si>
    <t>有机肥厂局部拆除及加固(企业自筹)</t>
  </si>
  <si>
    <t>1550平方米</t>
  </si>
  <si>
    <t>54062420200700110005</t>
  </si>
  <si>
    <t>54062420200700110006</t>
  </si>
  <si>
    <t>54062420200700110007</t>
  </si>
  <si>
    <t>刮粪器</t>
  </si>
  <si>
    <t>54062420200700110008</t>
  </si>
  <si>
    <t>输送料线</t>
  </si>
  <si>
    <t>54062420200700140009</t>
  </si>
  <si>
    <t>水嘴</t>
  </si>
  <si>
    <t>54062420200700110010</t>
  </si>
  <si>
    <t>食槽</t>
  </si>
  <si>
    <t>54062420200700110011</t>
  </si>
  <si>
    <t>负压通风设备</t>
  </si>
  <si>
    <t>54062420200700110012</t>
  </si>
  <si>
    <t>限位栏</t>
  </si>
  <si>
    <t>54062420200700110013</t>
  </si>
  <si>
    <t>监控系统</t>
  </si>
  <si>
    <t>54062420200700110014</t>
  </si>
  <si>
    <t>54062420200700140015</t>
  </si>
  <si>
    <t>54062420200700110016</t>
  </si>
  <si>
    <t>54062420200700110017</t>
  </si>
  <si>
    <t>54062420200700110018</t>
  </si>
  <si>
    <t>隔离栏</t>
  </si>
  <si>
    <t>54062420200700110019</t>
  </si>
  <si>
    <t>妊娠室漏粪板</t>
  </si>
  <si>
    <t>1172.16平方米</t>
  </si>
  <si>
    <t>一直未结果，拆除变成耕地了</t>
  </si>
  <si>
    <t>54062420200700110020</t>
  </si>
  <si>
    <t>妊娠室自动开窗系统</t>
  </si>
  <si>
    <t>84米</t>
  </si>
  <si>
    <t>54062420200700110021</t>
  </si>
  <si>
    <t>抽粪车</t>
  </si>
  <si>
    <t>54062420200700110022</t>
  </si>
  <si>
    <t>三层运输车</t>
  </si>
  <si>
    <t>54062420201900120001</t>
  </si>
  <si>
    <t>苹果树(华硕)（含场地整理、植树、浇水等）</t>
  </si>
  <si>
    <t>54062420201900120002</t>
  </si>
  <si>
    <t>苹果(授粉树)（含场地整理、植树、浇水等）</t>
  </si>
  <si>
    <t>54062420201900140003</t>
  </si>
  <si>
    <t>果树专用肥</t>
  </si>
  <si>
    <t>kg</t>
  </si>
  <si>
    <t>未种植成功，全部死亡了</t>
  </si>
  <si>
    <t>54062420201900110004</t>
  </si>
  <si>
    <t>三角架</t>
  </si>
  <si>
    <t>54062420201900110005</t>
  </si>
  <si>
    <t>864m</t>
  </si>
  <si>
    <t>54062420201900110006</t>
  </si>
  <si>
    <t>简易铁门（3m*1.5m钢筋铁栅门）</t>
  </si>
  <si>
    <t>54062420201900220001</t>
  </si>
  <si>
    <t>种植油用牡丹（种植费及工具）</t>
  </si>
  <si>
    <t>54062420201400210001</t>
  </si>
  <si>
    <t>砖砌筑大门</t>
  </si>
  <si>
    <t>54062420201400210002</t>
  </si>
  <si>
    <t>灌溉工程（阀门井、排气井、排泥井、给水管等）</t>
  </si>
  <si>
    <t>1762平方米</t>
  </si>
  <si>
    <t>54062420201400210003</t>
  </si>
  <si>
    <t>成品板房</t>
  </si>
  <si>
    <t>10㎡</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</si>
  <si>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73户村民，更章乡门仲村：林芝市巴宜区更章门巴民族乡门仲村股份经济合作联合社</t>
  </si>
  <si>
    <t>54062420201400210004</t>
  </si>
  <si>
    <t>三级过滤水池</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</si>
  <si>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74户村民，更章乡门仲村：林芝市巴宜区更章门巴民族乡门仲村股份经济合作联合社</t>
  </si>
  <si>
    <t>54062420201400240005</t>
  </si>
  <si>
    <t>土地培肥</t>
  </si>
  <si>
    <t>KG</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</si>
  <si>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75户村民，更章乡门仲村：林芝市巴宜区更章门巴民族乡门仲村股份经济合作联合社</t>
  </si>
  <si>
    <t>54062420201400240006</t>
  </si>
  <si>
    <t>生物有机肥</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</si>
  <si>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76户村民，更章乡门仲村：林芝市巴宜区更章门巴民族乡门仲村股份经济合作联合社</t>
  </si>
  <si>
    <t>54062420201400210007</t>
  </si>
  <si>
    <t>果树支架</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</si>
  <si>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77户村民，更章乡门仲村：林芝市巴宜区更章门巴民族乡门仲村股份经济合作联合社</t>
  </si>
  <si>
    <t>54062420201400210008</t>
  </si>
  <si>
    <t>灌溉工程（阀门井、排气井、泄水井、给水管滴灌管等）</t>
  </si>
  <si>
    <t>36362平方米</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</si>
  <si>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78户村民，更章乡门仲村：林芝市巴宜区更章门巴民族乡门仲村股份经济合作联合社</t>
  </si>
  <si>
    <t>54062420201400210009</t>
  </si>
  <si>
    <t>取水口</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</si>
  <si>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79户村民，更章乡门仲村：林芝市巴宜区更章门巴民族乡门仲村股份经济合作联合社</t>
  </si>
  <si>
    <t>54062420201400210010</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</si>
  <si>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80户村民，更章乡门仲村：林芝市巴宜区更章门巴民族乡门仲村股份经济合作联合社</t>
  </si>
  <si>
    <t>54062420201400210011</t>
  </si>
  <si>
    <t>水肥一体化成品板房</t>
  </si>
  <si>
    <t>51.62㎡</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</si>
  <si>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81户村民，更章乡门仲村：林芝市巴宜区更章门巴民族乡门仲村股份经济合作联合社</t>
  </si>
  <si>
    <t>54062420201400210012</t>
  </si>
  <si>
    <t>水肥一体化设备设施</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</si>
  <si>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82户村民，更章乡门仲村：林芝市巴宜区更章门巴民族乡门仲村股份经济合作联合社</t>
  </si>
  <si>
    <t>54062420201400240013</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</si>
  <si>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83户村民，更章乡门仲村：林芝市巴宜区更章门巴民族乡门仲村股份经济合作联合社</t>
  </si>
  <si>
    <t>54062420201400240014</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</si>
  <si>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84户村民，更章乡门仲村：林芝市巴宜区更章门巴民族乡门仲村股份经济合作联合社</t>
  </si>
  <si>
    <t>54062420201400210015</t>
  </si>
  <si>
    <t>灌溉工程（阀门井、排气井、泄水井、给水管、滴灌管等）</t>
  </si>
  <si>
    <t>51666平方米</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</si>
  <si>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85户村民，更章乡门仲村：林芝市巴宜区更章门巴民族乡门仲村股份经济合作联合社</t>
  </si>
  <si>
    <t>54062420201400210016</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</si>
  <si>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86户村民，更章乡门仲村：林芝市巴宜区更章门巴民族乡门仲村股份经济合作联合社</t>
  </si>
  <si>
    <t>54062420201400210017</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</si>
  <si>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87户村民，更章乡门仲村：林芝市巴宜区更章门巴民族乡门仲村股份经济合作联合社</t>
  </si>
  <si>
    <t>54062420201400210018</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</si>
  <si>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88户村民，更章乡门仲村：林芝市巴宜区更章门巴民族乡门仲村股份经济合作联合社</t>
  </si>
  <si>
    <t>54062420201400210019</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</si>
  <si>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89户村民，更章乡门仲村：林芝市巴宜区更章门巴民族乡门仲村股份经济合作联合社</t>
  </si>
  <si>
    <t>54062420201400240020</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</si>
  <si>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90户村民，更章乡门仲村：林芝市巴宜区更章门巴民族乡门仲村股份经济合作联合社</t>
  </si>
  <si>
    <t>54062420201400240021</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</si>
  <si>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91户村民，更章乡门仲村：林芝市巴宜区更章门巴民族乡门仲村股份经济合作联合社</t>
  </si>
  <si>
    <t>54062420201400210022</t>
  </si>
  <si>
    <t>102727.2平方米</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</si>
  <si>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92户村民，更章乡门仲村：林芝市巴宜区更章门巴民族乡门仲村股份经济合作联合社</t>
  </si>
  <si>
    <t>54062420201400210023</t>
  </si>
  <si>
    <t>49.2㎡</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</si>
  <si>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93户村民，更章乡门仲村：林芝市巴宜区更章门巴民族乡门仲村股份经济合作联合社</t>
  </si>
  <si>
    <t>54062420201400210024</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</si>
  <si>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94户村民，更章乡门仲村：林芝市巴宜区更章门巴民族乡门仲村股份经济合作联合社</t>
  </si>
  <si>
    <t>54062420201400210025</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</si>
  <si>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95户村民，更章乡门仲村：林芝市巴宜区更章门巴民族乡门仲村股份经济合作联合社</t>
  </si>
  <si>
    <t>54062420201400240026</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</si>
  <si>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96户村民，更章乡门仲村：林芝市巴宜区更章门巴民族乡门仲村股份经济合作联合社</t>
  </si>
  <si>
    <t>54062420201400240027</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</si>
  <si>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97户村民，更章乡门仲村：林芝市巴宜区更章门巴民族乡门仲村股份经济合作联合社</t>
  </si>
  <si>
    <t>54062420201400210028</t>
  </si>
  <si>
    <t>75865.8平方米</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</si>
  <si>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98户村民，更章乡门仲村：林芝市巴宜区更章门巴民族乡门仲村股份经济合作联合社</t>
  </si>
  <si>
    <t>54062420201400210029</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</si>
  <si>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99户村民，更章乡门仲村：林芝市巴宜区更章门巴民族乡门仲村股份经济合作联合社</t>
  </si>
  <si>
    <t>54062420201400210030</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</si>
  <si>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100户村民，更章乡门仲村：林芝市巴宜区更章门巴民族乡门仲村股份经济合作联合社</t>
  </si>
  <si>
    <t>十三五清查报告、翻拍文件、批复、决算、移交、验收、盘点表</t>
  </si>
  <si>
    <t>54062420201400210031</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</si>
  <si>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101户村民，更章乡门仲村：林芝市巴宜区更章门巴民族乡门仲村股份经济合作联合社</t>
  </si>
  <si>
    <t>54062420201400240032</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</si>
  <si>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102户村民，更章乡门仲村：林芝市巴宜区更章门巴民族乡门仲村股份经济合作联合社</t>
  </si>
  <si>
    <t>54062420201400240033</t>
  </si>
  <si>
    <t>百巴镇扎地村：林芝市巴宜区百巴镇扎地村扎地组股份经济合作社，百巴镇大坝村：林芝市巴宜区百巴镇大坝村经济联合社，布久乡嘎玛村40户村民，米瑞乡色果拉村：林芝市巴宜区米瑞乡色果拉村祥和种植养殖农牧民合作社，八一镇唐地村：103户村民，更章乡门仲村：林芝市巴宜区更章门巴民族乡门仲村股份经济合作联合社</t>
  </si>
  <si>
    <t>54062420201600210001</t>
  </si>
  <si>
    <t>大棚（100m*24m)</t>
  </si>
  <si>
    <t>5平方米</t>
  </si>
  <si>
    <t>54062420201600240002</t>
  </si>
  <si>
    <t>水肥一体化首部配件</t>
  </si>
  <si>
    <t>54062420201600210003</t>
  </si>
  <si>
    <t>诊断监控系统</t>
  </si>
  <si>
    <t>54062420201600210004</t>
  </si>
  <si>
    <t>环境采集系统</t>
  </si>
  <si>
    <t>54062420201600210005</t>
  </si>
  <si>
    <t>环境控制系统</t>
  </si>
  <si>
    <t>54062420201600210006</t>
  </si>
  <si>
    <t>传感器系统</t>
  </si>
  <si>
    <t>54062420201600210007</t>
  </si>
  <si>
    <t>通讯传输系统</t>
  </si>
  <si>
    <t>翻拍文件-批复、调查了解记录、十四五附表1、附表4、附表8</t>
  </si>
  <si>
    <t>54062420201600210008</t>
  </si>
  <si>
    <t>执行柜</t>
  </si>
  <si>
    <t>54062420201600210009</t>
  </si>
  <si>
    <t>封闭式货车</t>
  </si>
  <si>
    <t>54062420201600240010</t>
  </si>
  <si>
    <t>耗材（包括种苗、包装器材等)</t>
  </si>
  <si>
    <t>54062420201400310001</t>
  </si>
  <si>
    <t>水肥一体化用房</t>
  </si>
  <si>
    <t>1㎡</t>
  </si>
  <si>
    <t>54062420201400310002</t>
  </si>
  <si>
    <t>水肥一体化设备（含配电箱、控制箱)</t>
  </si>
  <si>
    <t>百巴镇嘎吉村：林芝市巴宜区百巴镇嘎吉村专合社，百巴镇增巴村：林芝市巴宜区百巴镇增巴村股份经济合作联合社，布久乡嘎玛村：林芝市巴宜区布久乡嘎玛村则拉岗组股份经济合作社，林芝镇娘欧村23户村民，林芝市巴宜区米瑞乡朗乃村股份经济合作联合社，八一镇巴吉村：林芝市巴宜区八一镇巴吉村玉米组股份经济合作社，林芝市巴宜区八一镇加乃村股份经济合作联合社</t>
  </si>
  <si>
    <t>54062420201400310003</t>
  </si>
  <si>
    <t>管道工程</t>
  </si>
  <si>
    <t>百巴镇嘎吉村：林芝市巴宜区百巴镇嘎吉村专合社，百巴镇增巴村：林芝市巴宜区百巴镇增巴村股份经济合作联合社，布久乡嘎玛村：林芝市巴宜区布久乡嘎玛村则拉岗组股份经济合作社，林芝镇娘欧村24户村民，林芝市巴宜区米瑞乡朗乃村股份经济合作联合社，八一镇巴吉村：林芝市巴宜区八一镇巴吉村玉米组股份经济合作社，林芝市巴宜区八一镇加乃村股份经济合作联合社</t>
  </si>
  <si>
    <t>54062420201400310004</t>
  </si>
  <si>
    <t>砖砌阀门井</t>
  </si>
  <si>
    <t>百巴镇嘎吉村：林芝市巴宜区百巴镇嘎吉村专合社，百巴镇增巴村：林芝市巴宜区百巴镇增巴村股份经济合作联合社，布久乡嘎玛村：林芝市巴宜区布久乡嘎玛村则拉岗组股份经济合作社，林芝镇娘欧村25户村民，林芝市巴宜区米瑞乡朗乃村股份经济合作联合社，八一镇巴吉村：林芝市巴宜区八一镇巴吉村玉米组股份经济合作社，林芝市巴宜区八一镇加乃村股份经济合作联合社</t>
  </si>
  <si>
    <t>54062420201400310005</t>
  </si>
  <si>
    <t>百巴镇嘎吉村：林芝市巴宜区百巴镇嘎吉村专合社，百巴镇增巴村：林芝市巴宜区百巴镇增巴村股份经济合作联合社，布久乡嘎玛村：林芝市巴宜区布久乡嘎玛村则拉岗组股份经济合作社，林芝镇娘欧村26户村民，林芝市巴宜区米瑞乡朗乃村股份经济合作联合社，八一镇巴吉村：林芝市巴宜区八一镇巴吉村玉米组股份经济合作社，林芝市巴宜区八一镇加乃村股份经济合作联合社</t>
  </si>
  <si>
    <t>54062420201400310006</t>
  </si>
  <si>
    <t>百巴镇嘎吉村：林芝市巴宜区百巴镇嘎吉村专合社，百巴镇增巴村：林芝市巴宜区百巴镇增巴村股份经济合作联合社，布久乡嘎玛村：林芝市巴宜区布久乡嘎玛村则拉岗组股份经济合作社，林芝镇娘欧村27户村民，林芝市巴宜区米瑞乡朗乃村股份经济合作联合社，八一镇巴吉村：林芝市巴宜区八一镇巴吉村玉米组股份经济合作社，林芝市巴宜区八一镇加乃村股份经济合作联合社</t>
  </si>
  <si>
    <t>54062420201400310007</t>
  </si>
  <si>
    <t>100立方蓄水池</t>
  </si>
  <si>
    <t>百巴镇嘎吉村：林芝市巴宜区百巴镇嘎吉村专合社，百巴镇增巴村：林芝市巴宜区百巴镇增巴村股份经济合作联合社，布久乡嘎玛村：林芝市巴宜区布久乡嘎玛村则拉岗组股份经济合作社，林芝镇娘欧村28户村民，林芝市巴宜区米瑞乡朗乃村股份经济合作联合社，八一镇巴吉村：林芝市巴宜区八一镇巴吉村玉米组股份经济合作社，林芝市巴宜区八一镇加乃村股份经济合作联合社</t>
  </si>
  <si>
    <t>54062420201400310008</t>
  </si>
  <si>
    <t>百巴镇嘎吉村：林芝市巴宜区百巴镇嘎吉村专合社，百巴镇增巴村：林芝市巴宜区百巴镇增巴村股份经济合作联合社，布久乡嘎玛村：林芝市巴宜区布久乡嘎玛村则拉岗组股份经济合作社，林芝镇娘欧村29户村民，林芝市巴宜区米瑞乡朗乃村股份经济合作联合社，八一镇巴吉村：林芝市巴宜区八一镇巴吉村玉米组股份经济合作社，林芝市巴宜区八一镇加乃村股份经济合作联合社</t>
  </si>
  <si>
    <t>54062420201400310009</t>
  </si>
  <si>
    <t>林芝镇娘欧村</t>
  </si>
  <si>
    <t>百巴镇嘎吉村：林芝市巴宜区百巴镇嘎吉村专合社，百巴镇增巴村：林芝市巴宜区百巴镇增巴村股份经济合作联合社，布久乡嘎玛村：林芝市巴宜区布久乡嘎玛村则拉岗组股份经济合作社，林芝镇娘欧村30户村民，林芝市巴宜区米瑞乡朗乃村股份经济合作联合社，八一镇巴吉村：林芝市巴宜区八一镇巴吉村玉米组股份经济合作社，林芝市巴宜区八一镇加乃村股份经济合作联合社</t>
  </si>
  <si>
    <t>54062420201400310010</t>
  </si>
  <si>
    <t>百巴镇嘎吉村：林芝市巴宜区百巴镇嘎吉村专合社，百巴镇增巴村：林芝市巴宜区百巴镇增巴村股份经济合作联合社，布久乡嘎玛村：林芝市巴宜区布久乡嘎玛村则拉岗组股份经济合作社，林芝镇娘欧村31户村民，林芝市巴宜区米瑞乡朗乃村股份经济合作联合社，八一镇巴吉村：林芝市巴宜区八一镇巴吉村玉米组股份经济合作社，林芝市巴宜区八一镇加乃村股份经济合作联合社</t>
  </si>
  <si>
    <t>54062420201400310011</t>
  </si>
  <si>
    <t>300立方蓄水池</t>
  </si>
  <si>
    <t>百巴镇嘎吉村：林芝市巴宜区百巴镇嘎吉村专合社，百巴镇增巴村：林芝市巴宜区百巴镇增巴村股份经济合作联合社，布久乡嘎玛村：林芝市巴宜区布久乡嘎玛村则拉岗组股份经济合作社，林芝镇娘欧村32户村民，林芝市巴宜区米瑞乡朗乃村股份经济合作联合社，八一镇巴吉村：林芝市巴宜区八一镇巴吉村玉米组股份经济合作社，林芝市巴宜区八一镇加乃村股份经济合作联合社</t>
  </si>
  <si>
    <t>54062420201400310012</t>
  </si>
  <si>
    <t>百巴镇嘎吉村：林芝市巴宜区百巴镇嘎吉村专合社，百巴镇增巴村：林芝市巴宜区百巴镇增巴村股份经济合作联合社，布久乡嘎玛村：林芝市巴宜区布久乡嘎玛村则拉岗组股份经济合作社，林芝镇娘欧村33户村民，林芝市巴宜区米瑞乡朗乃村股份经济合作联合社，八一镇巴吉村：林芝市巴宜区八一镇巴吉村玉米组股份经济合作社，林芝市巴宜区八一镇加乃村股份经济合作联合社</t>
  </si>
  <si>
    <t>54062420201400310013</t>
  </si>
  <si>
    <t>200厚天然级配砂砾石路面</t>
  </si>
  <si>
    <t>百巴镇嘎吉村：林芝市巴宜区百巴镇嘎吉村专合社，百巴镇增巴村：林芝市巴宜区百巴镇增巴村股份经济合作联合社，布久乡嘎玛村：林芝市巴宜区布久乡嘎玛村则拉岗组股份经济合作社，林芝镇娘欧村34户村民，林芝市巴宜区米瑞乡朗乃村股份经济合作联合社，八一镇巴吉村：林芝市巴宜区八一镇巴吉村玉米组股份经济合作社，林芝市巴宜区八一镇加乃村股份经济合作联合社</t>
  </si>
  <si>
    <t>54062420201400310014</t>
  </si>
  <si>
    <t>百巴镇嘎吉村：林芝市巴宜区百巴镇嘎吉村专合社，百巴镇增巴村：林芝市巴宜区百巴镇增巴村股份经济合作联合社，布久乡嘎玛村：林芝市巴宜区布久乡嘎玛村则拉岗组股份经济合作社，林芝镇娘欧村35户村民，林芝市巴宜区米瑞乡朗乃村股份经济合作联合社，八一镇巴吉村：林芝市巴宜区八一镇巴吉村玉米组股份经济合作社，林芝市巴宜区八一镇加乃村股份经济合作联合社</t>
  </si>
  <si>
    <t>54062420201400310015</t>
  </si>
  <si>
    <t>百巴镇嘎吉村：林芝市巴宜区百巴镇嘎吉村专合社，百巴镇增巴村：林芝市巴宜区百巴镇增巴村股份经济合作联合社，布久乡嘎玛村：林芝市巴宜区布久乡嘎玛村则拉岗组股份经济合作社，林芝镇娘欧村36户村民，林芝市巴宜区米瑞乡朗乃村股份经济合作联合社，八一镇巴吉村：林芝市巴宜区八一镇巴吉村玉米组股份经济合作社，林芝市巴宜区八一镇加乃村股份经济合作联合社</t>
  </si>
  <si>
    <t>54062420201400310016</t>
  </si>
  <si>
    <t>百巴镇嘎吉村：林芝市巴宜区百巴镇嘎吉村专合社，百巴镇增巴村：林芝市巴宜区百巴镇增巴村股份经济合作联合社，布久乡嘎玛村：林芝市巴宜区布久乡嘎玛村则拉岗组股份经济合作社，林芝镇娘欧村37户村民，林芝市巴宜区米瑞乡朗乃村股份经济合作联合社，八一镇巴吉村：林芝市巴宜区八一镇巴吉村玉米组股份经济合作社，林芝市巴宜区八一镇加乃村股份经济合作联合社</t>
  </si>
  <si>
    <t>54062420201400310017</t>
  </si>
  <si>
    <t>百巴镇嘎吉村：林芝市巴宜区百巴镇嘎吉村专合社，百巴镇增巴村：林芝市巴宜区百巴镇增巴村股份经济合作联合社，布久乡嘎玛村：林芝市巴宜区布久乡嘎玛村则拉岗组股份经济合作社，林芝镇娘欧村38户村民，林芝市巴宜区米瑞乡朗乃村股份经济合作联合社，八一镇巴吉村：林芝市巴宜区八一镇巴吉村玉米组股份经济合作社，林芝市巴宜区八一镇加乃村股份经济合作联合社</t>
  </si>
  <si>
    <t>54062420201400310018</t>
  </si>
  <si>
    <t>百巴镇嘎吉村：林芝市巴宜区百巴镇嘎吉村专合社，百巴镇增巴村：林芝市巴宜区百巴镇增巴村股份经济合作联合社，布久乡嘎玛村：林芝市巴宜区布久乡嘎玛村则拉岗组股份经济合作社，林芝镇娘欧村39户村民，林芝市巴宜区米瑞乡朗乃村股份经济合作联合社，八一镇巴吉村：林芝市巴宜区八一镇巴吉村玉米组股份经济合作社，林芝市巴宜区八一镇加乃村股份经济合作联合社</t>
  </si>
  <si>
    <t>54062420201400310019</t>
  </si>
  <si>
    <t>百巴镇嘎吉村：林芝市巴宜区百巴镇嘎吉村专合社，百巴镇增巴村：林芝市巴宜区百巴镇增巴村股份经济合作联合社，布久乡嘎玛村：林芝市巴宜区布久乡嘎玛村则拉岗组股份经济合作社，林芝镇娘欧村40户村民，林芝市巴宜区米瑞乡朗乃村股份经济合作联合社，八一镇巴吉村：林芝市巴宜区八一镇巴吉村玉米组股份经济合作社，林芝市巴宜区八一镇加乃村股份经济合作联合社</t>
  </si>
  <si>
    <t>池边驳岸、移动厕所（成品）、指示牌、特色桌椅、入口标识柱清产核资盘点表中未建设，金额为62522.87元，该项目实际投入15905577.13元</t>
  </si>
  <si>
    <t>翻拍文件-验收表；
 概算批复（2020-2023）2020年-初步设计概算核定表（两个项目都有）；                
清产核资-权属界定表；(PS：清产核资中将本项目与巴吉村旅游产业建设项目一期水肥一体化合计在一起)</t>
  </si>
  <si>
    <t>54062420201400310020</t>
  </si>
  <si>
    <t>百巴镇嘎吉村：林芝市巴宜区百巴镇嘎吉村专合社，百巴镇增巴村：林芝市巴宜区百巴镇增巴村股份经济合作联合社，布久乡嘎玛村：林芝市巴宜区布久乡嘎玛村则拉岗组股份经济合作社，林芝镇娘欧村41户村民，林芝市巴宜区米瑞乡朗乃村股份经济合作联合社，八一镇巴吉村：林芝市巴宜区八一镇巴吉村玉米组股份经济合作社，林芝市巴宜区八一镇加乃村股份经济合作联合社</t>
  </si>
  <si>
    <t>54062420201400310021</t>
  </si>
  <si>
    <t>启动柜（含离心式泵、控制系统）</t>
  </si>
  <si>
    <t>百巴镇嘎吉村：林芝市巴宜区百巴镇嘎吉村专合社，百巴镇增巴村：林芝市巴宜区百巴镇增巴村股份经济合作联合社，布久乡嘎玛村：林芝市巴宜区布久乡嘎玛村则拉岗组股份经济合作社，林芝镇娘欧村42户村民，林芝市巴宜区米瑞乡朗乃村股份经济合作联合社，八一镇巴吉村：林芝市巴宜区八一镇巴吉村玉米组股份经济合作社，林芝市巴宜区八一镇加乃村股份经济合作联合社</t>
  </si>
  <si>
    <t>54062420201400340022</t>
  </si>
  <si>
    <t>土地培肥、生物有机肥</t>
  </si>
  <si>
    <t>百巴镇嘎吉村：林芝市巴宜区百巴镇嘎吉村专合社，百巴镇增巴村：林芝市巴宜区百巴镇增巴村股份经济合作联合社，布久乡嘎玛村：林芝市巴宜区布久乡嘎玛村则拉岗组股份经济合作社，林芝镇娘欧村43户村民，林芝市巴宜区米瑞乡朗乃村股份经济合作联合社，八一镇巴吉村：林芝市巴宜区八一镇巴吉村玉米组股份经济合作社，林芝市巴宜区八一镇加乃村股份经济合作联合社</t>
  </si>
  <si>
    <t>54062420201700110001</t>
  </si>
  <si>
    <t>宿舍</t>
  </si>
  <si>
    <t>677.77平方米</t>
  </si>
  <si>
    <t>54062420201700110002</t>
  </si>
  <si>
    <t>多功能楼</t>
  </si>
  <si>
    <t>287.84平方米</t>
  </si>
  <si>
    <t>54062420201700110003</t>
  </si>
  <si>
    <t>多功能用房</t>
  </si>
  <si>
    <t>401.41平方米</t>
  </si>
  <si>
    <t>54062420201700110004</t>
  </si>
  <si>
    <t>观测房（3座）</t>
  </si>
  <si>
    <t>264.99平方米</t>
  </si>
  <si>
    <t>54062420201700110005</t>
  </si>
  <si>
    <t>自行车管理用房</t>
  </si>
  <si>
    <t>57.56平方米</t>
  </si>
  <si>
    <t>54062420201700110006</t>
  </si>
  <si>
    <t>54062420201700110007</t>
  </si>
  <si>
    <t>54062420201700110008</t>
  </si>
  <si>
    <t>碎石道路工程</t>
  </si>
  <si>
    <t>7571.2平方米</t>
  </si>
  <si>
    <t>54062420201700110009</t>
  </si>
  <si>
    <t>砂土道路工程</t>
  </si>
  <si>
    <t>500400平方米</t>
  </si>
  <si>
    <t>巴吉村旅游产业建设项目一期水肥一体化</t>
  </si>
  <si>
    <t>54062420201700110010</t>
  </si>
  <si>
    <t>园林绿化工程</t>
  </si>
  <si>
    <t>10867平方米</t>
  </si>
  <si>
    <t>54062420201700110011</t>
  </si>
  <si>
    <t>休闲座椅</t>
  </si>
  <si>
    <t>54062420201700110012</t>
  </si>
  <si>
    <t>垃圾桶</t>
  </si>
  <si>
    <t>54062420201700110013</t>
  </si>
  <si>
    <t>管网系统</t>
  </si>
  <si>
    <t>十三五清查报告、翻拍文件-决算、移交表、验收表</t>
  </si>
  <si>
    <t>54062420201700110014</t>
  </si>
  <si>
    <t>首部过滤系统</t>
  </si>
  <si>
    <t>54062420201700110015</t>
  </si>
  <si>
    <t>100㎡蓄水池土建</t>
  </si>
  <si>
    <t>54062420201700110016</t>
  </si>
  <si>
    <t>54062420201800110001</t>
  </si>
  <si>
    <t>1#综合体</t>
  </si>
  <si>
    <t>林芝市巴宜区鲁朗镇拉月村</t>
  </si>
  <si>
    <t>1042.89平方米</t>
  </si>
  <si>
    <t>54062420201800110002</t>
  </si>
  <si>
    <t>2#综合体</t>
  </si>
  <si>
    <t>988.68平方米</t>
  </si>
  <si>
    <r>
      <rPr>
        <sz val="14"/>
        <rFont val="宋体"/>
        <charset val="0"/>
      </rPr>
      <t>国投</t>
    </r>
    <r>
      <rPr>
        <sz val="14"/>
        <rFont val="Arial"/>
        <charset val="0"/>
      </rPr>
      <t>450</t>
    </r>
    <r>
      <rPr>
        <sz val="14"/>
        <rFont val="宋体"/>
        <charset val="0"/>
      </rPr>
      <t>万元</t>
    </r>
  </si>
  <si>
    <t>清查报告（十四五）</t>
  </si>
  <si>
    <t>54062420201800110003</t>
  </si>
  <si>
    <t>3#综合体</t>
  </si>
  <si>
    <t>1043.51平方米</t>
  </si>
  <si>
    <t>54062420201800110004</t>
  </si>
  <si>
    <t>场地工程（包括拆除工程、场地工程、总体给排水工程、总体电气工程）</t>
  </si>
  <si>
    <t>54062420201800110005</t>
  </si>
  <si>
    <t>490.23平方米</t>
  </si>
  <si>
    <t>54062420201600310001</t>
  </si>
  <si>
    <t>大棚【L=80米】</t>
  </si>
  <si>
    <r>
      <rPr>
        <sz val="14"/>
        <rFont val="宋体"/>
        <charset val="0"/>
      </rPr>
      <t>概算批复（</t>
    </r>
    <r>
      <rPr>
        <sz val="14"/>
        <rFont val="Arial"/>
        <charset val="0"/>
      </rPr>
      <t>2020-2023</t>
    </r>
    <r>
      <rPr>
        <sz val="14"/>
        <rFont val="宋体"/>
        <charset val="0"/>
      </rPr>
      <t>）</t>
    </r>
    <r>
      <rPr>
        <sz val="14"/>
        <rFont val="Arial"/>
        <charset val="0"/>
      </rPr>
      <t>2020</t>
    </r>
    <r>
      <rPr>
        <sz val="14"/>
        <rFont val="宋体"/>
        <charset val="0"/>
      </rPr>
      <t>年</t>
    </r>
    <r>
      <rPr>
        <sz val="14"/>
        <rFont val="Arial"/>
        <charset val="0"/>
      </rPr>
      <t>-</t>
    </r>
    <r>
      <rPr>
        <sz val="14"/>
        <rFont val="宋体"/>
        <charset val="0"/>
      </rPr>
      <t>初步设计概算批复；清查报告</t>
    </r>
    <r>
      <rPr>
        <sz val="14"/>
        <rFont val="Arial"/>
        <charset val="0"/>
      </rPr>
      <t>“</t>
    </r>
    <r>
      <rPr>
        <sz val="14"/>
        <rFont val="宋体"/>
        <charset val="0"/>
      </rPr>
      <t>十四五</t>
    </r>
    <r>
      <rPr>
        <sz val="14"/>
        <rFont val="Arial"/>
        <charset val="0"/>
      </rPr>
      <t>”</t>
    </r>
  </si>
  <si>
    <t>54062420201600310002</t>
  </si>
  <si>
    <t>大棚【L=79米】</t>
  </si>
  <si>
    <t>54062420201600310003</t>
  </si>
  <si>
    <t>大棚【L=78米】</t>
  </si>
  <si>
    <t>54062420201600310004</t>
  </si>
  <si>
    <t>大棚【L=77米】</t>
  </si>
  <si>
    <t>54062420201200110001</t>
  </si>
  <si>
    <t>边沟</t>
  </si>
  <si>
    <t>472米</t>
  </si>
  <si>
    <t>54062420201200110002</t>
  </si>
  <si>
    <t>路面工程</t>
  </si>
  <si>
    <t>3192.7平方米</t>
  </si>
  <si>
    <t>54062420201200110003</t>
  </si>
  <si>
    <t>波形护栏</t>
  </si>
  <si>
    <t>160米</t>
  </si>
  <si>
    <t>54062420201200110004</t>
  </si>
  <si>
    <t>路灯工程</t>
  </si>
  <si>
    <t>54062420201200110005</t>
  </si>
  <si>
    <t>dn300预制管涵</t>
  </si>
  <si>
    <t>10米</t>
  </si>
  <si>
    <t>54062420201200110006</t>
  </si>
  <si>
    <t>错车道</t>
  </si>
  <si>
    <t>54062420201200110007</t>
  </si>
  <si>
    <t>停车场硬化工程</t>
  </si>
  <si>
    <t>263.5平方米</t>
  </si>
  <si>
    <t>54062420201200110008</t>
  </si>
  <si>
    <t>凹凸镜</t>
  </si>
  <si>
    <t>54062420201600410001</t>
  </si>
  <si>
    <t>加工房</t>
  </si>
  <si>
    <t>46.78㎡</t>
  </si>
  <si>
    <t>54062420201600410002</t>
  </si>
  <si>
    <t>大棚改造</t>
  </si>
  <si>
    <t>54062420201600410003</t>
  </si>
  <si>
    <t>54062420201600410004</t>
  </si>
  <si>
    <t>54062420201600410005</t>
  </si>
  <si>
    <t>加工房烘干机</t>
  </si>
  <si>
    <t>54062420201600410006</t>
  </si>
  <si>
    <t>电动卷膜机</t>
  </si>
  <si>
    <t>54062420201600420007</t>
  </si>
  <si>
    <t>菌袋</t>
  </si>
  <si>
    <t>十四五附表1、附表4、附表8、调查了解记录（无赋码）</t>
  </si>
  <si>
    <t>54062420201600440008</t>
  </si>
  <si>
    <t>有机肥</t>
  </si>
  <si>
    <t>54062420201700210001</t>
  </si>
  <si>
    <t>文旅用房（含附属工程、设备购置）</t>
  </si>
  <si>
    <t>54062420201700210002</t>
  </si>
  <si>
    <t>54062420201900310001</t>
  </si>
  <si>
    <t>挖掘机</t>
  </si>
  <si>
    <t>林芝市巴宜区鲁朗镇明吉村</t>
  </si>
  <si>
    <t>54062420201900310002</t>
  </si>
  <si>
    <t>装载机</t>
  </si>
  <si>
    <t>54062420201900310003</t>
  </si>
  <si>
    <t>液压破碎锤（挖机配套）</t>
  </si>
  <si>
    <t>54062420201600610001</t>
  </si>
  <si>
    <t>6035.66m</t>
  </si>
  <si>
    <t>米瑞乡玉荣增村核实是否有该资产</t>
  </si>
  <si>
    <t>54062420201600710001</t>
  </si>
  <si>
    <t>2886.78m</t>
  </si>
  <si>
    <t>54062420200400210001</t>
  </si>
  <si>
    <t>打麦场</t>
  </si>
  <si>
    <t>504.9m</t>
  </si>
  <si>
    <t>54062420201900410001</t>
  </si>
  <si>
    <t>786.15m</t>
  </si>
  <si>
    <t>54062420201900510001</t>
  </si>
  <si>
    <t>农田道路</t>
  </si>
  <si>
    <t>4058.12m²</t>
  </si>
  <si>
    <t>54062420211600110001</t>
  </si>
  <si>
    <t>2#蔬菜大棚</t>
  </si>
  <si>
    <t>54062420211600110002</t>
  </si>
  <si>
    <t>5#蔬菜大棚</t>
  </si>
  <si>
    <t>54062420211600110003</t>
  </si>
  <si>
    <t>6#蔬菜大棚</t>
  </si>
  <si>
    <t>54062420211600110004</t>
  </si>
  <si>
    <t>11#蔬菜大棚</t>
  </si>
  <si>
    <t>54062420211600110005</t>
  </si>
  <si>
    <t>内部道路</t>
  </si>
  <si>
    <t>5377.63平方米</t>
  </si>
  <si>
    <t>54062420211600110006</t>
  </si>
  <si>
    <t>集装箱房</t>
  </si>
  <si>
    <t>54062420211600110007</t>
  </si>
  <si>
    <t>新建网围栏</t>
  </si>
  <si>
    <t>2215.27米</t>
  </si>
  <si>
    <t>54062420211600110008</t>
  </si>
  <si>
    <t>简易铁栅门</t>
  </si>
  <si>
    <t>54062420211600110009</t>
  </si>
  <si>
    <t>62*15蔬菜大棚</t>
  </si>
  <si>
    <t>米瑞乡玉荣增村</t>
  </si>
  <si>
    <t>54062420211600110010</t>
  </si>
  <si>
    <t>74*15蔬菜大棚</t>
  </si>
  <si>
    <t>3330平方米</t>
  </si>
  <si>
    <t>54062420211600110011</t>
  </si>
  <si>
    <t>77*15蔬菜大棚</t>
  </si>
  <si>
    <t>4620平方米</t>
  </si>
  <si>
    <t>54062420211600110012</t>
  </si>
  <si>
    <t>86*15蔬菜大棚</t>
  </si>
  <si>
    <t>6450平方米</t>
  </si>
  <si>
    <t>54062420211600110013</t>
  </si>
  <si>
    <t>89*15蔬菜大棚</t>
  </si>
  <si>
    <t>2670平方米</t>
  </si>
  <si>
    <t>54062420211600110014</t>
  </si>
  <si>
    <t>92*15蔬菜大棚</t>
  </si>
  <si>
    <t>12420平方米</t>
  </si>
  <si>
    <t>54062420211600110015</t>
  </si>
  <si>
    <t>107*15蔬菜大棚</t>
  </si>
  <si>
    <t>4815平方米</t>
  </si>
  <si>
    <t>54062420211600110016</t>
  </si>
  <si>
    <t>54062420211600110017</t>
  </si>
  <si>
    <t>配电箱基础</t>
  </si>
  <si>
    <t>54062420211600110018</t>
  </si>
  <si>
    <t>网围栏三角铁</t>
  </si>
  <si>
    <t>0.65吨</t>
  </si>
  <si>
    <t>54062420211600110019</t>
  </si>
  <si>
    <t>3586.48平方米</t>
  </si>
  <si>
    <t>54062420211600110020</t>
  </si>
  <si>
    <t>958.15米</t>
  </si>
  <si>
    <t>54062420211600110021</t>
  </si>
  <si>
    <t>集体箱式住房</t>
  </si>
  <si>
    <t>54062420211600210001</t>
  </si>
  <si>
    <t>820.76平方米</t>
  </si>
  <si>
    <t>54062420211600210002</t>
  </si>
  <si>
    <t>柴油发电机房</t>
  </si>
  <si>
    <t>47.32平方米</t>
  </si>
  <si>
    <t>54062420211600210003</t>
  </si>
  <si>
    <t>生产加工车间</t>
  </si>
  <si>
    <t>1909.44平方米</t>
  </si>
  <si>
    <t>54062420211600210004</t>
  </si>
  <si>
    <t>综合服务中心</t>
  </si>
  <si>
    <t>2082.27平方米</t>
  </si>
  <si>
    <t>54062420211600210005</t>
  </si>
  <si>
    <t>水泥道路及硬化</t>
  </si>
  <si>
    <t>6645.04平方米</t>
  </si>
  <si>
    <t>清查报告（十四五）、翻拍资料</t>
  </si>
  <si>
    <t>54062420211600210006</t>
  </si>
  <si>
    <t>产业园平台</t>
  </si>
  <si>
    <t>无形资产</t>
  </si>
  <si>
    <t>54062420211600210007</t>
  </si>
  <si>
    <t>户外及室内大屏</t>
  </si>
  <si>
    <t>54062420211600240008</t>
  </si>
  <si>
    <t>系统集成</t>
  </si>
  <si>
    <t>54062420211600210009</t>
  </si>
  <si>
    <t>附属工程（管网、电器、绿化工程）</t>
  </si>
  <si>
    <t>54062420210700110001</t>
  </si>
  <si>
    <t>空怀母猪舍1#</t>
  </si>
  <si>
    <t>288.45平方米</t>
  </si>
  <si>
    <t>54062420210700110002</t>
  </si>
  <si>
    <t>空怀母猪舍2#</t>
  </si>
  <si>
    <t>385.65平方米</t>
  </si>
  <si>
    <t>54062420210700110003</t>
  </si>
  <si>
    <t>公猪舍</t>
  </si>
  <si>
    <t>54062420210700110004</t>
  </si>
  <si>
    <t>产仔舍1#</t>
  </si>
  <si>
    <t>239.85平方米</t>
  </si>
  <si>
    <t>54062420210700110005</t>
  </si>
  <si>
    <t>产仔舍2#</t>
  </si>
  <si>
    <t>771.3平方米</t>
  </si>
  <si>
    <t>54062420210700110006</t>
  </si>
  <si>
    <t>保育舍1#</t>
  </si>
  <si>
    <t>54062420210700110007</t>
  </si>
  <si>
    <t>保育舍2#</t>
  </si>
  <si>
    <t>576.9平方米</t>
  </si>
  <si>
    <t>54062420210700110008</t>
  </si>
  <si>
    <t>保育舍3#</t>
  </si>
  <si>
    <t>54062420210700110009</t>
  </si>
  <si>
    <t>生长育肥舍1#</t>
  </si>
  <si>
    <t>1439.1平方米</t>
  </si>
  <si>
    <t>54062420210700110010</t>
  </si>
  <si>
    <t>生长育肥舍2#</t>
  </si>
  <si>
    <t>1153.8平方米</t>
  </si>
  <si>
    <t>54062420210700110011</t>
  </si>
  <si>
    <t>生长育肥舍3#</t>
  </si>
  <si>
    <t>1156.95平方米</t>
  </si>
  <si>
    <t>54062420210700110012</t>
  </si>
  <si>
    <t>117.45平方米</t>
  </si>
  <si>
    <t>54062420210700110013</t>
  </si>
  <si>
    <t>饲料库</t>
  </si>
  <si>
    <t>596.96平方米</t>
  </si>
  <si>
    <t>54062420210700110014</t>
  </si>
  <si>
    <t>381.59平方米</t>
  </si>
  <si>
    <t>54062420210700110015</t>
  </si>
  <si>
    <t>单栋消毒室</t>
  </si>
  <si>
    <t>21.83平方米</t>
  </si>
  <si>
    <t>54062420210700110016</t>
  </si>
  <si>
    <t>333.8平方米</t>
  </si>
  <si>
    <t>54062420210700110017</t>
  </si>
  <si>
    <t>无公害处理间</t>
  </si>
  <si>
    <t>77.9平方米</t>
  </si>
  <si>
    <t>54062420210700110018</t>
  </si>
  <si>
    <t>加氯间</t>
  </si>
  <si>
    <t>36.69平方米</t>
  </si>
  <si>
    <t>54062420210700110019</t>
  </si>
  <si>
    <t>猪粪暂存间</t>
  </si>
  <si>
    <t>218.4平方米</t>
  </si>
  <si>
    <t>54062420210700110020</t>
  </si>
  <si>
    <t>污水暂存池</t>
  </si>
  <si>
    <t>54062420210700110021</t>
  </si>
  <si>
    <t>碎石道路</t>
  </si>
  <si>
    <t>7199.34平方米</t>
  </si>
  <si>
    <t>54062420210700110022</t>
  </si>
  <si>
    <t>2722米</t>
  </si>
  <si>
    <t>54062420210700110023</t>
  </si>
  <si>
    <t>54062420210700110024</t>
  </si>
  <si>
    <t>出猪台</t>
  </si>
  <si>
    <t>54062420210700110025</t>
  </si>
  <si>
    <t>固液分离机</t>
  </si>
  <si>
    <t>54062420210700110026</t>
  </si>
  <si>
    <t>搅拌机</t>
  </si>
  <si>
    <t>54062420210700110027</t>
  </si>
  <si>
    <t>粪污专用污水泵</t>
  </si>
  <si>
    <t>54062420210700110028</t>
  </si>
  <si>
    <t>好氧曝气机</t>
  </si>
  <si>
    <t>54062420210700110029</t>
  </si>
  <si>
    <t>好氧曝气盘</t>
  </si>
  <si>
    <t>盘</t>
  </si>
  <si>
    <t>54062420210700110030</t>
  </si>
  <si>
    <t>堆粪翻耙机</t>
  </si>
  <si>
    <t>54062420210700110031</t>
  </si>
  <si>
    <t>粪渣运输车</t>
  </si>
  <si>
    <t>54062420210700110032</t>
  </si>
  <si>
    <t>沼气气水分离器</t>
  </si>
  <si>
    <t>54062420210700110033</t>
  </si>
  <si>
    <t>沼气脱硫塔</t>
  </si>
  <si>
    <t>54062420210700110034</t>
  </si>
  <si>
    <t>沼气恒压装置</t>
  </si>
  <si>
    <t>54062420210700110035</t>
  </si>
  <si>
    <t>沼气专用加压泵</t>
  </si>
  <si>
    <t>54062420210700110036</t>
  </si>
  <si>
    <t>沼气燃烧灶具</t>
  </si>
  <si>
    <t>54062420210700110037</t>
  </si>
  <si>
    <t>消防设备(推车式干
粉灭火器)</t>
  </si>
  <si>
    <t>确实是由林芝市兰泽赤锦种养殖农民专业合作社申请项目还是村集体申请的项目，只是出租给该合作社</t>
  </si>
  <si>
    <t>54062420210700110038</t>
  </si>
  <si>
    <t>无公害化处理设备</t>
  </si>
  <si>
    <t>54062420210700110039</t>
  </si>
  <si>
    <t>50T地磅</t>
  </si>
  <si>
    <t>54062420210700110040</t>
  </si>
  <si>
    <t>不锈钢食槽</t>
  </si>
  <si>
    <t>54062420210700110041</t>
  </si>
  <si>
    <t>附属工程（给排水、电器工程）</t>
  </si>
  <si>
    <t>54062420210400110001</t>
  </si>
  <si>
    <t>钢丝网围栏</t>
  </si>
  <si>
    <t>210米</t>
  </si>
  <si>
    <t>54062420210400110002</t>
  </si>
  <si>
    <t>圈舍改造（含食槽、尿槽、地面硬化等）</t>
  </si>
  <si>
    <t>54062420210400110003</t>
  </si>
  <si>
    <t>隔离牛栏</t>
  </si>
  <si>
    <t>54062420210400110004</t>
  </si>
  <si>
    <t>通气窗屋架</t>
  </si>
  <si>
    <t>榀</t>
  </si>
  <si>
    <t>54062420210400110005</t>
  </si>
  <si>
    <t>屋面更换中空阳光棚</t>
  </si>
  <si>
    <t>76.44平方米</t>
  </si>
  <si>
    <t>54062420210400110006</t>
  </si>
  <si>
    <t>通气窗屋顶</t>
  </si>
  <si>
    <t>273.37平方米</t>
  </si>
  <si>
    <t>54062420210400120007</t>
  </si>
  <si>
    <t>母犏牛</t>
  </si>
  <si>
    <t>54062420210400120008</t>
  </si>
  <si>
    <t>雅江雪牛</t>
  </si>
  <si>
    <t>54062420210400140009</t>
  </si>
  <si>
    <t>牛饲料</t>
  </si>
  <si>
    <t>156.23吨</t>
  </si>
  <si>
    <t>54062420210800110001</t>
  </si>
  <si>
    <t>1#鸡舍及配套设施</t>
  </si>
  <si>
    <t>660平方米</t>
  </si>
  <si>
    <t>54062420210800110002</t>
  </si>
  <si>
    <t>2#鸡舍及配套设施</t>
  </si>
  <si>
    <t>54062420210800110003</t>
  </si>
  <si>
    <t>3#鸡舍及配套设施</t>
  </si>
  <si>
    <t>580平方米</t>
  </si>
  <si>
    <t>54062420210800110004</t>
  </si>
  <si>
    <t>4#鸡舍及配套设施</t>
  </si>
  <si>
    <t>576平方米</t>
  </si>
  <si>
    <t>54062420210800110005</t>
  </si>
  <si>
    <t>综合楼及配套设施</t>
  </si>
  <si>
    <t>164.22平方米</t>
  </si>
  <si>
    <t>54062420210800110006</t>
  </si>
  <si>
    <t>仓库及配套设施</t>
  </si>
  <si>
    <t>203.01平方米</t>
  </si>
  <si>
    <t>54062420210800110007</t>
  </si>
  <si>
    <t>病死处理间及配套设施</t>
  </si>
  <si>
    <t>18.87平方米</t>
  </si>
  <si>
    <t>54062420210800110008</t>
  </si>
  <si>
    <t>54062420210800110009</t>
  </si>
  <si>
    <t>消毒池</t>
  </si>
  <si>
    <t>23.78平方米</t>
  </si>
  <si>
    <t>54062420210800110010</t>
  </si>
  <si>
    <t>道路硬化（含粪便堆放场）</t>
  </si>
  <si>
    <t>1245.5平方米</t>
  </si>
  <si>
    <t>54062420210800110011</t>
  </si>
  <si>
    <t>28.64立方米</t>
  </si>
  <si>
    <t>54062420210800110012</t>
  </si>
  <si>
    <t>附属工程（含检查井、水井表、室外配电箱等）</t>
  </si>
  <si>
    <t>清查报告（十四五）、调查了解、翻拍资料</t>
  </si>
  <si>
    <t>54062420210800110013</t>
  </si>
  <si>
    <t>整体化粪池</t>
  </si>
  <si>
    <t>54062420210800110014</t>
  </si>
  <si>
    <t>室外监控摄像机</t>
  </si>
  <si>
    <t>54062420210800110015</t>
  </si>
  <si>
    <t>路灯</t>
  </si>
  <si>
    <t>54062420210800140016</t>
  </si>
  <si>
    <t>耗材等</t>
  </si>
  <si>
    <t>54062420211700110001</t>
  </si>
  <si>
    <t>儿童卡丁车1550*860*650</t>
  </si>
  <si>
    <t>54062420211700110002</t>
  </si>
  <si>
    <t>双人卡丁车2200*1350*1450</t>
  </si>
  <si>
    <t>54062420211700110003</t>
  </si>
  <si>
    <t>彩虹门6000*15000</t>
  </si>
  <si>
    <t>54062420211700110004</t>
  </si>
  <si>
    <t>积木掩体894*425</t>
  </si>
  <si>
    <t>54062420211700110005</t>
  </si>
  <si>
    <t>瞭望塔3800*1500</t>
  </si>
  <si>
    <t>处</t>
  </si>
  <si>
    <t>54062420211700110006</t>
  </si>
  <si>
    <t>指挥所4000*5000</t>
  </si>
  <si>
    <t>54062420211700110007</t>
  </si>
  <si>
    <t>军绿油桶900*580</t>
  </si>
  <si>
    <t>54062420211700110008</t>
  </si>
  <si>
    <t>木栏栅2300*1200</t>
  </si>
  <si>
    <t>54062420211700110009</t>
  </si>
  <si>
    <t>炮弹箱1160*280*350</t>
  </si>
  <si>
    <t>54062420211700110010</t>
  </si>
  <si>
    <t>吃鸡装备套装690-700 2900g</t>
  </si>
  <si>
    <t>54062420211700110011</t>
  </si>
  <si>
    <t>指挥官系统</t>
  </si>
  <si>
    <t>54062420211700110012</t>
  </si>
  <si>
    <t>激光电子打靶</t>
  </si>
  <si>
    <t>54062420211700110013</t>
  </si>
  <si>
    <t>接待用房3*6</t>
  </si>
  <si>
    <t>54062420211700110014</t>
  </si>
  <si>
    <t>氛围营造设备</t>
  </si>
  <si>
    <t>54062420211700110015</t>
  </si>
  <si>
    <t>枪架</t>
  </si>
  <si>
    <t>54062420211700110016</t>
  </si>
  <si>
    <t>吧台1300*1700</t>
  </si>
  <si>
    <t>54062420211700110017</t>
  </si>
  <si>
    <t>投影机4K</t>
  </si>
  <si>
    <t>该项目的地存在争议，导致该项目一直未运营起来，目前争议已经解决，计划委托第三方公司运营</t>
  </si>
  <si>
    <t>清查报告“十四五”        批复文号：林巴宜发改【2021】291号；调查记录</t>
  </si>
  <si>
    <t>54062420211700110018</t>
  </si>
  <si>
    <t>鼓风机135*195</t>
  </si>
  <si>
    <t>54062420211700110019</t>
  </si>
  <si>
    <t>广告牌</t>
  </si>
  <si>
    <t>54062420211700110020</t>
  </si>
  <si>
    <t>专用工具</t>
  </si>
  <si>
    <t>54062420211700140021</t>
  </si>
  <si>
    <t>附属及及其他（含培训维护运输费、沙袋、轮胎、迷彩网等低值物质）</t>
  </si>
  <si>
    <t>54062420211700210001</t>
  </si>
  <si>
    <t>游客售票中心</t>
  </si>
  <si>
    <t>林芝市巴宜区鲁朗镇（扎塘鲁措及明吉村至罗布村河道）</t>
  </si>
  <si>
    <t>54062420211700210002</t>
  </si>
  <si>
    <t>钢结构坡道</t>
  </si>
  <si>
    <t>84.8平方米</t>
  </si>
  <si>
    <t>54062420211700210003</t>
  </si>
  <si>
    <t>树池砌筑</t>
  </si>
  <si>
    <t>54062420211700210004</t>
  </si>
  <si>
    <t>54062420211700210005</t>
  </si>
  <si>
    <t>坐凳</t>
  </si>
  <si>
    <t>54062420211700210006</t>
  </si>
  <si>
    <t>景观墙体</t>
  </si>
  <si>
    <t>7.2米</t>
  </si>
  <si>
    <t>54062420211700210007</t>
  </si>
  <si>
    <t>芝麻白景观置石</t>
  </si>
  <si>
    <t>54062420211700210008</t>
  </si>
  <si>
    <t>芝麻白花岗石烧面</t>
  </si>
  <si>
    <t>22.28米</t>
  </si>
  <si>
    <t>54062420211700210009</t>
  </si>
  <si>
    <t>标准栏杆</t>
  </si>
  <si>
    <t>130米</t>
  </si>
  <si>
    <t>54062420211700210010</t>
  </si>
  <si>
    <t>112.4米</t>
  </si>
  <si>
    <t>54062420211700210011</t>
  </si>
  <si>
    <t>室外电气工程</t>
  </si>
  <si>
    <t>54062420211700210012</t>
  </si>
  <si>
    <t>石材铺装</t>
  </si>
  <si>
    <t>54062420211700210013</t>
  </si>
  <si>
    <t>异形廊架</t>
  </si>
  <si>
    <t>54062420211700210014</t>
  </si>
  <si>
    <t>码头</t>
  </si>
  <si>
    <t>54062420211700210015</t>
  </si>
  <si>
    <t>54062420211700220016</t>
  </si>
  <si>
    <t>54062420211700220017</t>
  </si>
  <si>
    <t>本地黄牡丹</t>
  </si>
  <si>
    <t>54062420211700210018</t>
  </si>
  <si>
    <t>电脑</t>
  </si>
  <si>
    <t>54062420211700210019</t>
  </si>
  <si>
    <t>54062420211700210020</t>
  </si>
  <si>
    <t>办公桌</t>
  </si>
  <si>
    <t>54062420211700210021</t>
  </si>
  <si>
    <t>凳子</t>
  </si>
  <si>
    <t>54062420211700210022</t>
  </si>
  <si>
    <t>打印机</t>
  </si>
  <si>
    <t>54062420211700210023</t>
  </si>
  <si>
    <t>碎纸机</t>
  </si>
  <si>
    <t>54062420211700210024</t>
  </si>
  <si>
    <t>LED显示屏</t>
  </si>
  <si>
    <t>54062420211700210025</t>
  </si>
  <si>
    <t>检票系统</t>
  </si>
  <si>
    <t>无资料</t>
  </si>
  <si>
    <t>54062420211700210026</t>
  </si>
  <si>
    <t>叫号系统</t>
  </si>
  <si>
    <t>54062420211700210027</t>
  </si>
  <si>
    <t>木质柳叶舟</t>
  </si>
  <si>
    <t>54062420211700210028</t>
  </si>
  <si>
    <t>救生艇</t>
  </si>
  <si>
    <t>艘</t>
  </si>
  <si>
    <t>54062420211700210029</t>
  </si>
  <si>
    <t>分类垃圾桶</t>
  </si>
  <si>
    <t>清查报告”十四五“    批复文件： 林巴宜发改[2021]304号；调查记录；翻拍文件-概算核定表；</t>
  </si>
  <si>
    <t>54062420210800210001</t>
  </si>
  <si>
    <t>办公楼（含附属设施）</t>
  </si>
  <si>
    <t>1266.42平方米</t>
  </si>
  <si>
    <t>54062420210800210002</t>
  </si>
  <si>
    <t>消毒室</t>
  </si>
  <si>
    <t>23.56平方米</t>
  </si>
  <si>
    <t>54062420210800210003</t>
  </si>
  <si>
    <t>辅助用房</t>
  </si>
  <si>
    <t>585平方米</t>
  </si>
  <si>
    <t>54062420210800220004</t>
  </si>
  <si>
    <t>54062420210800310001</t>
  </si>
  <si>
    <t>林芝市巴宜区林芝镇达则村</t>
  </si>
  <si>
    <t>1857.8平方米</t>
  </si>
  <si>
    <t>54062420210800310002</t>
  </si>
  <si>
    <t>374.66平方米</t>
  </si>
  <si>
    <t>54062420210800310003</t>
  </si>
  <si>
    <t>孵化间</t>
  </si>
  <si>
    <t>43.68平方米</t>
  </si>
  <si>
    <t>54062420210800310004</t>
  </si>
  <si>
    <t>160.5平方米</t>
  </si>
  <si>
    <t>54062420210800310005</t>
  </si>
  <si>
    <t>杂物间</t>
  </si>
  <si>
    <t>16平方米</t>
  </si>
  <si>
    <t>54062420210800310006</t>
  </si>
  <si>
    <t>附属工程（含总体给排水、总体电气、供暖工程）</t>
  </si>
  <si>
    <t>54062420210800310007</t>
  </si>
  <si>
    <t>445米</t>
  </si>
  <si>
    <t>54062420210800310008</t>
  </si>
  <si>
    <t>54062420210800310009</t>
  </si>
  <si>
    <t>砂石道路</t>
  </si>
  <si>
    <t>1572.15平方米</t>
  </si>
  <si>
    <t>54062420210800310010</t>
  </si>
  <si>
    <t>混凝土道路硬化</t>
  </si>
  <si>
    <t>1658.43平方米</t>
  </si>
  <si>
    <t>54062420210800310011</t>
  </si>
  <si>
    <t>截水沟</t>
  </si>
  <si>
    <t>431.83米</t>
  </si>
  <si>
    <t>54062420210800310012</t>
  </si>
  <si>
    <t>笼架系统（含运输、安装服务）</t>
  </si>
  <si>
    <t>54062420210800310013</t>
  </si>
  <si>
    <t>喂料系统</t>
  </si>
  <si>
    <t>54062420210800310014</t>
  </si>
  <si>
    <t>饮水系统</t>
  </si>
  <si>
    <t>54062420210800310015</t>
  </si>
  <si>
    <t>集蛋系统</t>
  </si>
  <si>
    <t>54062420210800310016</t>
  </si>
  <si>
    <t>清粪系统</t>
  </si>
  <si>
    <t>54062420210800310017</t>
  </si>
  <si>
    <t>54062420210800310018</t>
  </si>
  <si>
    <t>照明系统</t>
  </si>
  <si>
    <t>54062420210800310019</t>
  </si>
  <si>
    <t>喷雾消毒系(高压喷雾)</t>
  </si>
  <si>
    <t>54062420210800310020</t>
  </si>
  <si>
    <t>控制系统</t>
  </si>
  <si>
    <t>54062420210800310021</t>
  </si>
  <si>
    <t>笼架系统(三层育雏)（含运输、安装服务）</t>
  </si>
  <si>
    <t>54062420210800310022</t>
  </si>
  <si>
    <t>54062420210800310023</t>
  </si>
  <si>
    <t>饮水系统(单层单条水线升降)</t>
  </si>
  <si>
    <t>54062420210800310024</t>
  </si>
  <si>
    <t>54062420210800310025</t>
  </si>
  <si>
    <t>54062420210800310026</t>
  </si>
  <si>
    <t>54062420210800310027</t>
  </si>
  <si>
    <t>54062420210800310028</t>
  </si>
  <si>
    <t>54062420210800310029</t>
  </si>
  <si>
    <t>孵化间设备</t>
  </si>
  <si>
    <t>54062420210800320030</t>
  </si>
  <si>
    <t>种鸡苗</t>
  </si>
  <si>
    <r>
      <rPr>
        <sz val="14"/>
        <rFont val="宋体"/>
        <charset val="0"/>
      </rPr>
      <t>调查记录；翻拍文件</t>
    </r>
    <r>
      <rPr>
        <sz val="14"/>
        <rFont val="Arial"/>
        <charset val="0"/>
      </rPr>
      <t>-</t>
    </r>
    <r>
      <rPr>
        <sz val="14"/>
        <rFont val="宋体"/>
        <charset val="0"/>
      </rPr>
      <t>概算核定表；清查报告“十四五”</t>
    </r>
  </si>
  <si>
    <t>54062420210800310031</t>
  </si>
  <si>
    <t>锅炉</t>
  </si>
  <si>
    <t>54062420210800310032</t>
  </si>
  <si>
    <t>54062420210800340033</t>
  </si>
  <si>
    <t>65吨</t>
  </si>
  <si>
    <t>54062420210800310034</t>
  </si>
  <si>
    <t>箱式变压器400KVA</t>
  </si>
  <si>
    <t>54062420211600310001</t>
  </si>
  <si>
    <t>A型大棚</t>
  </si>
  <si>
    <t>林芝市巴宜区八一镇多布村</t>
  </si>
  <si>
    <t>1441.44平方米</t>
  </si>
  <si>
    <t>54062420211600310002</t>
  </si>
  <si>
    <t>B型大棚</t>
  </si>
  <si>
    <t>8454.04平方米</t>
  </si>
  <si>
    <r>
      <rPr>
        <sz val="14"/>
        <rFont val="宋体"/>
        <charset val="0"/>
      </rPr>
      <t>翻拍文件</t>
    </r>
    <r>
      <rPr>
        <sz val="14"/>
        <rFont val="Arial"/>
        <charset val="0"/>
      </rPr>
      <t>-</t>
    </r>
    <r>
      <rPr>
        <sz val="14"/>
        <rFont val="宋体"/>
        <charset val="0"/>
      </rPr>
      <t>验收表、概算核定表；清查报告“十四五”</t>
    </r>
  </si>
  <si>
    <t>54062420211600310003</t>
  </si>
  <si>
    <t>54062420211600310004</t>
  </si>
  <si>
    <t>电线杆</t>
  </si>
  <si>
    <t>54062420211600320005</t>
  </si>
  <si>
    <t>苗木</t>
  </si>
  <si>
    <t>54062420211600340006</t>
  </si>
  <si>
    <t>防草地布</t>
  </si>
  <si>
    <t>3936平方米</t>
  </si>
  <si>
    <t>54062420211600410001</t>
  </si>
  <si>
    <t>大棚改造（1栋）</t>
  </si>
  <si>
    <t>林芝市巴宜区更章乡白玛店村</t>
  </si>
  <si>
    <t>1320平方米</t>
  </si>
  <si>
    <t>54062420211600410002</t>
  </si>
  <si>
    <t>54062420211600410003</t>
  </si>
  <si>
    <t>大棚改造（3栋）</t>
  </si>
  <si>
    <t>5760平方米</t>
  </si>
  <si>
    <t>54062420211600410004</t>
  </si>
  <si>
    <t>2160平方米</t>
  </si>
  <si>
    <t>54062420211600410005</t>
  </si>
  <si>
    <t>大棚改造（17栋）</t>
  </si>
  <si>
    <t>40800平方米</t>
  </si>
  <si>
    <t>54062420211600410006</t>
  </si>
  <si>
    <t>大棚改造（2栋）</t>
  </si>
  <si>
    <t>5280平方米</t>
  </si>
  <si>
    <t>54062420211600410007</t>
  </si>
  <si>
    <t>3000平方米</t>
  </si>
  <si>
    <r>
      <rPr>
        <sz val="14"/>
        <rFont val="宋体"/>
        <charset val="0"/>
      </rPr>
      <t>清查报告“十四五”；翻拍文件</t>
    </r>
    <r>
      <rPr>
        <sz val="14"/>
        <rFont val="Arial"/>
        <charset val="0"/>
      </rPr>
      <t>-</t>
    </r>
    <r>
      <rPr>
        <sz val="14"/>
        <rFont val="宋体"/>
        <charset val="0"/>
      </rPr>
      <t>概算核定表、验收表、竣工结算评审情况汇总表；调查记录；</t>
    </r>
  </si>
  <si>
    <t>54062420211600410008</t>
  </si>
  <si>
    <t>大棚新建（2栋）</t>
  </si>
  <si>
    <t>4800平方米</t>
  </si>
  <si>
    <t>54062420211600410009</t>
  </si>
  <si>
    <t>1680平方米</t>
  </si>
  <si>
    <t>54062420211600410010</t>
  </si>
  <si>
    <t>54062420211600410011</t>
  </si>
  <si>
    <t>大棚新建（1栋）</t>
  </si>
  <si>
    <t>清查报告“十四五”；调查记录；翻拍文件-竣工结算审核定案表、设备移交验收清单</t>
  </si>
  <si>
    <t>54062420211900120001</t>
  </si>
  <si>
    <t>脆李（含肥料及果园培育管理费）</t>
  </si>
  <si>
    <t>54062420211900140002</t>
  </si>
  <si>
    <t>石笼网围栏</t>
  </si>
  <si>
    <t>2498米</t>
  </si>
  <si>
    <t>54062420211900110003</t>
  </si>
  <si>
    <t>金属格栅门</t>
  </si>
  <si>
    <t>樘</t>
  </si>
  <si>
    <t>54062420211900110004</t>
  </si>
  <si>
    <t>普通钢筋铁栅门</t>
  </si>
  <si>
    <t>54062420211900210001</t>
  </si>
  <si>
    <t>20平方米真空冷冻干燥机</t>
  </si>
  <si>
    <t>54062420211900210002</t>
  </si>
  <si>
    <t>苹果去皮去核机</t>
  </si>
  <si>
    <t>54062420211900210003</t>
  </si>
  <si>
    <t>不锈钢电加热烘干机</t>
  </si>
  <si>
    <t>54062420211900210004</t>
  </si>
  <si>
    <t>气泡清洗剂提升机</t>
  </si>
  <si>
    <t>54062420211900210005</t>
  </si>
  <si>
    <t>喷码机</t>
  </si>
  <si>
    <t>54062420211900210006</t>
  </si>
  <si>
    <t>封口机</t>
  </si>
  <si>
    <t>54062420211900210007</t>
  </si>
  <si>
    <t>碳钢真空预冷机</t>
  </si>
  <si>
    <t>54062420211900210008</t>
  </si>
  <si>
    <t>不锈钢风淋室</t>
  </si>
  <si>
    <r>
      <rPr>
        <sz val="14"/>
        <rFont val="宋体"/>
        <charset val="0"/>
      </rPr>
      <t>翻拍文件</t>
    </r>
    <r>
      <rPr>
        <sz val="14"/>
        <rFont val="Arial"/>
        <charset val="0"/>
      </rPr>
      <t>-</t>
    </r>
    <r>
      <rPr>
        <sz val="14"/>
        <rFont val="宋体"/>
        <charset val="0"/>
      </rPr>
      <t>签到验收表、概算核定表；清查报告；调查记录</t>
    </r>
  </si>
  <si>
    <t>54062420211900210009</t>
  </si>
  <si>
    <t>热收缩包装机</t>
  </si>
  <si>
    <t>54062420211900210010</t>
  </si>
  <si>
    <t>真空小冻干燥机组</t>
  </si>
  <si>
    <t>54062420211900210011</t>
  </si>
  <si>
    <t>真空冷冻干燥机组</t>
  </si>
  <si>
    <t>54062420211900210012</t>
  </si>
  <si>
    <t>冷冻室</t>
  </si>
  <si>
    <t>54062420211900310001</t>
  </si>
  <si>
    <t>观光大棚</t>
  </si>
  <si>
    <t>2175.48平方米</t>
  </si>
  <si>
    <t>54062420211900310002</t>
  </si>
  <si>
    <t>1#种植大棚</t>
  </si>
  <si>
    <t>54062420211900310003</t>
  </si>
  <si>
    <t>2#、5#、11#、17#、18#、19#、20#种植大棚</t>
  </si>
  <si>
    <t>2800平方米</t>
  </si>
  <si>
    <t>54062420211900310004</t>
  </si>
  <si>
    <t>3#、4#种植大棚</t>
  </si>
  <si>
    <t>900平方米</t>
  </si>
  <si>
    <t>54062420211900310005</t>
  </si>
  <si>
    <t>6#种植大棚</t>
  </si>
  <si>
    <t>330平方米</t>
  </si>
  <si>
    <t>54062420211900310006</t>
  </si>
  <si>
    <t>7#种植大棚</t>
  </si>
  <si>
    <t>230平方米</t>
  </si>
  <si>
    <t>54062420211900310007</t>
  </si>
  <si>
    <t>8#种植大棚</t>
  </si>
  <si>
    <t>54062420211900310008</t>
  </si>
  <si>
    <t>9#种植大棚</t>
  </si>
  <si>
    <t>710平方米</t>
  </si>
  <si>
    <t>54062420211900310009</t>
  </si>
  <si>
    <t>10#种植大棚</t>
  </si>
  <si>
    <t>720平方米</t>
  </si>
  <si>
    <t>54062420211900310010</t>
  </si>
  <si>
    <t>12#种植大棚</t>
  </si>
  <si>
    <t>54062420211900310011</t>
  </si>
  <si>
    <t>13#种植大棚</t>
  </si>
  <si>
    <t>520平方米</t>
  </si>
  <si>
    <t>54062420211900310012</t>
  </si>
  <si>
    <t>14#、15#种植大棚</t>
  </si>
  <si>
    <t>1000平方米</t>
  </si>
  <si>
    <t>54062420211900310013</t>
  </si>
  <si>
    <t>16#种植大棚</t>
  </si>
  <si>
    <t>460平方米</t>
  </si>
  <si>
    <t>54062420211900310014</t>
  </si>
  <si>
    <t>灌溉蓄水池</t>
  </si>
  <si>
    <t>218.5平方米</t>
  </si>
  <si>
    <t>54062420211900310015</t>
  </si>
  <si>
    <t>消防水泵房</t>
  </si>
  <si>
    <t>266.23平方米</t>
  </si>
  <si>
    <t>54062420211900310016</t>
  </si>
  <si>
    <t>柴发机房及配电房</t>
  </si>
  <si>
    <t>179.52平方米</t>
  </si>
  <si>
    <t>54062420211900310017</t>
  </si>
  <si>
    <t>机井及灌溉水泵房</t>
  </si>
  <si>
    <t>140.35平方米</t>
  </si>
  <si>
    <t>54062420211900310018</t>
  </si>
  <si>
    <t>种植大棚排水沟</t>
  </si>
  <si>
    <t>1795米</t>
  </si>
  <si>
    <r>
      <rPr>
        <sz val="14"/>
        <rFont val="宋体"/>
        <charset val="0"/>
      </rPr>
      <t>翻拍文件</t>
    </r>
    <r>
      <rPr>
        <sz val="14"/>
        <rFont val="Arial"/>
        <charset val="0"/>
      </rPr>
      <t>-</t>
    </r>
    <r>
      <rPr>
        <sz val="14"/>
        <rFont val="宋体"/>
        <charset val="0"/>
      </rPr>
      <t>竣工结算评审情况汇总表、验收表；概算批复（</t>
    </r>
    <r>
      <rPr>
        <sz val="14"/>
        <rFont val="Arial"/>
        <charset val="0"/>
      </rPr>
      <t>2020-2023</t>
    </r>
    <r>
      <rPr>
        <sz val="14"/>
        <rFont val="宋体"/>
        <charset val="0"/>
      </rPr>
      <t>）</t>
    </r>
    <r>
      <rPr>
        <sz val="14"/>
        <rFont val="Arial"/>
        <charset val="0"/>
      </rPr>
      <t>2021</t>
    </r>
    <r>
      <rPr>
        <sz val="14"/>
        <rFont val="宋体"/>
        <charset val="0"/>
      </rPr>
      <t>年</t>
    </r>
    <r>
      <rPr>
        <sz val="14"/>
        <rFont val="Arial"/>
        <charset val="0"/>
      </rPr>
      <t>-</t>
    </r>
    <r>
      <rPr>
        <sz val="14"/>
        <rFont val="宋体"/>
        <charset val="0"/>
      </rPr>
      <t>初步设计概算核定表；清查报告“十四五”</t>
    </r>
  </si>
  <si>
    <t>54062420211900310019</t>
  </si>
  <si>
    <t>道路侧边排水沟</t>
  </si>
  <si>
    <t>2300米</t>
  </si>
  <si>
    <t>54062420211900310020</t>
  </si>
  <si>
    <t>附属工程（含土石方工程、总体给排水、总体电气、原有道路拆除工程、硬质铺装工程、新建改造道路工程）</t>
  </si>
  <si>
    <t>54062420211900310021</t>
  </si>
  <si>
    <t>干式变压器(SC(B)13-800KVA)</t>
  </si>
  <si>
    <t>54062420211900310022</t>
  </si>
  <si>
    <t>柴油发电机（250KW）</t>
  </si>
  <si>
    <t>54062420211600510001</t>
  </si>
  <si>
    <t>育苗车间</t>
  </si>
  <si>
    <t>林芝市巴宜区米瑞乡通麦村</t>
  </si>
  <si>
    <t>876.09平方米</t>
  </si>
  <si>
    <r>
      <rPr>
        <sz val="14"/>
        <rFont val="宋体"/>
        <charset val="0"/>
      </rPr>
      <t>翻拍文件</t>
    </r>
    <r>
      <rPr>
        <sz val="14"/>
        <rFont val="Arial"/>
        <charset val="0"/>
      </rPr>
      <t>-</t>
    </r>
    <r>
      <rPr>
        <sz val="14"/>
        <rFont val="宋体"/>
        <charset val="0"/>
      </rPr>
      <t>竣工验收报告；概算批复（2020-2023）2021年-概算核定表</t>
    </r>
  </si>
  <si>
    <t>54062420211600510002</t>
  </si>
  <si>
    <t>片石混凝土挡土墙</t>
  </si>
  <si>
    <t>54062420211600510003</t>
  </si>
  <si>
    <t>54062420211600510004</t>
  </si>
  <si>
    <t>强弱电工程</t>
  </si>
  <si>
    <t>54062420211600510005</t>
  </si>
  <si>
    <t>育苗架</t>
  </si>
  <si>
    <t>54062420210800410001</t>
  </si>
  <si>
    <t>新建鸡舍3栋</t>
  </si>
  <si>
    <t>924.12平方米</t>
  </si>
  <si>
    <t>54062420210800410002</t>
  </si>
  <si>
    <t>隔离鸡舍</t>
  </si>
  <si>
    <t>25.42平方米</t>
  </si>
  <si>
    <t>54062420210800410003</t>
  </si>
  <si>
    <t>174平方米</t>
  </si>
  <si>
    <t>54062420210800410004</t>
  </si>
  <si>
    <t>饲料加工用房</t>
  </si>
  <si>
    <t>241.36平方米</t>
  </si>
  <si>
    <t>54062420210800410005</t>
  </si>
  <si>
    <t>新建展厅</t>
  </si>
  <si>
    <t>103.36平方米</t>
  </si>
  <si>
    <t>54062420210800410006</t>
  </si>
  <si>
    <t>434.5米</t>
  </si>
  <si>
    <t>54062420210800410007</t>
  </si>
  <si>
    <t>土地平整(含客土改良、播种绿化）</t>
  </si>
  <si>
    <t>54062420210800410008</t>
  </si>
  <si>
    <t>新建大门</t>
  </si>
  <si>
    <t>54062420210800410009</t>
  </si>
  <si>
    <t>玻璃走廊</t>
  </si>
  <si>
    <t>17.6平方米</t>
  </si>
  <si>
    <t>54062420210800410010</t>
  </si>
  <si>
    <t>砂卵石路</t>
  </si>
  <si>
    <t>54062420210800410011</t>
  </si>
  <si>
    <t>车辆消毒池</t>
  </si>
  <si>
    <t>54062420210800410012</t>
  </si>
  <si>
    <t>焚烧坑</t>
  </si>
  <si>
    <t>翻拍文件-初步设计概算核定表、竣工结算评审情况汇总表（竣工结算总价）、竣工验收报告；清查报告；调查记录</t>
  </si>
  <si>
    <t>54062420210800410013</t>
  </si>
  <si>
    <t>发酵坑</t>
  </si>
  <si>
    <t>54062420210800410014</t>
  </si>
  <si>
    <t>附属工程（含土石方工程、电气工程、给排水工程）</t>
  </si>
  <si>
    <t>54062420210800420015</t>
  </si>
  <si>
    <t>54062420210800410016</t>
  </si>
  <si>
    <t>鸡笼</t>
  </si>
  <si>
    <t>54062420211400110001</t>
  </si>
  <si>
    <t>199.2平方米</t>
  </si>
  <si>
    <t>54062420211400110002</t>
  </si>
  <si>
    <t>泵房</t>
  </si>
  <si>
    <t>60.76平方米</t>
  </si>
  <si>
    <t>54062420211400110003</t>
  </si>
  <si>
    <t>脱毒组培室</t>
  </si>
  <si>
    <t>408.24平方米</t>
  </si>
  <si>
    <t>54062420211400110004</t>
  </si>
  <si>
    <t>驯化温室</t>
  </si>
  <si>
    <t>54062420211400110005</t>
  </si>
  <si>
    <t>2287.05米</t>
  </si>
  <si>
    <t>54062420211400110006</t>
  </si>
  <si>
    <t>54062420211400110007</t>
  </si>
  <si>
    <t>场地卵石道路</t>
  </si>
  <si>
    <t>14252.65平方米</t>
  </si>
  <si>
    <t>54062420211400110008</t>
  </si>
  <si>
    <t>多功能防护网</t>
  </si>
  <si>
    <t>13201.6米</t>
  </si>
  <si>
    <t>54062420211400110009</t>
  </si>
  <si>
    <t>防虫网</t>
  </si>
  <si>
    <t>14411.89米</t>
  </si>
  <si>
    <t>54062420211400110010</t>
  </si>
  <si>
    <t>桥涵</t>
  </si>
  <si>
    <r>
      <rPr>
        <sz val="14"/>
        <rFont val="宋体"/>
        <charset val="0"/>
      </rPr>
      <t>清查报告“十四五”</t>
    </r>
    <r>
      <rPr>
        <sz val="14"/>
        <rFont val="Arial"/>
        <charset val="0"/>
      </rPr>
      <t xml:space="preserve">    </t>
    </r>
    <r>
      <rPr>
        <sz val="14"/>
        <rFont val="宋体"/>
        <charset val="0"/>
      </rPr>
      <t>批复文号：林巴宜发改(2021)287号</t>
    </r>
  </si>
  <si>
    <t>54062420211400110011</t>
  </si>
  <si>
    <t>起垄</t>
  </si>
  <si>
    <t>54062420211400110012</t>
  </si>
  <si>
    <t>储水罐</t>
  </si>
  <si>
    <t>54062420211400120013</t>
  </si>
  <si>
    <t>果苗</t>
  </si>
  <si>
    <t>54062420211400110014</t>
  </si>
  <si>
    <t>附属工程（含室外电气工程、室外给排水工程）</t>
  </si>
  <si>
    <t>54062420211100110001</t>
  </si>
  <si>
    <t>栏杆</t>
  </si>
  <si>
    <t>林芝市巴宜区鲁朗镇巴嘎村</t>
  </si>
  <si>
    <t>1320.4米</t>
  </si>
  <si>
    <t>54062420211100110002</t>
  </si>
  <si>
    <t>生产铁门</t>
  </si>
  <si>
    <t>54062420211100110003</t>
  </si>
  <si>
    <t>宣传牌</t>
  </si>
  <si>
    <t>54062420211100120004</t>
  </si>
  <si>
    <t>红景天</t>
  </si>
  <si>
    <t>54062420211100120005</t>
  </si>
  <si>
    <t>木香（块茎）</t>
  </si>
  <si>
    <t>54062420211100120006</t>
  </si>
  <si>
    <t>重楼</t>
  </si>
  <si>
    <t>54062420211100120007</t>
  </si>
  <si>
    <t>当归</t>
  </si>
  <si>
    <t>54062420211100120008</t>
  </si>
  <si>
    <t>党参</t>
  </si>
  <si>
    <t>54062420211600610001</t>
  </si>
  <si>
    <t>1034m</t>
  </si>
  <si>
    <t>54062420221600110001</t>
  </si>
  <si>
    <t>闸阀井</t>
  </si>
  <si>
    <t>54062420221600110002</t>
  </si>
  <si>
    <t>机耕道(4米宽)</t>
  </si>
  <si>
    <t>2462m</t>
  </si>
  <si>
    <t>54062420221600110003</t>
  </si>
  <si>
    <t>机耕道(6米宽)</t>
  </si>
  <si>
    <t>900m</t>
  </si>
  <si>
    <t>54062420221600110004</t>
  </si>
  <si>
    <t>标志牌</t>
  </si>
  <si>
    <t>54062420221600110005</t>
  </si>
  <si>
    <t>林木措施</t>
  </si>
  <si>
    <t>54062420221600110006</t>
  </si>
  <si>
    <t>m2</t>
  </si>
  <si>
    <t>54062420221600110007</t>
  </si>
  <si>
    <t>沉砂池</t>
  </si>
  <si>
    <t>54062420221600110008</t>
  </si>
  <si>
    <t>54062420221600110009</t>
  </si>
  <si>
    <t>520㎡一体化调节水池</t>
  </si>
  <si>
    <t>54062420221600110010</t>
  </si>
  <si>
    <t>自动化控制系统</t>
  </si>
  <si>
    <t>54062420221600110011</t>
  </si>
  <si>
    <t>主管道</t>
  </si>
  <si>
    <t>54062420221600110012</t>
  </si>
  <si>
    <t>田间首部</t>
  </si>
  <si>
    <t>54062420221600110013</t>
  </si>
  <si>
    <t>滴灌支管</t>
  </si>
  <si>
    <t>54062420221600110014</t>
  </si>
  <si>
    <t>灌溉系统</t>
  </si>
  <si>
    <t>54062420221600120015</t>
  </si>
  <si>
    <t>林业措施</t>
  </si>
  <si>
    <t>m³</t>
  </si>
  <si>
    <t>54062420221600110016</t>
  </si>
  <si>
    <t>54062420221600110017</t>
  </si>
  <si>
    <t>2507m</t>
  </si>
  <si>
    <t>54062420221600110018</t>
  </si>
  <si>
    <t>940m</t>
  </si>
  <si>
    <t>54062420221600110019</t>
  </si>
  <si>
    <t>520m一体化调节水池</t>
  </si>
  <si>
    <t>54062420221600110020</t>
  </si>
  <si>
    <t>SCB13-100干式变压器</t>
  </si>
  <si>
    <t>54062420221600110021</t>
  </si>
  <si>
    <t>电力电缆YJV22-1.OKV-4X120</t>
  </si>
  <si>
    <t>0.8km</t>
  </si>
  <si>
    <t>54062420221600110022</t>
  </si>
  <si>
    <t>泵房系统</t>
  </si>
  <si>
    <t>54062420221600110023</t>
  </si>
  <si>
    <t>完整过滤系统</t>
  </si>
  <si>
    <t>54062420221600110024</t>
  </si>
  <si>
    <t>自动化控制升级</t>
  </si>
  <si>
    <t>54062420221600110025</t>
  </si>
  <si>
    <t>施肥系统</t>
  </si>
  <si>
    <t>54062420221600110026</t>
  </si>
  <si>
    <t>54062420221600110027</t>
  </si>
  <si>
    <t>54062420221600110028</t>
  </si>
  <si>
    <t>54062420221600110029</t>
  </si>
  <si>
    <t>54062420221600110030</t>
  </si>
  <si>
    <t>排涝工程</t>
  </si>
  <si>
    <t>54062420221600110031</t>
  </si>
  <si>
    <t>54062420221600110032</t>
  </si>
  <si>
    <t>首部系统</t>
  </si>
  <si>
    <t>54062420221600140033</t>
  </si>
  <si>
    <t>百巴镇大坝村、增巴村</t>
  </si>
  <si>
    <t>1000t</t>
  </si>
  <si>
    <t>54062420221600140034</t>
  </si>
  <si>
    <t>100t</t>
  </si>
  <si>
    <t>54062420221600140035</t>
  </si>
  <si>
    <t>水溶肥</t>
  </si>
  <si>
    <t>54062420221600210001</t>
  </si>
  <si>
    <t>54062420221600210002</t>
  </si>
  <si>
    <t>改造A型大棚4.00栋；B型大棚14.00栋</t>
  </si>
  <si>
    <t>54062420221600220003</t>
  </si>
  <si>
    <t>菌包(木耳)</t>
  </si>
  <si>
    <t>米瑞乡更章村</t>
  </si>
  <si>
    <t>54062420221600210004</t>
  </si>
  <si>
    <t>改造2#大棚4.00栋；5#大棚2.00栋；6#大棚9.00栋；11#大棚2.00栋；</t>
  </si>
  <si>
    <t>54062420221600210005</t>
  </si>
  <si>
    <t>54062420221600210006</t>
  </si>
  <si>
    <t>电动卷被机</t>
  </si>
  <si>
    <t>54062420221600240007</t>
  </si>
  <si>
    <t>毛毡</t>
  </si>
  <si>
    <t>9079.2㎡</t>
  </si>
  <si>
    <t>54062420221600240008</t>
  </si>
  <si>
    <t>塑料无滴膜</t>
  </si>
  <si>
    <t>101497.2㎡</t>
  </si>
  <si>
    <t>54062420221600240009</t>
  </si>
  <si>
    <t>地锚</t>
  </si>
  <si>
    <t>54062420221600220010</t>
  </si>
  <si>
    <t>54062420220400110001</t>
  </si>
  <si>
    <t>1#牛舍</t>
  </si>
  <si>
    <t>2520㎡</t>
  </si>
  <si>
    <t>54062420220400110002</t>
  </si>
  <si>
    <t>2#牛舍</t>
  </si>
  <si>
    <t>1908㎡</t>
  </si>
  <si>
    <t>54062420220400110003</t>
  </si>
  <si>
    <t>隔离牛舍</t>
  </si>
  <si>
    <t>107.88㎡</t>
  </si>
  <si>
    <t>54062420220400110004</t>
  </si>
  <si>
    <t>人工授精配种室</t>
  </si>
  <si>
    <t>540㎡</t>
  </si>
  <si>
    <t>54062420220400110005</t>
  </si>
  <si>
    <t>精饲料间</t>
  </si>
  <si>
    <t>206.51㎡</t>
  </si>
  <si>
    <t>54062420220400110006</t>
  </si>
  <si>
    <t>干饲料间</t>
  </si>
  <si>
    <t>299.15㎡</t>
  </si>
  <si>
    <t>54062420220400110007</t>
  </si>
  <si>
    <t>青饲料间</t>
  </si>
  <si>
    <t>54062420220400110008</t>
  </si>
  <si>
    <t>配套用房</t>
  </si>
  <si>
    <t>67.81㎡</t>
  </si>
  <si>
    <t>54062420220400110009</t>
  </si>
  <si>
    <t>防疫检查用房</t>
  </si>
  <si>
    <t>97.02㎡</t>
  </si>
  <si>
    <t>54062420220400110010</t>
  </si>
  <si>
    <t>33.57㎡</t>
  </si>
  <si>
    <t>54062420220400110011</t>
  </si>
  <si>
    <t>附属工程（给排水、电气工程）</t>
  </si>
  <si>
    <t>54062420220400110012</t>
  </si>
  <si>
    <t>691.23m</t>
  </si>
  <si>
    <t>54062420220400110013</t>
  </si>
  <si>
    <t>281.81m</t>
  </si>
  <si>
    <t>54062420220400110014</t>
  </si>
  <si>
    <t>活动场地</t>
  </si>
  <si>
    <t>7079.61㎡</t>
  </si>
  <si>
    <t>54062420220400110015</t>
  </si>
  <si>
    <t>2798.54㎡</t>
  </si>
  <si>
    <t>54062420220400110016</t>
  </si>
  <si>
    <t>停车位</t>
  </si>
  <si>
    <t>54062420220400110017</t>
  </si>
  <si>
    <t>54062420220400110018</t>
  </si>
  <si>
    <t>成品消毒门</t>
  </si>
  <si>
    <t>54062420220400110019</t>
  </si>
  <si>
    <t>一体化污水处理设备</t>
  </si>
  <si>
    <t>54062420220400110020</t>
  </si>
  <si>
    <t>刮粪机</t>
  </si>
  <si>
    <t>翻拍决算资料</t>
  </si>
  <si>
    <t>54062420220400110021</t>
  </si>
  <si>
    <t>箱式变压器</t>
  </si>
  <si>
    <t>54062420220400110022</t>
  </si>
  <si>
    <t>防疫器材</t>
  </si>
  <si>
    <t>54062420220400120023</t>
  </si>
  <si>
    <t>54062420220400140024</t>
  </si>
  <si>
    <t>600t</t>
  </si>
  <si>
    <t>54062420221700110001</t>
  </si>
  <si>
    <t>破损路面剔除新建工程</t>
  </si>
  <si>
    <t>鲁朗镇罗布村郎木林村</t>
  </si>
  <si>
    <t>718.28m²</t>
  </si>
  <si>
    <t>54062420221700110002</t>
  </si>
  <si>
    <t>植草砖停车位工程</t>
  </si>
  <si>
    <t>94.05m²</t>
  </si>
  <si>
    <t>54062420221700110003</t>
  </si>
  <si>
    <t>植草砖地面处绿化工程</t>
  </si>
  <si>
    <t>11.27m²</t>
  </si>
  <si>
    <t>54062420221700110004</t>
  </si>
  <si>
    <t>m²</t>
  </si>
  <si>
    <t>54062420221700110005</t>
  </si>
  <si>
    <t>拴马柱</t>
  </si>
  <si>
    <t>54062420221700110006</t>
  </si>
  <si>
    <t>片石路面</t>
  </si>
  <si>
    <t>331.34m²</t>
  </si>
  <si>
    <t>54062420221700110007</t>
  </si>
  <si>
    <t>破损片石地面修复工程</t>
  </si>
  <si>
    <t>54062420221700110008</t>
  </si>
  <si>
    <t>54062420221700110009</t>
  </si>
  <si>
    <t>碎石道路新建工程</t>
  </si>
  <si>
    <t>2992.15m²</t>
  </si>
  <si>
    <t>54062420221700110010</t>
  </si>
  <si>
    <t>压印道路工程</t>
  </si>
  <si>
    <t>1451.76m²</t>
  </si>
  <si>
    <t>54062420221700110011</t>
  </si>
  <si>
    <t>762.92m²</t>
  </si>
  <si>
    <t>54062420221700110012</t>
  </si>
  <si>
    <t>花坛改造工程</t>
  </si>
  <si>
    <t>164.5m</t>
  </si>
  <si>
    <t>54062420221700110013</t>
  </si>
  <si>
    <t>网围栏工程</t>
  </si>
  <si>
    <t>16m</t>
  </si>
  <si>
    <t>54062420221700110014</t>
  </si>
  <si>
    <t>路面硬化工程</t>
  </si>
  <si>
    <t>435.66m²</t>
  </si>
  <si>
    <t>54062420221700110015</t>
  </si>
  <si>
    <t>树池</t>
  </si>
  <si>
    <t>54062420221700110016</t>
  </si>
  <si>
    <t>35m</t>
  </si>
  <si>
    <t>54062420221700110017</t>
  </si>
  <si>
    <t>管通工程</t>
  </si>
  <si>
    <t>17.7m</t>
  </si>
  <si>
    <t>54062420221700110018</t>
  </si>
  <si>
    <t>原有木台刷漆</t>
  </si>
  <si>
    <t>130.24m²</t>
  </si>
  <si>
    <t>翻拍文件-概批；调查了解记录、决算评审</t>
  </si>
  <si>
    <t>54062420221700110019</t>
  </si>
  <si>
    <t>原有破损片石地面修复工程</t>
  </si>
  <si>
    <t>108.61m²</t>
  </si>
  <si>
    <t>54062420221700110020</t>
  </si>
  <si>
    <t>新建片石地面工程</t>
  </si>
  <si>
    <t>87.48m²</t>
  </si>
  <si>
    <t>54062420221700110021</t>
  </si>
  <si>
    <t>观景平台</t>
  </si>
  <si>
    <t>54062420221700110022</t>
  </si>
  <si>
    <t>生态防腐木围栏工程</t>
  </si>
  <si>
    <t>54062420221600310001</t>
  </si>
  <si>
    <t>产业用房</t>
  </si>
  <si>
    <t>林芝市巴宜区工布原乡</t>
  </si>
  <si>
    <t>4848.49平方米</t>
  </si>
  <si>
    <t>54062420221600310002</t>
  </si>
  <si>
    <t>附属工程（含土石方工程、电气工程、给排水管网）</t>
  </si>
  <si>
    <t>结算审核报告、调查了解记录</t>
  </si>
  <si>
    <t>54062420221600310003</t>
  </si>
  <si>
    <t>园建工程</t>
  </si>
  <si>
    <t>54062420221600320004</t>
  </si>
  <si>
    <t>植物工程</t>
  </si>
  <si>
    <t>54062420221600310005</t>
  </si>
  <si>
    <t>景观水</t>
  </si>
  <si>
    <t>54062420221600310006</t>
  </si>
  <si>
    <t>景观电</t>
  </si>
  <si>
    <t>54062420220700110001</t>
  </si>
  <si>
    <t>锯骨机</t>
  </si>
  <si>
    <t>林芝市巴宜区通麦村青岗林</t>
  </si>
  <si>
    <t>54062420220700110002</t>
  </si>
  <si>
    <t>绞肉机</t>
  </si>
  <si>
    <t>54062420220700110003</t>
  </si>
  <si>
    <t>运输车</t>
  </si>
  <si>
    <t>54062420220700110004</t>
  </si>
  <si>
    <t>小料车</t>
  </si>
  <si>
    <t>54062420220700110005</t>
  </si>
  <si>
    <t>液压灌肠机</t>
  </si>
  <si>
    <t>54062420220700110006</t>
  </si>
  <si>
    <t>真空包装机</t>
  </si>
  <si>
    <t>54062420220700110007</t>
  </si>
  <si>
    <t>卤锅</t>
  </si>
  <si>
    <t>54062420220700110008</t>
  </si>
  <si>
    <t>排烟系统</t>
  </si>
  <si>
    <t>54062420220700110009</t>
  </si>
  <si>
    <t>封箱机</t>
  </si>
  <si>
    <t>54062420220700140010</t>
  </si>
  <si>
    <t>筐子</t>
  </si>
  <si>
    <t>54062420220700110011</t>
  </si>
  <si>
    <t>手持喷码机</t>
  </si>
  <si>
    <t>54062420220700110012</t>
  </si>
  <si>
    <t>油墨喷码机分页机一
休</t>
  </si>
  <si>
    <t>54062420220700110013</t>
  </si>
  <si>
    <t>电子天平称</t>
  </si>
  <si>
    <t>54062420220700140014</t>
  </si>
  <si>
    <t>手动拖车</t>
  </si>
  <si>
    <t>54062420220700110015</t>
  </si>
  <si>
    <t>风淋室</t>
  </si>
  <si>
    <t>54062420220700140016</t>
  </si>
  <si>
    <t>消毒洗手槽</t>
  </si>
  <si>
    <t>54062420220700140017</t>
  </si>
  <si>
    <t>感应加热水龙头</t>
  </si>
  <si>
    <t>54062420220700140018</t>
  </si>
  <si>
    <t>平台液压车</t>
  </si>
  <si>
    <t>54062420220700110019</t>
  </si>
  <si>
    <t>不锈钢工作台</t>
  </si>
  <si>
    <t>54062420220700110020</t>
  </si>
  <si>
    <t>灌肠机</t>
  </si>
  <si>
    <t>54062420220700110021</t>
  </si>
  <si>
    <t>热水器</t>
  </si>
  <si>
    <t>54062420220700110022</t>
  </si>
  <si>
    <t>烧水机</t>
  </si>
  <si>
    <t>54062420220700110023</t>
  </si>
  <si>
    <t>半陷机</t>
  </si>
  <si>
    <t>54062420220700110024</t>
  </si>
  <si>
    <t>滚动包装机</t>
  </si>
  <si>
    <t>54062420220700110025</t>
  </si>
  <si>
    <t>展示柜</t>
  </si>
  <si>
    <t>54062420220700110026</t>
  </si>
  <si>
    <t>样品展示柜</t>
  </si>
  <si>
    <t>54062420220700110027</t>
  </si>
  <si>
    <t>电子秤</t>
  </si>
  <si>
    <t>54062420220700110028</t>
  </si>
  <si>
    <t>砍刀</t>
  </si>
  <si>
    <t>54062420220700110029</t>
  </si>
  <si>
    <t>剔骨刀</t>
  </si>
  <si>
    <t>知</t>
  </si>
  <si>
    <t>54062420220700110030</t>
  </si>
  <si>
    <t>切肉刀</t>
  </si>
  <si>
    <t>54062420220700110031</t>
  </si>
  <si>
    <t>更衣空柜子</t>
  </si>
  <si>
    <t>54062420220700140032</t>
  </si>
  <si>
    <t>工装</t>
  </si>
  <si>
    <t>54062420220700110033</t>
  </si>
  <si>
    <t>小驾车</t>
  </si>
  <si>
    <t>54062420220700140034</t>
  </si>
  <si>
    <t>水鞋架子</t>
  </si>
  <si>
    <t>54062420220700140035</t>
  </si>
  <si>
    <t>菜板</t>
  </si>
  <si>
    <t>54062420220700110036</t>
  </si>
  <si>
    <t>54062420220700140037</t>
  </si>
  <si>
    <t>真空袋1</t>
  </si>
  <si>
    <t>54062420220700140038</t>
  </si>
  <si>
    <t>真空袋2</t>
  </si>
  <si>
    <t>54062420220700140039</t>
  </si>
  <si>
    <t>真空袋3</t>
  </si>
  <si>
    <t>54062420220700140040</t>
  </si>
  <si>
    <t>真空袋4</t>
  </si>
  <si>
    <t>54062420220700110041</t>
  </si>
  <si>
    <t>25平方冷库</t>
  </si>
  <si>
    <t>间</t>
  </si>
  <si>
    <t>54062420220700110042</t>
  </si>
  <si>
    <t>3平方冷库</t>
  </si>
  <si>
    <t>54062420220700110043</t>
  </si>
  <si>
    <t>67平方冷库</t>
  </si>
  <si>
    <t>54062420220700110044</t>
  </si>
  <si>
    <t>烘干房</t>
  </si>
  <si>
    <t>54062420220700110045</t>
  </si>
  <si>
    <t>扎线机</t>
  </si>
  <si>
    <t>54062420220700140046</t>
  </si>
  <si>
    <t>线</t>
  </si>
  <si>
    <t>54062420220700140047</t>
  </si>
  <si>
    <t>挂钩</t>
  </si>
  <si>
    <t>林芝雪域资源科技有限公司（十四五）</t>
  </si>
  <si>
    <t>十四五、附表一、附表8 、附表4 （不清楚购置年限）</t>
  </si>
  <si>
    <t>54062420220700110048</t>
  </si>
  <si>
    <t>电磁炉</t>
  </si>
  <si>
    <t>54062420220700110049</t>
  </si>
  <si>
    <t>抽油烟机</t>
  </si>
  <si>
    <t>54062420220700110050</t>
  </si>
  <si>
    <t>荷台</t>
  </si>
  <si>
    <t>54062420220700140051</t>
  </si>
  <si>
    <t>挂猪架</t>
  </si>
  <si>
    <t>54062420221100110001</t>
  </si>
  <si>
    <t>核桃破壳取仁机组</t>
  </si>
  <si>
    <t>林芝市巴宜区八一镇</t>
  </si>
  <si>
    <t>54062420221100110002</t>
  </si>
  <si>
    <t>核桃仁壳分离色选机组（5台设备含双螺杆空压机、提升机、输送机、三次破碎机）</t>
  </si>
  <si>
    <t>54062420221100110003</t>
  </si>
  <si>
    <t>摇筛式分级机</t>
  </si>
  <si>
    <t>54062420221100110004</t>
  </si>
  <si>
    <t>桃核破壳机</t>
  </si>
  <si>
    <t>54062420221100110005</t>
  </si>
  <si>
    <t>转笼去青皮／清洗组合一体机</t>
  </si>
  <si>
    <t>54062420221100110006</t>
  </si>
  <si>
    <t>可快速冷却电磁炒货机组</t>
  </si>
  <si>
    <t>54062420221100110007</t>
  </si>
  <si>
    <t>轧辊式造粒机</t>
  </si>
  <si>
    <t>54062420221100110008</t>
  </si>
  <si>
    <t>超临界萃取系统</t>
  </si>
  <si>
    <t>54062420221100110009</t>
  </si>
  <si>
    <t>分子蒸馏系统</t>
  </si>
  <si>
    <t>54062420221100110010</t>
  </si>
  <si>
    <t>超临界干燥系统</t>
  </si>
  <si>
    <t>54062420221100110011</t>
  </si>
  <si>
    <t>粉碎分级设备机组</t>
  </si>
  <si>
    <t>54062420221100110012</t>
  </si>
  <si>
    <t>全不锈钢三次元振动筛</t>
  </si>
  <si>
    <t>54062420221100110013</t>
  </si>
  <si>
    <t>3M3水蒸气蒸馏多功能提取浓缩机组</t>
  </si>
  <si>
    <t>54062420221100110014</t>
  </si>
  <si>
    <t>多列式全自动粉体包装机（粉剂）</t>
  </si>
  <si>
    <t>54062420221100110015</t>
  </si>
  <si>
    <t>全伺服给袋式包装机</t>
  </si>
  <si>
    <t>54062420221100110016</t>
  </si>
  <si>
    <t>紫外可见分光光度计</t>
  </si>
  <si>
    <t>54062420221100110017</t>
  </si>
  <si>
    <t>气相色谱仪</t>
  </si>
  <si>
    <t>54062420221100110018</t>
  </si>
  <si>
    <t>0.5T／h纯化水设备</t>
  </si>
  <si>
    <t>54062420221100110019</t>
  </si>
  <si>
    <t>干湿法激光粒度仪</t>
  </si>
  <si>
    <t>54062420221100110020</t>
  </si>
  <si>
    <t>K9860全自动凯氏定氮仪</t>
  </si>
  <si>
    <t>翻拍文件-批复、决算、调查了解记录、清查报告（十四五）</t>
  </si>
  <si>
    <t>54062420221100110021</t>
  </si>
  <si>
    <t>超声波旋转蒸发仪</t>
  </si>
  <si>
    <t>54062420221100110022</t>
  </si>
  <si>
    <t>200L立式搅拌球磨机</t>
  </si>
  <si>
    <t>54062420221100110023</t>
  </si>
  <si>
    <t>卧螺式离心机</t>
  </si>
  <si>
    <t>54062420221100110024</t>
  </si>
  <si>
    <t>面粉封口灌装一体机</t>
  </si>
  <si>
    <t>54062420221600410001</t>
  </si>
  <si>
    <t>大棚1#棚-1</t>
  </si>
  <si>
    <t>54062420221600410002</t>
  </si>
  <si>
    <t>大棚1#棚-2</t>
  </si>
  <si>
    <t>54062420221600410003</t>
  </si>
  <si>
    <t>大棚1#棚-3</t>
  </si>
  <si>
    <t>1944平方米</t>
  </si>
  <si>
    <t>54062420221600410004</t>
  </si>
  <si>
    <t>大棚2#棚</t>
  </si>
  <si>
    <t>7040平方米</t>
  </si>
  <si>
    <t>54062420221600410005</t>
  </si>
  <si>
    <t>大棚3#棚</t>
  </si>
  <si>
    <t>4928平方米</t>
  </si>
  <si>
    <t>54062420221600410006</t>
  </si>
  <si>
    <t>170.24平方米</t>
  </si>
  <si>
    <t>54062420221600410007</t>
  </si>
  <si>
    <t>附属工程（含总平电气工程、给排水及灌溉工程）</t>
  </si>
  <si>
    <t>54062420221600410008</t>
  </si>
  <si>
    <t>1169.13米</t>
  </si>
  <si>
    <t>54062420221600410009</t>
  </si>
  <si>
    <t>新建内部道路</t>
  </si>
  <si>
    <t>2155.23平方米</t>
  </si>
  <si>
    <t>54062420221600410010</t>
  </si>
  <si>
    <t>种植土</t>
  </si>
  <si>
    <t>9116立方米</t>
  </si>
  <si>
    <t>翻拍文件-批复、决算、验收、调查了解记录</t>
  </si>
  <si>
    <t>54062420221600410011</t>
  </si>
  <si>
    <t>移动卫生间</t>
  </si>
  <si>
    <t>54062420221600410012</t>
  </si>
  <si>
    <t>铁栅门</t>
  </si>
  <si>
    <t>54062420221600410013</t>
  </si>
  <si>
    <t>54062420220100110001</t>
  </si>
  <si>
    <t>灌溉水渠及附属</t>
  </si>
  <si>
    <t>1230m</t>
  </si>
  <si>
    <t>54062420221700210001</t>
  </si>
  <si>
    <t>民宿</t>
  </si>
  <si>
    <t>1600.28平方米</t>
  </si>
  <si>
    <t>54062420221700210002</t>
  </si>
  <si>
    <t>给水管网工程（含污水检查井及管网）</t>
  </si>
  <si>
    <t>54062420221700210003</t>
  </si>
  <si>
    <t>环境提升工程（含电气工程、给排水工程）</t>
  </si>
  <si>
    <t>54062420221700210004</t>
  </si>
  <si>
    <t>园建工程（含入户铁门、栏杆、迎宾水庭等）</t>
  </si>
  <si>
    <t>54062420221700220005</t>
  </si>
  <si>
    <t>灌木、草坪等</t>
  </si>
  <si>
    <t>54062420221900110001</t>
  </si>
  <si>
    <t>导视系统</t>
  </si>
  <si>
    <t>54062420221900110002</t>
  </si>
  <si>
    <t>人行防火通道设施</t>
  </si>
  <si>
    <t>54062420221900110003</t>
  </si>
  <si>
    <t>高架排水沟改造</t>
  </si>
  <si>
    <t>54062420221900110004</t>
  </si>
  <si>
    <t>森林防火通道次大门</t>
  </si>
  <si>
    <t>54062420221900110005</t>
  </si>
  <si>
    <t>森林防火通道主人口大门改造</t>
  </si>
  <si>
    <t>54062420221900110006</t>
  </si>
  <si>
    <t>地质灾害整治点</t>
  </si>
  <si>
    <t>54062420221900110007</t>
  </si>
  <si>
    <t>消防备用蓄水池</t>
  </si>
  <si>
    <t>54062420221900110008</t>
  </si>
  <si>
    <t>清防回车场</t>
  </si>
  <si>
    <t>2666.11m²</t>
  </si>
  <si>
    <t>54062420221900110009</t>
  </si>
  <si>
    <t>院墙</t>
  </si>
  <si>
    <t>90m</t>
  </si>
  <si>
    <t>54062420221900110010</t>
  </si>
  <si>
    <t>水土保持挡土墙</t>
  </si>
  <si>
    <t>791m</t>
  </si>
  <si>
    <t>54062420221900110011</t>
  </si>
  <si>
    <t>毛石挡土墙</t>
  </si>
  <si>
    <t>340m</t>
  </si>
  <si>
    <t>54062420221900110012</t>
  </si>
  <si>
    <t>室外地平硬化</t>
  </si>
  <si>
    <t>63m²</t>
  </si>
  <si>
    <t>54062420221900110013</t>
  </si>
  <si>
    <t>54062420221900110014</t>
  </si>
  <si>
    <t>农夫产品展示中心（大柏树）</t>
  </si>
  <si>
    <t>193.95m²</t>
  </si>
  <si>
    <t>54062420221900110015</t>
  </si>
  <si>
    <t>村活动中心</t>
  </si>
  <si>
    <t>233.37m²</t>
  </si>
  <si>
    <t>54062420221900110016</t>
  </si>
  <si>
    <t>附属工程（电气工程、给排水等）</t>
  </si>
  <si>
    <t>54062420221900110017</t>
  </si>
  <si>
    <t>消防通道</t>
  </si>
  <si>
    <t>3431.5m²</t>
  </si>
  <si>
    <t>54062420221900110018</t>
  </si>
  <si>
    <t>成品森林防火瞭望台</t>
  </si>
  <si>
    <t>54062420221900110019</t>
  </si>
  <si>
    <t>移动公共厕所</t>
  </si>
  <si>
    <t>54062420221900110020</t>
  </si>
  <si>
    <t>移动消防器材管理房</t>
  </si>
  <si>
    <t>54062420221900110021</t>
  </si>
  <si>
    <t>灭火器安装（手提式）</t>
  </si>
  <si>
    <t>具</t>
  </si>
  <si>
    <t>54062420221900140022</t>
  </si>
  <si>
    <t>水枪</t>
  </si>
  <si>
    <t>54062420221900140023</t>
  </si>
  <si>
    <t>消防水带长25米</t>
  </si>
  <si>
    <t>54062420221900140024</t>
  </si>
  <si>
    <t>手持对讲机</t>
  </si>
  <si>
    <t>54062420221900140025</t>
  </si>
  <si>
    <t>消防头盔</t>
  </si>
  <si>
    <t>54062420221900140026</t>
  </si>
  <si>
    <t>灭火防护服</t>
  </si>
  <si>
    <t>54062420221900140027</t>
  </si>
  <si>
    <t>消防防护靴</t>
  </si>
  <si>
    <t>双</t>
  </si>
  <si>
    <t>54062420221900140028</t>
  </si>
  <si>
    <t>破拆工具(扳手、手斧、吊绳、撬棒、八角锤子、大力剪、铁铲各一个)</t>
  </si>
  <si>
    <t>54062420221900110029</t>
  </si>
  <si>
    <t>消防柜</t>
  </si>
  <si>
    <t>54062420221900110030</t>
  </si>
  <si>
    <t>风力灭火机手提式（型号:6MF-90B）</t>
  </si>
  <si>
    <t>54062420221900110031</t>
  </si>
  <si>
    <t>背负式大功率风力灭火器</t>
  </si>
  <si>
    <t>54062420221900110032</t>
  </si>
  <si>
    <t>高扬程25匹马力柴油体抽水机（型号:YC-188）</t>
  </si>
  <si>
    <t>54062420221700310001</t>
  </si>
  <si>
    <t>防火观测站</t>
  </si>
  <si>
    <t>116.31m²</t>
  </si>
  <si>
    <t>54062420221700310002</t>
  </si>
  <si>
    <t>浆砌石挡土墙(含挡土墙土石方)</t>
  </si>
  <si>
    <t>3866m²</t>
  </si>
  <si>
    <t>54062420221700310003</t>
  </si>
  <si>
    <t>棱形窗式护面墙护坡(含挖土石方、棱形内培植土、种草)</t>
  </si>
  <si>
    <t>6275.57m²</t>
  </si>
  <si>
    <t>54062420221700310004</t>
  </si>
  <si>
    <t>三维网植草护坡</t>
  </si>
  <si>
    <t>3895.3m²</t>
  </si>
  <si>
    <t>54062420221700310005</t>
  </si>
  <si>
    <t>混凝土路面 20CM</t>
  </si>
  <si>
    <t>13429.7m²</t>
  </si>
  <si>
    <t>54062420221700310006</t>
  </si>
  <si>
    <t>花岗石铺设广场</t>
  </si>
  <si>
    <t>500m²</t>
  </si>
  <si>
    <t>54062420221700310007</t>
  </si>
  <si>
    <t>步行道(阶梯状 )</t>
  </si>
  <si>
    <t>750m²</t>
  </si>
  <si>
    <t>54062420221700310008</t>
  </si>
  <si>
    <t>1490.7m²</t>
  </si>
  <si>
    <t>54062420221700310009</t>
  </si>
  <si>
    <t>砾石摊铺避险车道</t>
  </si>
  <si>
    <t>100m²</t>
  </si>
  <si>
    <t>54062420221700310010</t>
  </si>
  <si>
    <t>4613m</t>
  </si>
  <si>
    <t>54062420221700310011</t>
  </si>
  <si>
    <t>跌水井</t>
  </si>
  <si>
    <t>54062420221700310012</t>
  </si>
  <si>
    <t>管涵500</t>
  </si>
  <si>
    <t>131m</t>
  </si>
  <si>
    <t>54062420221700310013</t>
  </si>
  <si>
    <t>箱涵</t>
  </si>
  <si>
    <t>7m</t>
  </si>
  <si>
    <t>54062420221700310014</t>
  </si>
  <si>
    <t>1364m</t>
  </si>
  <si>
    <t>决算报告、概算批复</t>
  </si>
  <si>
    <t>54062420221700310015</t>
  </si>
  <si>
    <t>54062420221700310016</t>
  </si>
  <si>
    <t>挡车石</t>
  </si>
  <si>
    <t>54062420221700310017</t>
  </si>
  <si>
    <t>消防水池</t>
  </si>
  <si>
    <t>54062420221700310018</t>
  </si>
  <si>
    <t>54062420231700110001</t>
  </si>
  <si>
    <t>1089.15平方米</t>
  </si>
  <si>
    <t>54062420231700110002</t>
  </si>
  <si>
    <t>附属工程（含给水排水管网、土石方工程）</t>
  </si>
  <si>
    <t>林芝市巴宜区百巴镇拉格村股份经济合作联合社（登记赋码）</t>
  </si>
  <si>
    <t>54062420231700110003</t>
  </si>
  <si>
    <t>园建工程（含花岗石铺装、小木桩等）</t>
  </si>
  <si>
    <t>54062420231700120004</t>
  </si>
  <si>
    <t>植物工程（含国槐12株、柳树5株、金叶榆3株、雪松9珠云杉7株、西府海棠9株、丛生紫荆3丛、紫叶李10株、红叶小柒27m³、鸢尾7m³、月季43m³、草坪9132m³、波斯菊149m³）</t>
  </si>
  <si>
    <t>54062420231700110005</t>
  </si>
  <si>
    <t>景观水（含取水阀、阀门井等）</t>
  </si>
  <si>
    <t>54062420231700110006</t>
  </si>
  <si>
    <t>景观电（含庭院灯、草坪灯等）</t>
  </si>
  <si>
    <t>54062420230700120001</t>
  </si>
  <si>
    <t>能繁母猪（藏猪）</t>
  </si>
  <si>
    <t>林芝市巴宜区百巴镇拉格村</t>
  </si>
  <si>
    <t>54062420230700120002</t>
  </si>
  <si>
    <t>种公猪(藏猪)</t>
  </si>
  <si>
    <t>翻拍文件-批复；概批（财政审核意见）、调查了解记录</t>
  </si>
  <si>
    <t>54062420230700140003</t>
  </si>
  <si>
    <t>饲料(粉料）</t>
  </si>
  <si>
    <t>150吨</t>
  </si>
  <si>
    <t>54062420230700140004</t>
  </si>
  <si>
    <t>饲料（颗粒料）</t>
  </si>
  <si>
    <t>160吨</t>
  </si>
  <si>
    <t>54062420230700110005</t>
  </si>
  <si>
    <t>11000米</t>
  </si>
  <si>
    <t>54062420230700110006</t>
  </si>
  <si>
    <t>立柱</t>
  </si>
  <si>
    <t>54062420230800120001</t>
  </si>
  <si>
    <t>成年鸡（40日龄）</t>
  </si>
  <si>
    <t>林芝市巴宜区林芝镇卡斯木村</t>
  </si>
  <si>
    <t>54062420230800140002</t>
  </si>
  <si>
    <t>54062420230800110003</t>
  </si>
  <si>
    <t>286米</t>
  </si>
  <si>
    <t>54062420230800110004</t>
  </si>
  <si>
    <t>54062420230800110005</t>
  </si>
  <si>
    <t>54062420230800110006</t>
  </si>
  <si>
    <t>鸡舍(含管理用房)</t>
  </si>
  <si>
    <t>650平方米</t>
  </si>
  <si>
    <t>54062420230800110007</t>
  </si>
  <si>
    <t>隔粪板</t>
  </si>
  <si>
    <t>54062420230800110008</t>
  </si>
  <si>
    <t>栖架</t>
  </si>
  <si>
    <t>72米</t>
  </si>
  <si>
    <t>54062420230800110009</t>
  </si>
  <si>
    <t>料桶</t>
  </si>
  <si>
    <t>54062420230800110010</t>
  </si>
  <si>
    <t>自动饮水桶</t>
  </si>
  <si>
    <t>翻拍文件-批复、移交；概批；十四五附表8</t>
  </si>
  <si>
    <t>54062420230800110011</t>
  </si>
  <si>
    <t>电线(含漏电器和安装费)</t>
  </si>
  <si>
    <t>1400米</t>
  </si>
  <si>
    <t>54062420230800110012</t>
  </si>
  <si>
    <t>线管</t>
  </si>
  <si>
    <t>700米</t>
  </si>
  <si>
    <t>54062420230800110013</t>
  </si>
  <si>
    <t>高位水箱</t>
  </si>
  <si>
    <t>54062420230800110014</t>
  </si>
  <si>
    <t>水管</t>
  </si>
  <si>
    <t>54062420231800110001</t>
  </si>
  <si>
    <t>1#楼</t>
  </si>
  <si>
    <t>林芝市巴宜区布久乡杰麦村</t>
  </si>
  <si>
    <t>1140平方米</t>
  </si>
  <si>
    <t>54062420231800110002</t>
  </si>
  <si>
    <t>2#楼</t>
  </si>
  <si>
    <t>1020平方米</t>
  </si>
  <si>
    <t>54062420231800110003</t>
  </si>
  <si>
    <t>3#楼</t>
  </si>
  <si>
    <t>54062420231800110004</t>
  </si>
  <si>
    <t>5#楼</t>
  </si>
  <si>
    <t>1880平方米</t>
  </si>
  <si>
    <t>54062420231800110005</t>
  </si>
  <si>
    <t>附属工程（含总平给排水工程、总平电气工程）</t>
  </si>
  <si>
    <t>54062420231800110006</t>
  </si>
  <si>
    <t>园建部分（含植草砖、围墙、果皮垃圾桶等）</t>
  </si>
  <si>
    <t>54062420231800110007</t>
  </si>
  <si>
    <t>植物部分（含丛生紫荆、波斯菊、西府海棠等）</t>
  </si>
  <si>
    <t>54062420231800110008</t>
  </si>
  <si>
    <t>景观电气（含配电箱、电缆井、庭院灯等）</t>
  </si>
  <si>
    <t>54062420231800110009</t>
  </si>
  <si>
    <t>景观灌溉（含水表井、水表、取水阀等）</t>
  </si>
  <si>
    <t>54062420230400410001</t>
  </si>
  <si>
    <t>林芝市巴宜区百巴镇大坝村</t>
  </si>
  <si>
    <t>195.52平方米</t>
  </si>
  <si>
    <t>54062420230400410002</t>
  </si>
  <si>
    <t>53.32平方米</t>
  </si>
  <si>
    <t>54062420230400410003</t>
  </si>
  <si>
    <t>兽医室、消毒室</t>
  </si>
  <si>
    <t>35.32平方米</t>
  </si>
  <si>
    <t>54062420230400410004</t>
  </si>
  <si>
    <t>饲料库、精料间</t>
  </si>
  <si>
    <t>1299.22平方米</t>
  </si>
  <si>
    <t>54062420230400410005</t>
  </si>
  <si>
    <t>干粪晾晒棚</t>
  </si>
  <si>
    <t>396.48平方米</t>
  </si>
  <si>
    <t>54062420230400410006</t>
  </si>
  <si>
    <t>1＃牛棚</t>
  </si>
  <si>
    <t>2611.64平方米</t>
  </si>
  <si>
    <t>54062420230400410007</t>
  </si>
  <si>
    <t>2＃牛棚</t>
  </si>
  <si>
    <t>54062420230400410008</t>
  </si>
  <si>
    <t>附属工程（含室外给排水工程、室外电气工程）</t>
  </si>
  <si>
    <t>54062420230400410009</t>
  </si>
  <si>
    <t>新建硬化道路工程</t>
  </si>
  <si>
    <t>908.8平方米</t>
  </si>
  <si>
    <t>54062420230400410010</t>
  </si>
  <si>
    <t>新建硬化地面</t>
  </si>
  <si>
    <t>276.68平方米</t>
  </si>
  <si>
    <t>54062420230400410011</t>
  </si>
  <si>
    <t>新建碎石路</t>
  </si>
  <si>
    <t>2374.64平方米</t>
  </si>
  <si>
    <t>54062420230400410012</t>
  </si>
  <si>
    <t>700.27米</t>
  </si>
  <si>
    <t>54062420230400410013</t>
  </si>
  <si>
    <t>挡土墙工程</t>
  </si>
  <si>
    <t>24.9米</t>
  </si>
  <si>
    <t>54062420230400410014</t>
  </si>
  <si>
    <t>大门工程</t>
  </si>
  <si>
    <t>54062420230400410015</t>
  </si>
  <si>
    <t>54062420230400410016</t>
  </si>
  <si>
    <t>54062420230400410017</t>
  </si>
  <si>
    <t>人员消毒池</t>
  </si>
  <si>
    <t>54062420230400410018</t>
  </si>
  <si>
    <t>场地土石方工程</t>
  </si>
  <si>
    <t>概算批复、十四五-附表一、附表8，调查了解记录（购置时间签订五方协议时）</t>
  </si>
  <si>
    <t>54062420230400420019</t>
  </si>
  <si>
    <t>54062420230400420020</t>
  </si>
  <si>
    <t>能繁母牛</t>
  </si>
  <si>
    <t>54062420230400440021</t>
  </si>
  <si>
    <t>饲料（草料）</t>
  </si>
  <si>
    <t>54062420230400440022</t>
  </si>
  <si>
    <t>饲料（精饲料）</t>
  </si>
  <si>
    <t>50吨</t>
  </si>
  <si>
    <t>54062420231700210001</t>
  </si>
  <si>
    <t>救生衣</t>
  </si>
  <si>
    <t>林芝市巴宜区百巴镇百巴村</t>
  </si>
  <si>
    <t>件</t>
  </si>
  <si>
    <t>54062420231700210002</t>
  </si>
  <si>
    <t>头盔</t>
  </si>
  <si>
    <t>54062420231700210003</t>
  </si>
  <si>
    <t>船桨（游客用）</t>
  </si>
  <si>
    <t>54062420231700210004</t>
  </si>
  <si>
    <t>防水胶衣（裤装）</t>
  </si>
  <si>
    <t>54062420231700210005</t>
  </si>
  <si>
    <t>漂流服</t>
  </si>
  <si>
    <t>54062420231700210006</t>
  </si>
  <si>
    <t>漂流鞋</t>
  </si>
  <si>
    <t>54062420231700210007</t>
  </si>
  <si>
    <t>8人漂流艇</t>
  </si>
  <si>
    <t>54062420231700210008</t>
  </si>
  <si>
    <t>54062420231700210009</t>
  </si>
  <si>
    <t>船桨（教练用）</t>
  </si>
  <si>
    <t>54062420231700210010</t>
  </si>
  <si>
    <t>手动充气泵</t>
  </si>
  <si>
    <t>54062420231700210011</t>
  </si>
  <si>
    <t>54062420231700210012</t>
  </si>
  <si>
    <t>包具</t>
  </si>
  <si>
    <t>54062420231700210013</t>
  </si>
  <si>
    <t>救生船</t>
  </si>
  <si>
    <t>54062420231700210014</t>
  </si>
  <si>
    <t>54062420231700210015</t>
  </si>
  <si>
    <t>双排浆（救生船用）</t>
  </si>
  <si>
    <t>54062420231700210016</t>
  </si>
  <si>
    <t>54062420231700210017</t>
  </si>
  <si>
    <t>安全救生配件</t>
  </si>
  <si>
    <t>54062420231700210018</t>
  </si>
  <si>
    <t>野外医疗箱</t>
  </si>
  <si>
    <t>54062420231700210019</t>
  </si>
  <si>
    <t>救生绳</t>
  </si>
  <si>
    <t>54062420231700210020</t>
  </si>
  <si>
    <t>自动感应拍摄设备</t>
  </si>
  <si>
    <t>54062420231700210021</t>
  </si>
  <si>
    <t>安全带</t>
  </si>
  <si>
    <t>54062420231700210022</t>
  </si>
  <si>
    <t>岩石赛</t>
  </si>
  <si>
    <t>54062420231700210023</t>
  </si>
  <si>
    <t>冲击钻</t>
  </si>
  <si>
    <t>54062420231700210024</t>
  </si>
  <si>
    <t>抱石垫</t>
  </si>
  <si>
    <t>54062420231700210025</t>
  </si>
  <si>
    <t>攀岩鞋</t>
  </si>
  <si>
    <t>54062420231700210026</t>
  </si>
  <si>
    <t>个人保护装备</t>
  </si>
  <si>
    <t>54062420231700210027</t>
  </si>
  <si>
    <t>保护下降器</t>
  </si>
  <si>
    <t>54062420231700210028</t>
  </si>
  <si>
    <t>工业用头盔</t>
  </si>
  <si>
    <t>54062420231700210029</t>
  </si>
  <si>
    <t>54062420231700210030</t>
  </si>
  <si>
    <t>救援人员用设备</t>
  </si>
  <si>
    <t>54062420231700210031</t>
  </si>
  <si>
    <t>徒步道路标识牌系统</t>
  </si>
  <si>
    <t>54062420231700210032</t>
  </si>
  <si>
    <t>头灯</t>
  </si>
  <si>
    <t>54062420231700210033</t>
  </si>
  <si>
    <t>冲锋衣</t>
  </si>
  <si>
    <t>54062420231700210034</t>
  </si>
  <si>
    <t>30L背包</t>
  </si>
  <si>
    <t>54062420231700210035</t>
  </si>
  <si>
    <t>登山杖</t>
  </si>
  <si>
    <t>副</t>
  </si>
  <si>
    <t>54062420231700210036</t>
  </si>
  <si>
    <t>手持GPS</t>
  </si>
  <si>
    <t>54062420231700210037</t>
  </si>
  <si>
    <t>望远镜</t>
  </si>
  <si>
    <t>54062420231700210038</t>
  </si>
  <si>
    <t>对讲机</t>
  </si>
  <si>
    <t>54062420231700210039</t>
  </si>
  <si>
    <t>骑行道路标识标牌</t>
  </si>
  <si>
    <t>54062420231700210040</t>
  </si>
  <si>
    <t>急救医疗包</t>
  </si>
  <si>
    <t>54062420231700210041</t>
  </si>
  <si>
    <t>电动越野摩托车</t>
  </si>
  <si>
    <t>54062420231700210042</t>
  </si>
  <si>
    <t>54062420231700210043</t>
  </si>
  <si>
    <t>护甲</t>
  </si>
  <si>
    <t>54062420231700210044</t>
  </si>
  <si>
    <t>护膝、护肘</t>
  </si>
  <si>
    <t>54062420231700210045</t>
  </si>
  <si>
    <t>骑行服</t>
  </si>
  <si>
    <t>54062420231700210046</t>
  </si>
  <si>
    <t>风镜</t>
  </si>
  <si>
    <t>54062420231700210047</t>
  </si>
  <si>
    <t>54062420231700210048</t>
  </si>
  <si>
    <t>多功能工具包</t>
  </si>
  <si>
    <t>54062420231700210049</t>
  </si>
  <si>
    <t>54062420231700210050</t>
  </si>
  <si>
    <t>马房维护工具</t>
  </si>
  <si>
    <t>54062420231700210051</t>
  </si>
  <si>
    <t>马匹调教圈</t>
  </si>
  <si>
    <t>54062420231700210052</t>
  </si>
  <si>
    <t>马鞍</t>
  </si>
  <si>
    <t>54062420231700210053</t>
  </si>
  <si>
    <t>54062420231700210054</t>
  </si>
  <si>
    <t>防护马术背心</t>
  </si>
  <si>
    <t>54062420231700210055</t>
  </si>
  <si>
    <t>车辆识别系统</t>
  </si>
  <si>
    <t>54062420231700210056</t>
  </si>
  <si>
    <t>道路标识系统</t>
  </si>
  <si>
    <t>54062420231700210057</t>
  </si>
  <si>
    <t>道路交通标识及道路局部照明</t>
  </si>
  <si>
    <t>54062420231700210058</t>
  </si>
  <si>
    <t>公区大帐篷及其配件采购</t>
  </si>
  <si>
    <t>54062420231700210059</t>
  </si>
  <si>
    <t>客房帐篷及其配件采购</t>
  </si>
  <si>
    <t>54062420231700210060</t>
  </si>
  <si>
    <t>客房卫生间模块成品采购</t>
  </si>
  <si>
    <t>54062420231700210061</t>
  </si>
  <si>
    <t>马桶</t>
  </si>
  <si>
    <t>54062420231700210062</t>
  </si>
  <si>
    <t>台上龙头</t>
  </si>
  <si>
    <t>54062420231700210063</t>
  </si>
  <si>
    <t>客房卫生间花洒</t>
  </si>
  <si>
    <t>54062420231700210064</t>
  </si>
  <si>
    <t>公区及厨房模块成品采购</t>
  </si>
  <si>
    <t>54062420231700210065</t>
  </si>
  <si>
    <t>员工宿舍及员工餐厅厨房模块成品采购</t>
  </si>
  <si>
    <t>54062420231700210066</t>
  </si>
  <si>
    <t>布草仓库及设备房模块成品采购</t>
  </si>
  <si>
    <t>54062420231700210067</t>
  </si>
  <si>
    <t>客房沙发（77*77*71cm)抹茶绿色原生皮单人沙发</t>
  </si>
  <si>
    <t>54062420231700210068</t>
  </si>
  <si>
    <t>客房沙发（77*77*71cm)威尼斯单人沙发</t>
  </si>
  <si>
    <t>54062420231700210069</t>
  </si>
  <si>
    <t>客房沙发（77*77*71cm)黑檀木色皮</t>
  </si>
  <si>
    <t>54062420231700210070</t>
  </si>
  <si>
    <t>客房茶几（50*50*40）</t>
  </si>
  <si>
    <t>54062420231700210071</t>
  </si>
  <si>
    <t>客房边几（51*51*51）</t>
  </si>
  <si>
    <t>54062420231700210072</t>
  </si>
  <si>
    <t>客房边柜</t>
  </si>
  <si>
    <t>54062420231700210073</t>
  </si>
  <si>
    <t>客房床（左围合）</t>
  </si>
  <si>
    <t>54062420231700210074</t>
  </si>
  <si>
    <t>客房床（右围合）</t>
  </si>
  <si>
    <t>54062420231700210075</t>
  </si>
  <si>
    <t>客房多头吊灯</t>
  </si>
  <si>
    <t>54062420231700210076</t>
  </si>
  <si>
    <t>客房桌子</t>
  </si>
  <si>
    <t>54062420231700210077</t>
  </si>
  <si>
    <t>客房椅子</t>
  </si>
  <si>
    <t>54062420231700210078</t>
  </si>
  <si>
    <t>客房行李架</t>
  </si>
  <si>
    <t>54062420231700210079</t>
  </si>
  <si>
    <t>餐厅餐椅</t>
  </si>
  <si>
    <t>54062420231700210080</t>
  </si>
  <si>
    <t>餐厅接待桌（收银）桌</t>
  </si>
  <si>
    <t>54062420231700210081</t>
  </si>
  <si>
    <t>餐厅餐桌（160*85*75cm)</t>
  </si>
  <si>
    <t>54062420231700210082</t>
  </si>
  <si>
    <t>餐厅餐桌（240*85*75cm)</t>
  </si>
  <si>
    <t>54062420231700210083</t>
  </si>
  <si>
    <t>餐厅果盘</t>
  </si>
  <si>
    <t>54062420231700210084</t>
  </si>
  <si>
    <t>餐厅鹿角吊灯</t>
  </si>
  <si>
    <t>54062420231700210085</t>
  </si>
  <si>
    <t>54062420231700210086</t>
  </si>
  <si>
    <t>54062420231700210087</t>
  </si>
  <si>
    <t>公区调配烛台</t>
  </si>
  <si>
    <t>54062420231700210088</t>
  </si>
  <si>
    <t>三件套铁花坛</t>
  </si>
  <si>
    <t>54062420231700210089</t>
  </si>
  <si>
    <t>酒吧吧椅（46*48*97）黑檀木色真皮</t>
  </si>
  <si>
    <t>54062420231700210090</t>
  </si>
  <si>
    <t>酒吧吧椅（46*48*97）咖啡色</t>
  </si>
  <si>
    <t>54062420231700210091</t>
  </si>
  <si>
    <t>酒吧吧椅（46*48*97）抹茶绿色原生皮</t>
  </si>
  <si>
    <t>54062420231700210092</t>
  </si>
  <si>
    <t>酒吧桌（260*90*104cm)</t>
  </si>
  <si>
    <t>54062420231700210093</t>
  </si>
  <si>
    <t>酒吧吧台（302*61*112cm)</t>
  </si>
  <si>
    <t>54062420231700210094</t>
  </si>
  <si>
    <t>酒吧酒柜（187*58*220cm)</t>
  </si>
  <si>
    <t>54062420231700210095</t>
  </si>
  <si>
    <t>酒吧灯具</t>
  </si>
  <si>
    <t>54062420231700210096</t>
  </si>
  <si>
    <t>大堂吧单人沙发</t>
  </si>
  <si>
    <t>54062420231700210097</t>
  </si>
  <si>
    <t>大堂吧两人位沙发</t>
  </si>
  <si>
    <t>54062420231700210098</t>
  </si>
  <si>
    <t>大堂吧三人沙发</t>
  </si>
  <si>
    <t>54062420231700210099</t>
  </si>
  <si>
    <t>大堂吧接待茶几</t>
  </si>
  <si>
    <t>54062420231700210100</t>
  </si>
  <si>
    <t>前台接待办公椅</t>
  </si>
  <si>
    <t>54062420231700210101</t>
  </si>
  <si>
    <t>前台接待桌</t>
  </si>
  <si>
    <t>54062420231700210102</t>
  </si>
  <si>
    <t>前台脚踏</t>
  </si>
  <si>
    <t>54062420231700210103</t>
  </si>
  <si>
    <t>54062420231700210104</t>
  </si>
  <si>
    <t>公区调配桌子</t>
  </si>
  <si>
    <t>54062420231700210105</t>
  </si>
  <si>
    <t>公区调配长凳</t>
  </si>
  <si>
    <t>54062420231700210106</t>
  </si>
  <si>
    <t>单人位沙发</t>
  </si>
  <si>
    <t>54062420231700210107</t>
  </si>
  <si>
    <t>实木抽木柜</t>
  </si>
  <si>
    <t>54062420231700210108</t>
  </si>
  <si>
    <t>组合茶几 锈色边几</t>
  </si>
  <si>
    <t>54062420231700210109</t>
  </si>
  <si>
    <t>铁艺圆形边几</t>
  </si>
  <si>
    <t>54062420231700210110</t>
  </si>
  <si>
    <t>简约可移动小茶几</t>
  </si>
  <si>
    <t>54062420231700210111</t>
  </si>
  <si>
    <t>电脑边柜</t>
  </si>
  <si>
    <t>54062420231700210112</t>
  </si>
  <si>
    <t>SBJ-J029A（240*35*240cm）</t>
  </si>
  <si>
    <t>54062420231700210113</t>
  </si>
  <si>
    <t>SBJ-J027A梯形书架</t>
  </si>
  <si>
    <t>54062420231700210114</t>
  </si>
  <si>
    <t>杂木长凳圆脚</t>
  </si>
  <si>
    <t>54062420231700210115</t>
  </si>
  <si>
    <t>XL-定做扁腿锻打桌</t>
  </si>
  <si>
    <t>54062420231700210116</t>
  </si>
  <si>
    <t>木-YX-杂木茶几</t>
  </si>
  <si>
    <t>54062420231700210117</t>
  </si>
  <si>
    <t>衣架</t>
  </si>
  <si>
    <t>54062420231700210118</t>
  </si>
  <si>
    <t>木-香樟风化老木书架（200*30-40*4）</t>
  </si>
  <si>
    <t>54062420231700210119</t>
  </si>
  <si>
    <t>木-香樟风化老木书架（180*30-40*4）</t>
  </si>
  <si>
    <t>54062420231700210120</t>
  </si>
  <si>
    <t>木-香樟风化老木书架（120*30-40*4）</t>
  </si>
  <si>
    <t>54062420231700210121</t>
  </si>
  <si>
    <t>Square roots品
牌实木家具
/YUZU真皮沙发1
人</t>
  </si>
  <si>
    <t>54062420231700210122</t>
  </si>
  <si>
    <t>BORG全真皮沙发
/简约现代头层
牛皮三人位
Square roots品
牌</t>
  </si>
  <si>
    <t>54062420231700210123</t>
  </si>
  <si>
    <t>Square 
roots/ROK橡木
书柜展柜L款</t>
  </si>
  <si>
    <t>54062420231700210124</t>
  </si>
  <si>
    <t>Square roots家
具/YUZU橡木西
餐桌/复古金/M
款餐桌</t>
  </si>
  <si>
    <t>54062420231700210125</t>
  </si>
  <si>
    <t>Square roots实
木家具/YUZU橡
木西餐桌/M款长
凳</t>
  </si>
  <si>
    <t>54062420231700210126</t>
  </si>
  <si>
    <t>pure/轻复古全
真皮
沙发/吉斯本悬
臂椅餐椅
Square roots品
牌</t>
  </si>
  <si>
    <t>54062420231700210127</t>
  </si>
  <si>
    <t>Root 
Branch/NORHOR/
RIO实木橡木方
茶几大尺寸</t>
  </si>
  <si>
    <t>54062420231700210128</t>
  </si>
  <si>
    <t>Square roots系
列实木家具
/KULU橡木/3抽/双边门柜</t>
  </si>
  <si>
    <t>54062420231700210129</t>
  </si>
  <si>
    <t>双
square roots实
木 YUZU橡木双
人
床</t>
  </si>
  <si>
    <t>54062420231700210130</t>
  </si>
  <si>
    <t>Square roots实
木家具/YUZU 
橡木单抽床头柜
/B款(黑色
腿)</t>
  </si>
  <si>
    <t>54062420231700210131</t>
  </si>
  <si>
    <t>Square roots实
木家具CUBIC真
皮单人沙发扶手
椅</t>
  </si>
  <si>
    <t>54062420231700210132</t>
  </si>
  <si>
    <t>B.N./头层牛皮
/DRUM全真皮实
木凳/换鞋凳坐
凳</t>
  </si>
  <si>
    <t>54062420231700210133</t>
  </si>
  <si>
    <t>头层牛皮/哈瓦
那27全真皮单人
9 沙发休闲椅
Square roots品
牌</t>
  </si>
  <si>
    <t>54062420231700210134</t>
  </si>
  <si>
    <t>三防保护垫</t>
  </si>
  <si>
    <t>54062420231700210135</t>
  </si>
  <si>
    <t>小被芯子母被</t>
  </si>
  <si>
    <t>54062420231700210136</t>
  </si>
  <si>
    <t>上开式保险箱
(黑色)</t>
  </si>
  <si>
    <t>54062420231700210137</t>
  </si>
  <si>
    <t>大雨伞架</t>
  </si>
  <si>
    <t>54062420231700210138</t>
  </si>
  <si>
    <t>吸尘器·力奇</t>
  </si>
  <si>
    <t>54062420231700210139</t>
  </si>
  <si>
    <t>制氧机</t>
  </si>
  <si>
    <t>54062420231700210140</t>
  </si>
  <si>
    <t>高压水枪</t>
  </si>
  <si>
    <t>54062420231700210141</t>
  </si>
  <si>
    <t>笔记本电脑(前
2,办公室1)
1、系统+发票
2、系统+公安系
统</t>
  </si>
  <si>
    <t>54062420231700210142</t>
  </si>
  <si>
    <t>黑白打印机:惠
普(HP)
M227fdw/227sdn 
A4黑白激光多功
能复印扫描一体
机 双面打印网
络版家用办公
227fdw(四合一+
双面打印+有线
无线+输稿器)
收藏</t>
  </si>
  <si>
    <t>54062420231700210143</t>
  </si>
  <si>
    <t>彩色打印机:HP
Smart Tank 531</t>
  </si>
  <si>
    <t>54062420231700210144</t>
  </si>
  <si>
    <t>发票打印机</t>
  </si>
  <si>
    <t>54062420231700210145</t>
  </si>
  <si>
    <t>彩色打印机</t>
  </si>
  <si>
    <t>54062420231700210146</t>
  </si>
  <si>
    <t>电脑(触屏式,
可点菜)</t>
  </si>
  <si>
    <t>54062420231700210147</t>
  </si>
  <si>
    <t>PAD</t>
  </si>
  <si>
    <t>54062420231700210148</t>
  </si>
  <si>
    <t>收银打印机</t>
  </si>
  <si>
    <t>54062420231700210149</t>
  </si>
  <si>
    <t>厨打机</t>
  </si>
  <si>
    <t>54062420231700210150</t>
  </si>
  <si>
    <t>移动,可开会的
电视机(类似昆
明办公室的款)</t>
  </si>
  <si>
    <t>54062420231700210151</t>
  </si>
  <si>
    <t>户外伞</t>
  </si>
  <si>
    <t>54062420231700210152</t>
  </si>
  <si>
    <t>音响B&amp;0</t>
  </si>
  <si>
    <t>54062420231700210153</t>
  </si>
  <si>
    <t>制冰机
Manitowoc·Man 
itowoc</t>
  </si>
  <si>
    <t>54062420231700210154</t>
  </si>
  <si>
    <t>3M 净水器</t>
  </si>
  <si>
    <t>54062420231700210155</t>
  </si>
  <si>
    <t>高效能食物料理
机·BLENDTEC</t>
  </si>
  <si>
    <t>54062420231700210156</t>
  </si>
  <si>
    <t>商用自动离心式
榨汁机·Robot 
coupe</t>
  </si>
  <si>
    <t>54062420231700210157</t>
  </si>
  <si>
    <t>科理机(厨房)
·Hamilton</t>
  </si>
  <si>
    <t>54062420231700210158</t>
  </si>
  <si>
    <t>法国乐侨单头圆
型薄饼机(厨
房)</t>
  </si>
  <si>
    <t>54062420231700210159</t>
  </si>
  <si>
    <t>双缸炸炉(厨
房)·Justa</t>
  </si>
  <si>
    <t>54062420231700210160</t>
  </si>
  <si>
    <t>电半平半坑扒炉
(厨房)·新粤
海</t>
  </si>
  <si>
    <t>54062420231700210161</t>
  </si>
  <si>
    <t>优瑞全自动咖啡
机</t>
  </si>
  <si>
    <t>54062420231700210162</t>
  </si>
  <si>
    <t>咖啡机·优瑞</t>
  </si>
  <si>
    <t>54062420231700210163</t>
  </si>
  <si>
    <t>链条式面包机</t>
  </si>
  <si>
    <t>54062420231700210164</t>
  </si>
  <si>
    <t>微波炉</t>
  </si>
  <si>
    <t>54062420231700210165</t>
  </si>
  <si>
    <t>开水器</t>
  </si>
  <si>
    <t>54062420231700210166</t>
  </si>
  <si>
    <t>三星盆</t>
  </si>
  <si>
    <t>54062420231700210167</t>
  </si>
  <si>
    <t>菜架</t>
  </si>
  <si>
    <t>54062420231700210168</t>
  </si>
  <si>
    <t>操作台</t>
  </si>
  <si>
    <t>54062420231700210169</t>
  </si>
  <si>
    <t>万能蒸烤箱</t>
  </si>
  <si>
    <t>54062420231700210170</t>
  </si>
  <si>
    <t>54062420231700210171</t>
  </si>
  <si>
    <t>六眼灶</t>
  </si>
  <si>
    <t>54062420231700210172</t>
  </si>
  <si>
    <t>煤气罐柜</t>
  </si>
  <si>
    <t>54062420231700210173</t>
  </si>
  <si>
    <t>双汤双灶</t>
  </si>
  <si>
    <t>54062420231700210174</t>
  </si>
  <si>
    <t>台车</t>
  </si>
  <si>
    <t>54062420231700210175</t>
  </si>
  <si>
    <t>蒸饭车</t>
  </si>
  <si>
    <t>54062420231700210176</t>
  </si>
  <si>
    <t>54062420231700210177</t>
  </si>
  <si>
    <t>暖碟机</t>
  </si>
  <si>
    <t>54062420231700210178</t>
  </si>
  <si>
    <t>单星盆</t>
  </si>
  <si>
    <t>54062420231700210179</t>
  </si>
  <si>
    <t>保鲜操作台</t>
  </si>
  <si>
    <t>54062420231700210180</t>
  </si>
  <si>
    <t>四门冰箱</t>
  </si>
  <si>
    <t>54062420231700210181</t>
  </si>
  <si>
    <t>六门冰箱</t>
  </si>
  <si>
    <t>54062420231700210182</t>
  </si>
  <si>
    <t>54062420231700210183</t>
  </si>
  <si>
    <t>烤箱带发酵箱</t>
  </si>
  <si>
    <t>54062420231700210184</t>
  </si>
  <si>
    <t>54062420231700210185</t>
  </si>
  <si>
    <t>冷冻操作台</t>
  </si>
  <si>
    <t>54062420231700210186</t>
  </si>
  <si>
    <t>和面机</t>
  </si>
  <si>
    <t>54062420231700210187</t>
  </si>
  <si>
    <t>打蛋机</t>
  </si>
  <si>
    <t>54062420231700210188</t>
  </si>
  <si>
    <t>操作台+单星盆</t>
  </si>
  <si>
    <t>54062420231700210189</t>
  </si>
  <si>
    <t>单星盆+入机台</t>
  </si>
  <si>
    <t>54062420231700210190</t>
  </si>
  <si>
    <t>洗碗机</t>
  </si>
  <si>
    <t>54062420231700210191</t>
  </si>
  <si>
    <t>出机台</t>
  </si>
  <si>
    <t>54062420231700210192</t>
  </si>
  <si>
    <t>54062420231700210193</t>
  </si>
  <si>
    <t>货架</t>
  </si>
  <si>
    <t>54062420231700210194</t>
  </si>
  <si>
    <t>消毒柜(双门)</t>
  </si>
  <si>
    <t>54062420231700210195</t>
  </si>
  <si>
    <t>冷餐区+冻库</t>
  </si>
  <si>
    <t>54062420231700210196</t>
  </si>
  <si>
    <t>54062420231700210197</t>
  </si>
  <si>
    <t>热水器(带底座)</t>
  </si>
  <si>
    <t>54062420231700210198</t>
  </si>
  <si>
    <t>自助餐台</t>
  </si>
  <si>
    <t>54062420231700210199</t>
  </si>
  <si>
    <t>双层操作台</t>
  </si>
  <si>
    <t>54062420231700210200</t>
  </si>
  <si>
    <t>油烟净化器</t>
  </si>
  <si>
    <t>11.4平方米</t>
  </si>
  <si>
    <t>54062420231700210201</t>
  </si>
  <si>
    <t>54062420231700210202</t>
  </si>
  <si>
    <t>电力打蛋器</t>
  </si>
  <si>
    <t>54062420231700210203</t>
  </si>
  <si>
    <t>磨肉绞片机合体</t>
  </si>
  <si>
    <t>54062420231700210204</t>
  </si>
  <si>
    <t>蔬菜脱水器</t>
  </si>
  <si>
    <t>十四五概算批复、十四五-附表1：实际投入；附表8：明细）</t>
  </si>
  <si>
    <t>54062420231700210205</t>
  </si>
  <si>
    <t>三能厨房杂件</t>
  </si>
  <si>
    <t>54062420231700210206</t>
  </si>
  <si>
    <t>西班牙大锅</t>
  </si>
  <si>
    <t>54062420231700210207</t>
  </si>
  <si>
    <t>绞肉机(巧媳
妇)</t>
  </si>
  <si>
    <t>54062420231700240208</t>
  </si>
  <si>
    <t>54062420231700310001</t>
  </si>
  <si>
    <t>能量舰</t>
  </si>
  <si>
    <t>54062420231700310002</t>
  </si>
  <si>
    <t>苹果舱</t>
  </si>
  <si>
    <t>54062420231700310003</t>
  </si>
  <si>
    <t>木屋</t>
  </si>
  <si>
    <t>54062420231700310004</t>
  </si>
  <si>
    <t>变电站</t>
  </si>
  <si>
    <t>概算批复、调查了解记录、十四五-附表1：实际投资；附表8明细、决算</t>
  </si>
  <si>
    <t>54062420231700310005</t>
  </si>
  <si>
    <t>客房智能控制系统</t>
  </si>
  <si>
    <t>54062420231700310006</t>
  </si>
  <si>
    <t>太空舱及底座</t>
  </si>
  <si>
    <t>54062420231700310007</t>
  </si>
  <si>
    <t>生活用品</t>
  </si>
  <si>
    <t>54062420231700310008</t>
  </si>
  <si>
    <t>小火车</t>
  </si>
  <si>
    <t>54062420230700310001</t>
  </si>
  <si>
    <t>林芝市巴宜区百巴镇嘎吉村</t>
  </si>
  <si>
    <t>54062420230700310002</t>
  </si>
  <si>
    <t>道路硬化</t>
  </si>
  <si>
    <t>3265.71平方米</t>
  </si>
  <si>
    <t>54062420230700310003</t>
  </si>
  <si>
    <t>1125米</t>
  </si>
  <si>
    <t>54062420230700310004</t>
  </si>
  <si>
    <t>22.5平方米</t>
  </si>
  <si>
    <t>54062420230700310005</t>
  </si>
  <si>
    <t>混凝土方沟</t>
  </si>
  <si>
    <t>569.8米</t>
  </si>
  <si>
    <t>54062420230700310006</t>
  </si>
  <si>
    <t>挡墙模板</t>
  </si>
  <si>
    <t>1350平方米</t>
  </si>
  <si>
    <t>翻拍文件-批复、调查了解记录、清查报告（十四五）</t>
  </si>
  <si>
    <t>54062420230700310007</t>
  </si>
  <si>
    <t>40矩管壁厚2㎜下口横杆</t>
  </si>
  <si>
    <t>1110.9米</t>
  </si>
  <si>
    <t>54062420230700320008</t>
  </si>
  <si>
    <t>藏香猪</t>
  </si>
  <si>
    <t>54062420230700320009</t>
  </si>
  <si>
    <t>能繁母猪</t>
  </si>
  <si>
    <t>54062420230700340010</t>
  </si>
  <si>
    <t>210吨</t>
  </si>
  <si>
    <t>54062420231900110001</t>
  </si>
  <si>
    <t>新建大棚1-4(4个）</t>
  </si>
  <si>
    <t>5557.16平方米</t>
  </si>
  <si>
    <t>54062420231900110002</t>
  </si>
  <si>
    <t>新建大棚5</t>
  </si>
  <si>
    <t>1389.29平方米</t>
  </si>
  <si>
    <t>54062420231900110003</t>
  </si>
  <si>
    <t>489.24平方米</t>
  </si>
  <si>
    <t>54062420231900110004</t>
  </si>
  <si>
    <t>水渠改造</t>
  </si>
  <si>
    <t>49.5平方米</t>
  </si>
  <si>
    <t>54062420231900110005</t>
  </si>
  <si>
    <t>附属工程（含室外电气、室外给排水）</t>
  </si>
  <si>
    <t>54062420231900120006</t>
  </si>
  <si>
    <t>羊肚菌菌包及营养袋</t>
  </si>
  <si>
    <t>6251.8斤</t>
  </si>
  <si>
    <t>54062420231700410001</t>
  </si>
  <si>
    <t>54062420231700410002</t>
  </si>
  <si>
    <t>54062420231700410003</t>
  </si>
  <si>
    <t>小型洒水车</t>
  </si>
  <si>
    <t>鲁朗镇东巴才村、扎西岗村</t>
  </si>
  <si>
    <t>54062420231700410004</t>
  </si>
  <si>
    <t>水泵(大)</t>
  </si>
  <si>
    <t>54062420231700410005</t>
  </si>
  <si>
    <t>水泵(小)</t>
  </si>
  <si>
    <r>
      <rPr>
        <sz val="14"/>
        <rFont val="宋体"/>
        <charset val="0"/>
      </rPr>
      <t>翻拍文件</t>
    </r>
    <r>
      <rPr>
        <sz val="14"/>
        <rFont val="Arial"/>
        <charset val="0"/>
      </rPr>
      <t>-</t>
    </r>
    <r>
      <rPr>
        <sz val="14"/>
        <rFont val="宋体"/>
        <charset val="0"/>
      </rPr>
      <t>批复、验收、移交、调查了解纪律</t>
    </r>
  </si>
  <si>
    <t>54062420231700410006</t>
  </si>
  <si>
    <t>汽油锯</t>
  </si>
  <si>
    <t>54062420231700410007</t>
  </si>
  <si>
    <t>灭火毯</t>
  </si>
  <si>
    <t>54062420231700410008</t>
  </si>
  <si>
    <t>消防水带(25m)</t>
  </si>
  <si>
    <t>54062420231600110001</t>
  </si>
  <si>
    <t>八一镇巴果绕村</t>
  </si>
  <si>
    <t>1670m</t>
  </si>
  <si>
    <t>54062420161700510001</t>
  </si>
  <si>
    <t>服装出租屋</t>
  </si>
  <si>
    <t>42.64平方米</t>
  </si>
  <si>
    <t>54062420161700510002</t>
  </si>
  <si>
    <t>射箭长廊</t>
  </si>
  <si>
    <t>130.3平方米</t>
  </si>
  <si>
    <t>54062420161700510003</t>
  </si>
  <si>
    <t>附属工程（片石铺装、挡土墙）</t>
  </si>
  <si>
    <t>758.72平方米</t>
  </si>
  <si>
    <r>
      <rPr>
        <sz val="14"/>
        <rFont val="宋体"/>
        <charset val="0"/>
      </rPr>
      <t>翻拍文件</t>
    </r>
    <r>
      <rPr>
        <sz val="14"/>
        <rFont val="Arial"/>
        <charset val="0"/>
      </rPr>
      <t>-</t>
    </r>
    <r>
      <rPr>
        <sz val="14"/>
        <rFont val="宋体"/>
        <charset val="0"/>
      </rPr>
      <t>批复、移交、调查了解记录</t>
    </r>
  </si>
  <si>
    <t>54062420161700510004</t>
  </si>
  <si>
    <t>48米</t>
  </si>
  <si>
    <t>翻拍文件-批复、移交、调查了解记录</t>
  </si>
  <si>
    <t>54062420161700510005</t>
  </si>
  <si>
    <t>40米</t>
  </si>
  <si>
    <t>54062420161700510006</t>
  </si>
  <si>
    <t>标示牌</t>
  </si>
  <si>
    <r>
      <rPr>
        <sz val="14"/>
        <rFont val="宋体"/>
        <charset val="0"/>
      </rPr>
      <t>翻拍文件</t>
    </r>
    <r>
      <rPr>
        <sz val="14"/>
        <rFont val="Arial"/>
        <charset val="0"/>
      </rPr>
      <t>-</t>
    </r>
    <r>
      <rPr>
        <sz val="14"/>
        <rFont val="宋体"/>
        <charset val="0"/>
      </rPr>
      <t>批复、移交、验收</t>
    </r>
  </si>
  <si>
    <t>54062420161700510007</t>
  </si>
  <si>
    <t>马粪收集池</t>
  </si>
  <si>
    <t>54062420161800510001</t>
  </si>
  <si>
    <t>商店建设（含配套设施及附属工程）</t>
  </si>
  <si>
    <t>200.86平方米</t>
  </si>
  <si>
    <t>54062420161800610001</t>
  </si>
  <si>
    <t>1#搂</t>
  </si>
  <si>
    <t>368.12平方米</t>
  </si>
  <si>
    <t>54062420161800610002</t>
  </si>
  <si>
    <t>2#搂</t>
  </si>
  <si>
    <t>287.5平方米</t>
  </si>
  <si>
    <t>54062420161800710001</t>
  </si>
  <si>
    <t>宾馆</t>
  </si>
  <si>
    <t>611.72平方米</t>
  </si>
  <si>
    <t>54062420161800710002</t>
  </si>
  <si>
    <t>出租屋A栋</t>
  </si>
  <si>
    <t>204.1平方米</t>
  </si>
  <si>
    <t>54062420161800710003</t>
  </si>
  <si>
    <t>出租屋B栋</t>
  </si>
  <si>
    <t>153.4平方米</t>
  </si>
  <si>
    <t>54062420161800710004</t>
  </si>
  <si>
    <t>32.3平方米</t>
  </si>
  <si>
    <t>54062420161800710005</t>
  </si>
  <si>
    <t>洗车棚</t>
  </si>
  <si>
    <t>43.2平方米</t>
  </si>
  <si>
    <t>54062420161800710006</t>
  </si>
  <si>
    <t>1771.07平方米</t>
  </si>
  <si>
    <t>54062420161800710007</t>
  </si>
  <si>
    <t>花坛</t>
  </si>
  <si>
    <t>39.25平方米</t>
  </si>
  <si>
    <t>54062420161800710008</t>
  </si>
  <si>
    <t>122.95米</t>
  </si>
  <si>
    <t>54062420161800710009</t>
  </si>
  <si>
    <t>台阶</t>
  </si>
  <si>
    <t>130.18平方米</t>
  </si>
  <si>
    <t>54062420161800710010</t>
  </si>
  <si>
    <t>54062420161800710011</t>
  </si>
  <si>
    <t>54062420161800710012</t>
  </si>
  <si>
    <t>54062420161700610001</t>
  </si>
  <si>
    <t>升级14栋门巴民居建筑配套设施</t>
  </si>
  <si>
    <r>
      <rPr>
        <sz val="14"/>
        <rFont val="宋体"/>
        <charset val="0"/>
      </rPr>
      <t>翻拍文件</t>
    </r>
    <r>
      <rPr>
        <sz val="14"/>
        <rFont val="Arial"/>
        <charset val="0"/>
      </rPr>
      <t>-</t>
    </r>
    <r>
      <rPr>
        <sz val="14"/>
        <rFont val="宋体"/>
        <charset val="0"/>
      </rPr>
      <t>批复、验收</t>
    </r>
  </si>
  <si>
    <t>54062420161700710001</t>
  </si>
  <si>
    <t>旅游接待中心（含拆除原有建筑工程）</t>
  </si>
  <si>
    <t>米瑞乡政府</t>
  </si>
  <si>
    <t>689.46平方米</t>
  </si>
  <si>
    <t>54062420161700710002</t>
  </si>
  <si>
    <t>室外洗车场</t>
  </si>
  <si>
    <t>43.24平方米</t>
  </si>
  <si>
    <t>54062420161700710003</t>
  </si>
  <si>
    <t>室外场地硬化</t>
  </si>
  <si>
    <t>767.45平方米</t>
  </si>
  <si>
    <t>54062420161700710004</t>
  </si>
  <si>
    <t>设备购置费</t>
  </si>
  <si>
    <t>54062420160300110001</t>
  </si>
  <si>
    <t>793.44平方米</t>
  </si>
  <si>
    <t>54062420160300110002</t>
  </si>
  <si>
    <t>94.24平方米</t>
  </si>
  <si>
    <t>54062420160300110003</t>
  </si>
  <si>
    <t>54062420160300110004</t>
  </si>
  <si>
    <t>608.79平方米</t>
  </si>
  <si>
    <t>附表</t>
  </si>
  <si>
    <t>54062420160300110005</t>
  </si>
  <si>
    <t>341.72米</t>
  </si>
  <si>
    <t>翻拍文件-批复、十三五附表1、附表8、调查了解记录</t>
  </si>
  <si>
    <t>54062420160300110006</t>
  </si>
  <si>
    <t>54062420160300110007</t>
  </si>
  <si>
    <t>54062420160300110008</t>
  </si>
  <si>
    <t>设备购置</t>
  </si>
  <si>
    <t>54062420161900830001</t>
  </si>
  <si>
    <t>贡布乳业场股权</t>
  </si>
  <si>
    <t>权益类资产</t>
  </si>
  <si>
    <t>54062420161800810001</t>
  </si>
  <si>
    <t>商住楼</t>
  </si>
  <si>
    <t>18089.3平方米</t>
  </si>
  <si>
    <t>54062420161800810002</t>
  </si>
  <si>
    <t>物管用房</t>
  </si>
  <si>
    <t>825.83平方米</t>
  </si>
  <si>
    <t>54062420161800810003</t>
  </si>
  <si>
    <t>1425.36平方米</t>
  </si>
  <si>
    <t>54062420161800810004</t>
  </si>
  <si>
    <t>540平方米</t>
  </si>
  <si>
    <t>54062420161800810005</t>
  </si>
  <si>
    <t>54062420161800810006</t>
  </si>
  <si>
    <t>花岗石铺装</t>
  </si>
  <si>
    <t>427.14平方米</t>
  </si>
  <si>
    <t>54062420161800810007</t>
  </si>
  <si>
    <t>车行桥</t>
  </si>
  <si>
    <t>54062420161800810008</t>
  </si>
  <si>
    <t>54062420161800810009</t>
  </si>
  <si>
    <t>假山水池工程</t>
  </si>
  <si>
    <t>54062420161800810010</t>
  </si>
  <si>
    <t>新建围墙</t>
  </si>
  <si>
    <t>58.5米</t>
  </si>
  <si>
    <t>54062420161800810011</t>
  </si>
  <si>
    <t>电梯(三层三站)</t>
  </si>
  <si>
    <t>部</t>
  </si>
  <si>
    <t>54062420161800810012</t>
  </si>
  <si>
    <t>电梯(七层七站)</t>
  </si>
  <si>
    <t>54062420161800810013</t>
  </si>
  <si>
    <t>发电机</t>
  </si>
  <si>
    <t>54062420161800810014</t>
  </si>
  <si>
    <t>成套1250KVA箱变</t>
  </si>
  <si>
    <t>54062420161800810015</t>
  </si>
  <si>
    <t>附属工程（电气工程、给排水、粉刷墙等）</t>
  </si>
  <si>
    <t>2419.64平方米</t>
  </si>
  <si>
    <t>54062420141600410001</t>
  </si>
  <si>
    <t>低产田改良及附属</t>
  </si>
  <si>
    <t>610亩</t>
  </si>
  <si>
    <t>54062420141600510001</t>
  </si>
  <si>
    <t>撂荒地改良及附属</t>
  </si>
  <si>
    <t>914亩</t>
  </si>
  <si>
    <t>54062420160100110001</t>
  </si>
  <si>
    <t>土地整治</t>
  </si>
  <si>
    <t>54062420160100110002</t>
  </si>
  <si>
    <t>渠道工程</t>
  </si>
  <si>
    <t>921m</t>
  </si>
  <si>
    <t>54062420160100110003</t>
  </si>
  <si>
    <t>林芝镇曲古村</t>
  </si>
  <si>
    <t>54062420160100110004</t>
  </si>
  <si>
    <t>机耕道</t>
  </si>
  <si>
    <t>531.35m³</t>
  </si>
  <si>
    <t>54062420160100110005</t>
  </si>
  <si>
    <t>366m</t>
  </si>
  <si>
    <t>54062420160100110006</t>
  </si>
  <si>
    <t>54062420160100110007</t>
  </si>
  <si>
    <t>566m</t>
  </si>
  <si>
    <t>54062420160100110008</t>
  </si>
  <si>
    <t>54062420160100110009</t>
  </si>
  <si>
    <t>1067.27m³</t>
  </si>
  <si>
    <t>54062420160100110010</t>
  </si>
  <si>
    <t>54062420160100110011</t>
  </si>
  <si>
    <t>26.57m³</t>
  </si>
  <si>
    <t>54062420160100110012</t>
  </si>
  <si>
    <t>蓄水池及附属</t>
  </si>
  <si>
    <t>54062420170100120001</t>
  </si>
  <si>
    <t>种植荞麦（含土地改良、机耕、种植等）</t>
  </si>
  <si>
    <t>21.1亩</t>
  </si>
  <si>
    <t>54062420170100110002</t>
  </si>
  <si>
    <t>网围栏（含基础）</t>
  </si>
  <si>
    <t>708m</t>
  </si>
  <si>
    <t>54062420170100110003</t>
  </si>
  <si>
    <t>54062420170100110004</t>
  </si>
  <si>
    <t>工程标牌</t>
  </si>
  <si>
    <t>54062420171600610001</t>
  </si>
  <si>
    <t>925563.81㎡</t>
  </si>
  <si>
    <t>54062420181900920001</t>
  </si>
  <si>
    <t>种子</t>
  </si>
  <si>
    <t>0.7吨</t>
  </si>
  <si>
    <t>54062420181900940002</t>
  </si>
  <si>
    <t>肥料</t>
  </si>
  <si>
    <t>8.4吨</t>
  </si>
  <si>
    <t>54062420181701220001</t>
  </si>
  <si>
    <t>种植油菜（含土地整理、种子等</t>
  </si>
  <si>
    <t>760亩</t>
  </si>
  <si>
    <t>54062420181701240002</t>
  </si>
  <si>
    <t>17.1吨</t>
  </si>
  <si>
    <t>54062420201700310001</t>
  </si>
  <si>
    <t>54062420201700310002</t>
  </si>
  <si>
    <t>玉米迷宫入口标识</t>
  </si>
  <si>
    <t>54062420201700310003</t>
  </si>
  <si>
    <t>人造草皮铺装</t>
  </si>
  <si>
    <t>54062420201700310004</t>
  </si>
  <si>
    <t>水沟盖板</t>
  </si>
  <si>
    <t>54062420201700310005</t>
  </si>
  <si>
    <t>碎石铺装</t>
  </si>
  <si>
    <t>54062420201700320006</t>
  </si>
  <si>
    <t>花田绿化</t>
  </si>
  <si>
    <t>54062420201700310007</t>
  </si>
  <si>
    <t>移动帐篷</t>
  </si>
  <si>
    <t>54062420221900220001</t>
  </si>
  <si>
    <t>菌种</t>
  </si>
  <si>
    <t>38亩</t>
  </si>
  <si>
    <t>54062420221900240002</t>
  </si>
  <si>
    <t>遮阳网</t>
  </si>
  <si>
    <t>13000平方米</t>
  </si>
  <si>
    <t>54062420221900240003</t>
  </si>
  <si>
    <t>薄膜</t>
  </si>
  <si>
    <t>10000平方米</t>
  </si>
  <si>
    <t>54062420221900210004</t>
  </si>
  <si>
    <t>电动给水泵</t>
  </si>
  <si>
    <t>54062420221900240005</t>
  </si>
  <si>
    <t>6600m</t>
  </si>
  <si>
    <t>54062420221900240006</t>
  </si>
  <si>
    <t>喷头</t>
  </si>
  <si>
    <t>54062420230700410001</t>
  </si>
  <si>
    <t>医用冷藏冷冻冰箱</t>
  </si>
  <si>
    <t>54062420230700440002</t>
  </si>
  <si>
    <t>消耗性资产（饲料、消毒物品、注射器、疫苗等）</t>
  </si>
  <si>
    <t>54062420200400210002</t>
  </si>
  <si>
    <t>公路</t>
  </si>
  <si>
    <t>0.584公里</t>
  </si>
  <si>
    <t>54062420211900410001</t>
  </si>
  <si>
    <t>1#新建大棚</t>
  </si>
  <si>
    <t>林芝镇泥池村</t>
  </si>
  <si>
    <t>975.24m²</t>
  </si>
  <si>
    <t>54062420211900410002</t>
  </si>
  <si>
    <t>2#新建大棚</t>
  </si>
  <si>
    <t>54062420211900410003</t>
  </si>
  <si>
    <t>3#改造大棚</t>
  </si>
  <si>
    <t>1456.84m²</t>
  </si>
  <si>
    <t>54062420211900410004</t>
  </si>
  <si>
    <t>4#改造大棚</t>
  </si>
  <si>
    <t>54062420211900410005</t>
  </si>
  <si>
    <t>54062420211900410006</t>
  </si>
  <si>
    <t>54062420211900410007</t>
  </si>
  <si>
    <t>种子采购</t>
  </si>
  <si>
    <t>54062420211900410008</t>
  </si>
  <si>
    <t>葡萄苗子</t>
  </si>
  <si>
    <t>54062420211900410009</t>
  </si>
  <si>
    <t>花卉及菌包采购</t>
  </si>
  <si>
    <t>54062420211900410010</t>
  </si>
  <si>
    <t>蓝莓苗</t>
  </si>
  <si>
    <t>54062420211900410011</t>
  </si>
  <si>
    <t>温室水肥一体化及管道安</t>
  </si>
  <si>
    <t>54062420211900410012</t>
  </si>
  <si>
    <t>装灌溉系统管理房</t>
  </si>
  <si>
    <t>54062420211900410013</t>
  </si>
  <si>
    <t>54062420211900510001</t>
  </si>
  <si>
    <t>动物检疫中心</t>
  </si>
  <si>
    <t>1686.72m²</t>
  </si>
  <si>
    <t>54062420211900510002</t>
  </si>
  <si>
    <t>460m²</t>
  </si>
  <si>
    <t>54062420211900510003</t>
  </si>
  <si>
    <t>86m</t>
  </si>
  <si>
    <t>54062420211900510004</t>
  </si>
  <si>
    <t>54062420211900510005</t>
  </si>
  <si>
    <t>54062420221700410001</t>
  </si>
  <si>
    <t>园区建工程</t>
  </si>
  <si>
    <t>54062420221700410002</t>
  </si>
  <si>
    <t>标识牌工程</t>
  </si>
  <si>
    <t>54062420221700410003</t>
  </si>
  <si>
    <t>54062420220400410001</t>
  </si>
  <si>
    <t>1131.52平方米</t>
  </si>
  <si>
    <t>54062420220400410002</t>
  </si>
  <si>
    <t>663.52平方米</t>
  </si>
  <si>
    <t>54062420220400410003</t>
  </si>
  <si>
    <t>57.04平方米</t>
  </si>
  <si>
    <t>54062420220400410004</t>
  </si>
  <si>
    <t>饲草库房</t>
  </si>
  <si>
    <t>123.22平方米</t>
  </si>
  <si>
    <t>54062420220400410005</t>
  </si>
  <si>
    <t>19.36平方米</t>
  </si>
  <si>
    <t>54062420220400410006</t>
  </si>
  <si>
    <t>无公害处理房</t>
  </si>
  <si>
    <t>36平方米</t>
  </si>
  <si>
    <t>54062420220400410007</t>
  </si>
  <si>
    <t>24.19平方米</t>
  </si>
  <si>
    <t>54062420220400410008</t>
  </si>
  <si>
    <t>54062420220400420009</t>
  </si>
  <si>
    <t>犏牛</t>
  </si>
  <si>
    <t>54062420220400420010</t>
  </si>
  <si>
    <t>54062420220400440011</t>
  </si>
  <si>
    <t>54062420220400410012</t>
  </si>
  <si>
    <t>54062420220400410013</t>
  </si>
  <si>
    <t>成品箱房</t>
  </si>
  <si>
    <t>54062420211900610001</t>
  </si>
  <si>
    <t>成品可移动式公厕</t>
  </si>
  <si>
    <t>54062420211900610002</t>
  </si>
  <si>
    <t>原有帐篷改造</t>
  </si>
  <si>
    <t>54062420211900610003</t>
  </si>
  <si>
    <t>采购方形帐篷架子</t>
  </si>
  <si>
    <t>54062420211900610004</t>
  </si>
  <si>
    <t>成品铁艺大门</t>
  </si>
  <si>
    <t>54062420211900610005</t>
  </si>
  <si>
    <t>采购藏式桌椅</t>
  </si>
  <si>
    <t>54062420211900610006</t>
  </si>
  <si>
    <t>镀锌仿木栏杆</t>
  </si>
  <si>
    <t>824.15m</t>
  </si>
  <si>
    <t>54062420211900610007</t>
  </si>
  <si>
    <t>31.16m</t>
  </si>
  <si>
    <t>54062420211900610008</t>
  </si>
  <si>
    <t>游步道铺设人工草坪</t>
  </si>
  <si>
    <t>29.8㎡</t>
  </si>
  <si>
    <t>54062420211900610009</t>
  </si>
  <si>
    <t>购置购物长廊</t>
  </si>
  <si>
    <t>清产核资</t>
  </si>
  <si>
    <t>54062420211900610010</t>
  </si>
  <si>
    <t>原有帐篷刷漆</t>
  </si>
  <si>
    <t>54062420211900610011</t>
  </si>
  <si>
    <t>购置秋千</t>
  </si>
  <si>
    <t>54062420211900610012</t>
  </si>
  <si>
    <t>卡丁车跑道安全防护</t>
  </si>
  <si>
    <t>400m</t>
  </si>
  <si>
    <t>54062420211900610013</t>
  </si>
  <si>
    <t>儿童户外拓展设施</t>
  </si>
  <si>
    <t>54062420211900610014</t>
  </si>
  <si>
    <t>购置休闲座椅</t>
  </si>
  <si>
    <t>54062420221900310001</t>
  </si>
  <si>
    <t>54062420221900310002</t>
  </si>
  <si>
    <t>54062420221900310003</t>
  </si>
  <si>
    <t>修拖拉机和摩托</t>
  </si>
  <si>
    <t>54062420221900310004</t>
  </si>
  <si>
    <t>磨饲料机电炒锅</t>
  </si>
  <si>
    <t>54062420221900310005</t>
  </si>
  <si>
    <t>54062420221900310006</t>
  </si>
  <si>
    <t>洗麦机</t>
  </si>
  <si>
    <t>54062420221900310007</t>
  </si>
  <si>
    <t>剥皮机</t>
  </si>
  <si>
    <t>54062420221900310008</t>
  </si>
  <si>
    <t>54062420221900310009</t>
  </si>
  <si>
    <t>粉碎机配电机</t>
  </si>
  <si>
    <t>54062420221900310010</t>
  </si>
  <si>
    <t>石墨</t>
  </si>
  <si>
    <t>54062420221900310011</t>
  </si>
  <si>
    <t>电焊机</t>
  </si>
  <si>
    <t>54062420221900310012</t>
  </si>
  <si>
    <t>维修轮胎工具</t>
  </si>
  <si>
    <t>54062420221900310013</t>
  </si>
  <si>
    <t>切割机</t>
  </si>
  <si>
    <t>缝纫机</t>
  </si>
  <si>
    <t>200㎡</t>
  </si>
  <si>
    <t>厂房及设备</t>
  </si>
  <si>
    <t>1000㎡</t>
  </si>
  <si>
    <t>600㎡</t>
  </si>
  <si>
    <t>鸡舍及设备</t>
  </si>
  <si>
    <t>厂房及附属</t>
  </si>
  <si>
    <t>300㎡</t>
  </si>
  <si>
    <t>牛</t>
  </si>
  <si>
    <t>牛舍及附属</t>
  </si>
  <si>
    <t>500亩</t>
  </si>
  <si>
    <t>骡马驿道</t>
  </si>
  <si>
    <t>观景台</t>
  </si>
  <si>
    <t>150㎡</t>
  </si>
  <si>
    <t>木耳种植（含设备）</t>
  </si>
  <si>
    <t>196亩</t>
  </si>
  <si>
    <t>核桃及网围栏</t>
  </si>
  <si>
    <t>50亩</t>
  </si>
  <si>
    <t>布久乡</t>
  </si>
  <si>
    <t>5000m²</t>
  </si>
  <si>
    <t>平整、回填种植</t>
  </si>
  <si>
    <t>吨</t>
  </si>
  <si>
    <t>300m²</t>
  </si>
  <si>
    <t>核桃及水渠</t>
  </si>
  <si>
    <t>54062420141600510002</t>
  </si>
  <si>
    <t>89亩</t>
  </si>
  <si>
    <t>牛及围栏</t>
  </si>
  <si>
    <t>果园</t>
  </si>
  <si>
    <t>600m²</t>
  </si>
  <si>
    <t>54062420181800110001</t>
  </si>
  <si>
    <t>268314.00平方米</t>
  </si>
  <si>
    <t>54062420181800110002</t>
  </si>
  <si>
    <t>更章乡萨嘎村</t>
  </si>
  <si>
    <t>166285.00平方米</t>
  </si>
  <si>
    <t>附件6</t>
  </si>
  <si>
    <t>西藏自治区林芝市巴宜区低效、闲置项目资产台账</t>
  </si>
  <si>
    <t>资产
名称</t>
  </si>
  <si>
    <t>坐落或置放位置</t>
  </si>
  <si>
    <t>资产个数</t>
  </si>
  <si>
    <t>资产原值（元）</t>
  </si>
  <si>
    <t>资产累计折旧（摊销）（元）</t>
  </si>
  <si>
    <t>资产净值（元）</t>
  </si>
  <si>
    <t>资产
状态</t>
  </si>
  <si>
    <t>资产类别</t>
  </si>
  <si>
    <t>经营性资产运营情况</t>
  </si>
  <si>
    <t>资产所有权
（资产盘活责任主体）
主体名称</t>
  </si>
  <si>
    <t>资产盘活措施</t>
  </si>
  <si>
    <t>是否完成盘活</t>
  </si>
  <si>
    <t>资产完成盘活时间</t>
  </si>
  <si>
    <t>填表说明：与表2项目编号一致</t>
  </si>
  <si>
    <t>根据指南编码规则对资产进行编号</t>
  </si>
  <si>
    <t>例：2018.01</t>
  </si>
  <si>
    <t>在“固定资产、生物资产、权益类资产、其他资产”中选择</t>
  </si>
  <si>
    <t>在“国有资产、集体资产”中选择</t>
  </si>
  <si>
    <t>在“低效、闲置”中选择</t>
  </si>
  <si>
    <t>填写“是/否”</t>
  </si>
  <si>
    <t>例：2025.09.30</t>
  </si>
  <si>
    <t>改造成幸福院经营</t>
  </si>
  <si>
    <t>2026.9.2</t>
  </si>
  <si>
    <t>2026.4.1</t>
  </si>
  <si>
    <t>建设高标准果园</t>
  </si>
  <si>
    <t>2026.8.24</t>
  </si>
  <si>
    <t>2026.8.4</t>
  </si>
  <si>
    <t>合作事项已谈妥，待签订合同</t>
  </si>
  <si>
    <t>54062420131901110001</t>
  </si>
  <si>
    <t>54062420130800220001</t>
  </si>
  <si>
    <t>54062420130800210002</t>
  </si>
  <si>
    <t>54062420131901210001</t>
  </si>
  <si>
    <t>54062420130400320001</t>
  </si>
  <si>
    <t>54062420130400310002</t>
  </si>
  <si>
    <t>54062420131901310001</t>
  </si>
  <si>
    <t>54062420141900420001</t>
  </si>
  <si>
    <t>54062420141900510001</t>
  </si>
  <si>
    <t>54062420141900620001</t>
  </si>
  <si>
    <t>54062420141901120001</t>
  </si>
  <si>
    <t>54062420151900520001</t>
  </si>
  <si>
    <t>54062420151900510002</t>
  </si>
  <si>
    <t>核对5-2</t>
  </si>
  <si>
    <t>附件9</t>
  </si>
  <si>
    <t>西藏自治区林芝市巴宜区帮扶产业项目待处置资产台账</t>
  </si>
  <si>
    <t>资产
编号</t>
  </si>
  <si>
    <t>资产所有权主体（处置责任主体）名称</t>
  </si>
  <si>
    <t>资产处置方法</t>
  </si>
  <si>
    <t>资产处置流程是否执行到位</t>
  </si>
  <si>
    <t>资产完成处置时间</t>
  </si>
  <si>
    <t>统计时间为截止2024年12月31日
（保留2位小数）</t>
  </si>
  <si>
    <t>仅为“待处置”</t>
  </si>
  <si>
    <t>如：2025.09.30</t>
  </si>
  <si>
    <t>自然灾害资产损毁</t>
  </si>
  <si>
    <t>2026.9.28</t>
  </si>
  <si>
    <t>种植平菇</t>
  </si>
  <si>
    <t>转换为公益性资产</t>
  </si>
  <si>
    <t>2026.5.30</t>
  </si>
  <si>
    <t>征地拆迁赔偿</t>
  </si>
  <si>
    <t>调整使用方式，放村集体使用</t>
  </si>
  <si>
    <t>核对附件6</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</si>
</sst>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_ "/>
    <numFmt numFmtId="178" formatCode="#,##0.00_ "/>
    <numFmt numFmtId="179" formatCode="0.00_ "/>
  </numFmts>
  <fonts count="103">
    <font>
      <sz val="11"/>
      <color theme="1"/>
      <name val="宋体"/>
      <charset val="134"/>
      <scheme val="minor"/>
    </font>
    <font>
      <sz val="12"/>
      <color theme="1"/>
      <name val="方正仿宋_GB2312"/>
      <charset val="134"/>
    </font>
    <font>
      <sz val="12"/>
      <color theme="1"/>
      <name val="仿宋"/>
      <charset val="134"/>
    </font>
    <font>
      <sz val="14"/>
      <color theme="1"/>
      <name val="宋体"/>
      <charset val="134"/>
      <scheme val="minor"/>
    </font>
    <font>
      <sz val="10"/>
      <name val="Arial"/>
      <charset val="0"/>
    </font>
    <font>
      <b/>
      <sz val="12"/>
      <color theme="1"/>
      <name val="方正仿宋_GB2312"/>
      <charset val="134"/>
    </font>
    <font>
      <b/>
      <sz val="12"/>
      <name val="仿宋"/>
      <charset val="134"/>
    </font>
    <font>
      <b/>
      <sz val="12"/>
      <color indexed="8"/>
      <name val="仿宋"/>
      <charset val="134"/>
    </font>
    <font>
      <sz val="12"/>
      <color indexed="8"/>
      <name val="仿宋"/>
      <charset val="134"/>
    </font>
    <font>
      <sz val="12"/>
      <color rgb="FF000000"/>
      <name val="仿宋"/>
      <charset val="134"/>
    </font>
    <font>
      <sz val="14"/>
      <name val="宋体"/>
      <charset val="134"/>
    </font>
    <font>
      <sz val="14"/>
      <name val="宋体"/>
      <charset val="0"/>
    </font>
    <font>
      <sz val="10"/>
      <color theme="1"/>
      <name val="宋体"/>
      <charset val="134"/>
      <scheme val="minor"/>
    </font>
    <font>
      <sz val="14"/>
      <color rgb="FFFF0000"/>
      <name val="宋体"/>
      <charset val="134"/>
    </font>
    <font>
      <sz val="10"/>
      <name val="宋体"/>
      <charset val="0"/>
    </font>
    <font>
      <sz val="14"/>
      <name val="宋体"/>
      <charset val="134"/>
      <scheme val="major"/>
    </font>
    <font>
      <sz val="14"/>
      <name val="宋体"/>
      <charset val="0"/>
      <scheme val="major"/>
    </font>
    <font>
      <sz val="14"/>
      <name val="宋体"/>
      <charset val="134"/>
      <scheme val="minor"/>
    </font>
    <font>
      <sz val="12"/>
      <name val="宋体"/>
      <charset val="134"/>
      <scheme val="major"/>
    </font>
    <font>
      <sz val="12"/>
      <name val="宋体"/>
      <charset val="0"/>
      <scheme val="major"/>
    </font>
    <font>
      <sz val="12"/>
      <name val="宋体"/>
      <charset val="134"/>
      <scheme val="minor"/>
    </font>
    <font>
      <sz val="14"/>
      <color theme="1"/>
      <name val="宋体"/>
      <charset val="134"/>
    </font>
    <font>
      <sz val="12"/>
      <color theme="1"/>
      <name val="宋体"/>
      <charset val="134"/>
      <scheme val="minor"/>
    </font>
    <font>
      <sz val="14"/>
      <color theme="1"/>
      <name val="宋体"/>
      <charset val="134"/>
      <scheme val="major"/>
    </font>
    <font>
      <sz val="11"/>
      <color theme="1"/>
      <name val="宋体"/>
      <charset val="134"/>
    </font>
    <font>
      <sz val="11"/>
      <name val="宋体"/>
      <charset val="134"/>
      <scheme val="minor"/>
    </font>
    <font>
      <sz val="16"/>
      <color theme="1"/>
      <name val="宋体"/>
      <charset val="134"/>
      <scheme val="major"/>
    </font>
    <font>
      <b/>
      <sz val="14"/>
      <color theme="1"/>
      <name val="方正小标宋简体"/>
      <charset val="134"/>
    </font>
    <font>
      <b/>
      <sz val="10"/>
      <color theme="1"/>
      <name val="方正小标宋简体"/>
      <charset val="134"/>
    </font>
    <font>
      <b/>
      <sz val="12"/>
      <name val="仿宋_GB2312"/>
      <charset val="134"/>
    </font>
    <font>
      <b/>
      <sz val="12"/>
      <color indexed="8"/>
      <name val="仿宋_GB2312"/>
      <charset val="134"/>
    </font>
    <font>
      <b/>
      <sz val="10"/>
      <color indexed="8"/>
      <name val="仿宋_GB2312"/>
      <charset val="134"/>
    </font>
    <font>
      <sz val="12"/>
      <color indexed="8"/>
      <name val="仿宋_GB2312"/>
      <charset val="134"/>
    </font>
    <font>
      <sz val="12"/>
      <color rgb="FF000000"/>
      <name val="仿宋_GB2312"/>
      <charset val="134"/>
    </font>
    <font>
      <sz val="10"/>
      <color indexed="8"/>
      <name val="仿宋_GB2312"/>
      <charset val="134"/>
    </font>
    <font>
      <sz val="14"/>
      <name val="Arial"/>
      <charset val="0"/>
    </font>
    <font>
      <sz val="10"/>
      <name val="宋体"/>
      <charset val="134"/>
      <scheme val="minor"/>
    </font>
    <font>
      <sz val="14"/>
      <color rgb="FFFF0000"/>
      <name val="宋体"/>
      <charset val="0"/>
    </font>
    <font>
      <sz val="12"/>
      <name val="Arial"/>
      <charset val="0"/>
    </font>
    <font>
      <sz val="12"/>
      <name val="宋体"/>
      <charset val="134"/>
    </font>
    <font>
      <sz val="12"/>
      <color rgb="FFFF0000"/>
      <name val="宋体"/>
      <charset val="134"/>
      <scheme val="minor"/>
    </font>
    <font>
      <b/>
      <sz val="16"/>
      <name val="方正小标宋简体"/>
      <charset val="134"/>
    </font>
    <font>
      <b/>
      <sz val="14"/>
      <name val="仿宋_GB2312"/>
      <charset val="134"/>
    </font>
    <font>
      <b/>
      <sz val="14"/>
      <name val="宋体"/>
      <charset val="0"/>
    </font>
    <font>
      <sz val="14"/>
      <name val="仿宋_GB2312"/>
      <charset val="134"/>
    </font>
    <font>
      <sz val="12"/>
      <name val="宋体"/>
      <charset val="0"/>
    </font>
    <font>
      <sz val="14"/>
      <color rgb="FFFF0000"/>
      <name val="Arial"/>
      <charset val="0"/>
    </font>
    <font>
      <sz val="14"/>
      <name val="方正仿宋简体"/>
      <charset val="134"/>
    </font>
    <font>
      <b/>
      <sz val="14"/>
      <name val="宋体"/>
      <charset val="0"/>
      <scheme val="major"/>
    </font>
    <font>
      <sz val="14"/>
      <name val="宋体"/>
      <charset val="0"/>
      <scheme val="minor"/>
    </font>
    <font>
      <b/>
      <sz val="12"/>
      <name val="宋体"/>
      <charset val="0"/>
      <scheme val="major"/>
    </font>
    <font>
      <sz val="14"/>
      <color theme="1"/>
      <name val="宋体"/>
      <charset val="0"/>
      <scheme val="major"/>
    </font>
    <font>
      <sz val="22"/>
      <color theme="1"/>
      <name val="方正小标宋简体"/>
      <charset val="134"/>
    </font>
    <font>
      <b/>
      <sz val="14"/>
      <color indexed="8"/>
      <name val="仿宋_GB2312"/>
      <charset val="134"/>
    </font>
    <font>
      <b/>
      <sz val="14"/>
      <color rgb="FF000000"/>
      <name val="仿宋_GB2312"/>
      <charset val="134"/>
    </font>
    <font>
      <sz val="14"/>
      <color indexed="8"/>
      <name val="仿宋_GB2312"/>
      <charset val="134"/>
    </font>
    <font>
      <sz val="14"/>
      <color rgb="FF000000"/>
      <name val="仿宋_GB2312"/>
      <charset val="134"/>
    </font>
    <font>
      <sz val="11"/>
      <name val="宋体"/>
      <charset val="134"/>
    </font>
    <font>
      <u/>
      <sz val="11"/>
      <color rgb="FFFF0000"/>
      <name val="宋体"/>
      <charset val="134"/>
      <scheme val="minor"/>
    </font>
    <font>
      <u/>
      <sz val="11"/>
      <color rgb="FFFF0000"/>
      <name val="宋体"/>
      <charset val="134"/>
    </font>
    <font>
      <sz val="10"/>
      <name val="宋体"/>
      <charset val="134"/>
    </font>
    <font>
      <sz val="11"/>
      <color rgb="FFFF0000"/>
      <name val="宋体"/>
      <charset val="134"/>
      <scheme val="minor"/>
    </font>
    <font>
      <sz val="24"/>
      <name val="方正小标宋简体"/>
      <charset val="134"/>
    </font>
    <font>
      <b/>
      <sz val="11"/>
      <color indexed="8"/>
      <name val="仿宋_GB2312"/>
      <charset val="134"/>
    </font>
    <font>
      <b/>
      <sz val="11"/>
      <color rgb="FF000000"/>
      <name val="仿宋_GB2312"/>
      <charset val="134"/>
    </font>
    <font>
      <sz val="11"/>
      <color indexed="8"/>
      <name val="仿宋_GB2312"/>
      <charset val="134"/>
    </font>
    <font>
      <sz val="11"/>
      <color rgb="FF000000"/>
      <name val="仿宋_GB2312"/>
      <charset val="134"/>
    </font>
    <font>
      <b/>
      <sz val="11"/>
      <color rgb="FFFF0000"/>
      <name val="仿宋_GB2312"/>
      <charset val="134"/>
    </font>
    <font>
      <sz val="10.5"/>
      <name val="宋体"/>
      <charset val="134"/>
    </font>
    <font>
      <u/>
      <sz val="12"/>
      <color rgb="FFFF0000"/>
      <name val="宋体"/>
      <charset val="134"/>
    </font>
    <font>
      <u/>
      <sz val="11"/>
      <name val="宋体"/>
      <charset val="134"/>
      <scheme val="minor"/>
    </font>
    <font>
      <sz val="18"/>
      <name val="宋体"/>
      <charset val="134"/>
      <scheme val="minor"/>
    </font>
    <font>
      <sz val="12"/>
      <name val="仿宋_GB2312"/>
      <charset val="134"/>
    </font>
    <font>
      <sz val="11"/>
      <name val="方正仿宋简体"/>
      <charset val="134"/>
    </font>
    <font>
      <u/>
      <sz val="10"/>
      <color rgb="FFFF0000"/>
      <name val="宋体"/>
      <charset val="134"/>
      <scheme val="minor"/>
    </font>
    <font>
      <u/>
      <sz val="10"/>
      <name val="宋体"/>
      <charset val="134"/>
      <scheme val="minor"/>
    </font>
    <font>
      <sz val="11"/>
      <color rgb="FFC00000"/>
      <name val="宋体"/>
      <charset val="134"/>
      <scheme val="minor"/>
    </font>
    <font>
      <sz val="10"/>
      <color rgb="FFC00000"/>
      <name val="宋体"/>
      <charset val="134"/>
      <scheme val="minor"/>
    </font>
    <font>
      <sz val="10"/>
      <color rgb="FFFF0000"/>
      <name val="宋体"/>
      <charset val="134"/>
      <scheme val="minor"/>
    </font>
    <font>
      <sz val="26"/>
      <color theme="1"/>
      <name val="方正小标宋简体"/>
      <charset val="134"/>
    </font>
    <font>
      <sz val="18"/>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9"/>
      <name val="宋体"/>
      <charset val="134"/>
    </font>
    <font>
      <sz val="9"/>
      <name val="宋体"/>
      <charset val="134"/>
    </font>
  </fonts>
  <fills count="45">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theme="9" tint="0.6"/>
        <bgColor indexed="64"/>
      </patternFill>
    </fill>
    <fill>
      <patternFill patternType="solid">
        <fgColor theme="9" tint="-0.25"/>
        <bgColor indexed="64"/>
      </patternFill>
    </fill>
    <fill>
      <patternFill patternType="solid">
        <fgColor theme="5" tint="0.8"/>
        <bgColor indexed="64"/>
      </patternFill>
    </fill>
    <fill>
      <patternFill patternType="solid">
        <fgColor theme="9" tint="0.8"/>
        <bgColor indexed="64"/>
      </patternFill>
    </fill>
    <fill>
      <patternFill patternType="solid">
        <fgColor rgb="FF0070C0"/>
        <bgColor indexed="64"/>
      </patternFill>
    </fill>
    <fill>
      <patternFill patternType="solid">
        <fgColor rgb="FF92D050"/>
        <bgColor indexed="64"/>
      </patternFill>
    </fill>
    <fill>
      <patternFill patternType="solid">
        <fgColor rgb="FF00B050"/>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1" fillId="0" borderId="0" applyNumberFormat="0" applyFill="0" applyBorder="0" applyAlignment="0" applyProtection="0">
      <alignment vertical="center"/>
    </xf>
    <xf numFmtId="0" fontId="82" fillId="0" borderId="0" applyNumberFormat="0" applyFill="0" applyBorder="0" applyAlignment="0" applyProtection="0">
      <alignment vertical="center"/>
    </xf>
    <xf numFmtId="0" fontId="0" fillId="14" borderId="14" applyNumberFormat="0" applyFont="0" applyAlignment="0" applyProtection="0">
      <alignment vertical="center"/>
    </xf>
    <xf numFmtId="0" fontId="83"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6" fillId="0" borderId="15" applyNumberFormat="0" applyFill="0" applyAlignment="0" applyProtection="0">
      <alignment vertical="center"/>
    </xf>
    <xf numFmtId="0" fontId="87" fillId="0" borderId="15" applyNumberFormat="0" applyFill="0" applyAlignment="0" applyProtection="0">
      <alignment vertical="center"/>
    </xf>
    <xf numFmtId="0" fontId="88" fillId="0" borderId="16" applyNumberFormat="0" applyFill="0" applyAlignment="0" applyProtection="0">
      <alignment vertical="center"/>
    </xf>
    <xf numFmtId="0" fontId="88" fillId="0" borderId="0" applyNumberFormat="0" applyFill="0" applyBorder="0" applyAlignment="0" applyProtection="0">
      <alignment vertical="center"/>
    </xf>
    <xf numFmtId="0" fontId="89" fillId="15" borderId="17" applyNumberFormat="0" applyAlignment="0" applyProtection="0">
      <alignment vertical="center"/>
    </xf>
    <xf numFmtId="0" fontId="90" fillId="16" borderId="18" applyNumberFormat="0" applyAlignment="0" applyProtection="0">
      <alignment vertical="center"/>
    </xf>
    <xf numFmtId="0" fontId="91" fillId="16" borderId="17" applyNumberFormat="0" applyAlignment="0" applyProtection="0">
      <alignment vertical="center"/>
    </xf>
    <xf numFmtId="0" fontId="92" fillId="17" borderId="19" applyNumberFormat="0" applyAlignment="0" applyProtection="0">
      <alignment vertical="center"/>
    </xf>
    <xf numFmtId="0" fontId="93" fillId="0" borderId="20" applyNumberFormat="0" applyFill="0" applyAlignment="0" applyProtection="0">
      <alignment vertical="center"/>
    </xf>
    <xf numFmtId="0" fontId="94" fillId="0" borderId="21" applyNumberFormat="0" applyFill="0" applyAlignment="0" applyProtection="0">
      <alignment vertical="center"/>
    </xf>
    <xf numFmtId="0" fontId="95" fillId="18" borderId="0" applyNumberFormat="0" applyBorder="0" applyAlignment="0" applyProtection="0">
      <alignment vertical="center"/>
    </xf>
    <xf numFmtId="0" fontId="96" fillId="19" borderId="0" applyNumberFormat="0" applyBorder="0" applyAlignment="0" applyProtection="0">
      <alignment vertical="center"/>
    </xf>
    <xf numFmtId="0" fontId="97" fillId="20" borderId="0" applyNumberFormat="0" applyBorder="0" applyAlignment="0" applyProtection="0">
      <alignment vertical="center"/>
    </xf>
    <xf numFmtId="0" fontId="98" fillId="21" borderId="0" applyNumberFormat="0" applyBorder="0" applyAlignment="0" applyProtection="0">
      <alignment vertical="center"/>
    </xf>
    <xf numFmtId="0" fontId="99" fillId="22" borderId="0" applyNumberFormat="0" applyBorder="0" applyAlignment="0" applyProtection="0">
      <alignment vertical="center"/>
    </xf>
    <xf numFmtId="0" fontId="99" fillId="23" borderId="0" applyNumberFormat="0" applyBorder="0" applyAlignment="0" applyProtection="0">
      <alignment vertical="center"/>
    </xf>
    <xf numFmtId="0" fontId="98" fillId="24" borderId="0" applyNumberFormat="0" applyBorder="0" applyAlignment="0" applyProtection="0">
      <alignment vertical="center"/>
    </xf>
    <xf numFmtId="0" fontId="98" fillId="25" borderId="0" applyNumberFormat="0" applyBorder="0" applyAlignment="0" applyProtection="0">
      <alignment vertical="center"/>
    </xf>
    <xf numFmtId="0" fontId="99" fillId="26" borderId="0" applyNumberFormat="0" applyBorder="0" applyAlignment="0" applyProtection="0">
      <alignment vertical="center"/>
    </xf>
    <xf numFmtId="0" fontId="99" fillId="27" borderId="0" applyNumberFormat="0" applyBorder="0" applyAlignment="0" applyProtection="0">
      <alignment vertical="center"/>
    </xf>
    <xf numFmtId="0" fontId="98" fillId="28" borderId="0" applyNumberFormat="0" applyBorder="0" applyAlignment="0" applyProtection="0">
      <alignment vertical="center"/>
    </xf>
    <xf numFmtId="0" fontId="98" fillId="29" borderId="0" applyNumberFormat="0" applyBorder="0" applyAlignment="0" applyProtection="0">
      <alignment vertical="center"/>
    </xf>
    <xf numFmtId="0" fontId="99" fillId="30" borderId="0" applyNumberFormat="0" applyBorder="0" applyAlignment="0" applyProtection="0">
      <alignment vertical="center"/>
    </xf>
    <xf numFmtId="0" fontId="99" fillId="31" borderId="0" applyNumberFormat="0" applyBorder="0" applyAlignment="0" applyProtection="0">
      <alignment vertical="center"/>
    </xf>
    <xf numFmtId="0" fontId="98" fillId="32" borderId="0" applyNumberFormat="0" applyBorder="0" applyAlignment="0" applyProtection="0">
      <alignment vertical="center"/>
    </xf>
    <xf numFmtId="0" fontId="98" fillId="33" borderId="0" applyNumberFormat="0" applyBorder="0" applyAlignment="0" applyProtection="0">
      <alignment vertical="center"/>
    </xf>
    <xf numFmtId="0" fontId="99" fillId="34" borderId="0" applyNumberFormat="0" applyBorder="0" applyAlignment="0" applyProtection="0">
      <alignment vertical="center"/>
    </xf>
    <xf numFmtId="0" fontId="99" fillId="35" borderId="0" applyNumberFormat="0" applyBorder="0" applyAlignment="0" applyProtection="0">
      <alignment vertical="center"/>
    </xf>
    <xf numFmtId="0" fontId="98" fillId="36" borderId="0" applyNumberFormat="0" applyBorder="0" applyAlignment="0" applyProtection="0">
      <alignment vertical="center"/>
    </xf>
    <xf numFmtId="0" fontId="98" fillId="37" borderId="0" applyNumberFormat="0" applyBorder="0" applyAlignment="0" applyProtection="0">
      <alignment vertical="center"/>
    </xf>
    <xf numFmtId="0" fontId="99" fillId="38" borderId="0" applyNumberFormat="0" applyBorder="0" applyAlignment="0" applyProtection="0">
      <alignment vertical="center"/>
    </xf>
    <xf numFmtId="0" fontId="99" fillId="39" borderId="0" applyNumberFormat="0" applyBorder="0" applyAlignment="0" applyProtection="0">
      <alignment vertical="center"/>
    </xf>
    <xf numFmtId="0" fontId="98" fillId="40" borderId="0" applyNumberFormat="0" applyBorder="0" applyAlignment="0" applyProtection="0">
      <alignment vertical="center"/>
    </xf>
    <xf numFmtId="0" fontId="98" fillId="41" borderId="0" applyNumberFormat="0" applyBorder="0" applyAlignment="0" applyProtection="0">
      <alignment vertical="center"/>
    </xf>
    <xf numFmtId="0" fontId="99" fillId="42" borderId="0" applyNumberFormat="0" applyBorder="0" applyAlignment="0" applyProtection="0">
      <alignment vertical="center"/>
    </xf>
    <xf numFmtId="0" fontId="99" fillId="43" borderId="0" applyNumberFormat="0" applyBorder="0" applyAlignment="0" applyProtection="0">
      <alignment vertical="center"/>
    </xf>
    <xf numFmtId="0" fontId="98" fillId="44" borderId="0" applyNumberFormat="0" applyBorder="0" applyAlignment="0" applyProtection="0">
      <alignment vertical="center"/>
    </xf>
    <xf numFmtId="0" fontId="39" fillId="0" borderId="0"/>
    <xf numFmtId="0" fontId="4" fillId="0" borderId="0" applyProtection="0"/>
    <xf numFmtId="0" fontId="100" fillId="0" borderId="0" applyProtection="0">
      <alignment vertical="center"/>
    </xf>
  </cellStyleXfs>
  <cellXfs count="472">
    <xf numFmtId="0" fontId="0" fillId="0" borderId="0" xfId="0">
      <alignment vertical="center"/>
    </xf>
    <xf numFmtId="0" fontId="0" fillId="0" borderId="0" xfId="0" applyFill="1" applyBorder="1" applyAlignme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43" fontId="0" fillId="0" borderId="0" xfId="0" applyNumberFormat="1" applyAlignment="1">
      <alignment vertical="center"/>
    </xf>
    <xf numFmtId="0" fontId="0" fillId="0" borderId="0" xfId="0" applyAlignment="1">
      <alignment vertical="center"/>
    </xf>
    <xf numFmtId="0" fontId="3" fillId="0" borderId="0" xfId="0" applyFont="1" applyFill="1" applyBorder="1" applyAlignment="1">
      <alignment horizontal="center" vertical="center"/>
    </xf>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4" fillId="0" borderId="0" xfId="0" applyFont="1" applyFill="1" applyBorder="1" applyAlignment="1">
      <alignment horizontal="center" vertical="center" wrapText="1"/>
    </xf>
    <xf numFmtId="43" fontId="4" fillId="0" borderId="0" xfId="0" applyNumberFormat="1" applyFont="1" applyFill="1" applyBorder="1" applyAlignment="1">
      <alignment vertical="center"/>
    </xf>
    <xf numFmtId="43" fontId="0" fillId="0" borderId="0" xfId="0" applyNumberFormat="1" applyFill="1" applyBorder="1" applyAlignment="1">
      <alignment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43" fontId="5" fillId="0" borderId="0" xfId="0" applyNumberFormat="1" applyFont="1" applyFill="1" applyBorder="1" applyAlignment="1">
      <alignment vertical="center"/>
    </xf>
    <xf numFmtId="4" fontId="6" fillId="2" borderId="1" xfId="0" applyNumberFormat="1" applyFont="1" applyFill="1" applyBorder="1" applyAlignment="1">
      <alignment horizontal="center" vertical="center" wrapText="1"/>
    </xf>
    <xf numFmtId="4" fontId="7" fillId="2" borderId="1" xfId="0" applyNumberFormat="1" applyFont="1" applyFill="1" applyBorder="1" applyAlignment="1">
      <alignment horizontal="center" vertical="center" wrapText="1"/>
    </xf>
    <xf numFmtId="43" fontId="7" fillId="2" borderId="1" xfId="0" applyNumberFormat="1"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4" fontId="7" fillId="2" borderId="3" xfId="0" applyNumberFormat="1" applyFont="1" applyFill="1" applyBorder="1" applyAlignment="1">
      <alignment horizontal="center" vertical="center" wrapText="1"/>
    </xf>
    <xf numFmtId="4" fontId="7" fillId="2" borderId="4" xfId="0" applyNumberFormat="1" applyFont="1" applyFill="1" applyBorder="1" applyAlignment="1">
      <alignment horizontal="center" vertical="center" wrapText="1"/>
    </xf>
    <xf numFmtId="4" fontId="7" fillId="2" borderId="5" xfId="0" applyNumberFormat="1" applyFont="1" applyFill="1" applyBorder="1" applyAlignment="1">
      <alignment horizontal="center" vertical="center" wrapText="1"/>
    </xf>
    <xf numFmtId="4" fontId="8" fillId="2" borderId="6" xfId="0" applyNumberFormat="1" applyFont="1" applyFill="1" applyBorder="1" applyAlignment="1">
      <alignment horizontal="center" vertical="center" wrapText="1"/>
    </xf>
    <xf numFmtId="43" fontId="8" fillId="2" borderId="6" xfId="0" applyNumberFormat="1" applyFont="1" applyFill="1" applyBorder="1" applyAlignment="1">
      <alignment vertical="center" wrapText="1"/>
    </xf>
    <xf numFmtId="4" fontId="8" fillId="2" borderId="2" xfId="0" applyNumberFormat="1" applyFont="1" applyFill="1" applyBorder="1" applyAlignment="1">
      <alignment horizontal="center" vertical="center" wrapText="1"/>
    </xf>
    <xf numFmtId="4" fontId="9" fillId="2" borderId="7" xfId="0" applyNumberFormat="1" applyFont="1" applyFill="1" applyBorder="1" applyAlignment="1">
      <alignment horizontal="center" vertical="center" wrapText="1"/>
    </xf>
    <xf numFmtId="4" fontId="8" fillId="2" borderId="8" xfId="0" applyNumberFormat="1" applyFont="1" applyFill="1" applyBorder="1" applyAlignment="1">
      <alignment horizontal="center" vertical="center" wrapText="1"/>
    </xf>
    <xf numFmtId="4" fontId="9" fillId="2" borderId="2"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43" fontId="10"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0" fillId="0" borderId="1" xfId="0" applyBorder="1" applyAlignment="1">
      <alignment horizontal="center" vertical="center"/>
    </xf>
    <xf numFmtId="0" fontId="12" fillId="0" borderId="1" xfId="0" applyFont="1" applyBorder="1">
      <alignment vertical="center"/>
    </xf>
    <xf numFmtId="0" fontId="10" fillId="0" borderId="1" xfId="0" applyNumberFormat="1" applyFont="1" applyFill="1" applyBorder="1" applyAlignment="1">
      <alignment horizontal="center" vertical="center" wrapText="1"/>
    </xf>
    <xf numFmtId="0" fontId="10" fillId="4" borderId="1" xfId="0" applyFont="1" applyFill="1" applyBorder="1" applyAlignment="1">
      <alignment horizontal="center" vertical="center"/>
    </xf>
    <xf numFmtId="0" fontId="10" fillId="0" borderId="1" xfId="0" applyNumberFormat="1" applyFont="1" applyFill="1" applyBorder="1" applyAlignment="1">
      <alignment horizontal="center" vertical="center"/>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0" fillId="0" borderId="1" xfId="0" applyBorder="1">
      <alignment vertical="center"/>
    </xf>
    <xf numFmtId="176" fontId="15" fillId="0" borderId="1" xfId="0" applyNumberFormat="1" applyFont="1" applyFill="1" applyBorder="1" applyAlignment="1">
      <alignment horizontal="center" vertical="center" wrapText="1"/>
    </xf>
    <xf numFmtId="43" fontId="15" fillId="0" borderId="1" xfId="1" applyFont="1" applyFill="1" applyBorder="1" applyAlignment="1">
      <alignment horizontal="center" vertical="center" wrapText="1"/>
    </xf>
    <xf numFmtId="0" fontId="16" fillId="0" borderId="1" xfId="0" applyNumberFormat="1" applyFont="1" applyFill="1" applyBorder="1" applyAlignment="1">
      <alignment horizontal="center" vertical="center"/>
    </xf>
    <xf numFmtId="0" fontId="15" fillId="0" borderId="1" xfId="1" applyNumberFormat="1" applyFont="1" applyFill="1" applyBorder="1" applyAlignment="1">
      <alignment horizontal="center" vertical="center" wrapText="1"/>
    </xf>
    <xf numFmtId="43" fontId="15" fillId="0" borderId="1" xfId="1"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43" fontId="17" fillId="0" borderId="1" xfId="0" applyNumberFormat="1" applyFont="1" applyFill="1" applyBorder="1" applyAlignment="1">
      <alignment horizontal="center" vertical="center"/>
    </xf>
    <xf numFmtId="0"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center" vertical="center"/>
    </xf>
    <xf numFmtId="0" fontId="17" fillId="0" borderId="1" xfId="0" applyNumberFormat="1" applyFont="1" applyFill="1" applyBorder="1" applyAlignment="1">
      <alignment horizontal="center" vertical="center"/>
    </xf>
    <xf numFmtId="0" fontId="17" fillId="0" borderId="1" xfId="0" applyFont="1" applyFill="1" applyBorder="1" applyAlignment="1">
      <alignment horizontal="center" vertical="center"/>
    </xf>
    <xf numFmtId="43" fontId="15" fillId="0" borderId="1"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8" fillId="0" borderId="9" xfId="0" applyNumberFormat="1" applyFont="1" applyFill="1" applyBorder="1" applyAlignment="1">
      <alignment horizontal="center" vertical="center" wrapText="1"/>
    </xf>
    <xf numFmtId="14" fontId="18" fillId="0" borderId="9" xfId="0" applyNumberFormat="1" applyFont="1" applyFill="1" applyBorder="1" applyAlignment="1">
      <alignment horizontal="center" vertical="center" wrapText="1"/>
    </xf>
    <xf numFmtId="0" fontId="18" fillId="0" borderId="9" xfId="1" applyNumberFormat="1" applyFont="1" applyFill="1" applyBorder="1" applyAlignment="1">
      <alignment horizontal="center" vertical="center" wrapText="1"/>
    </xf>
    <xf numFmtId="0" fontId="19" fillId="0" borderId="9" xfId="0" applyNumberFormat="1" applyFont="1" applyFill="1" applyBorder="1" applyAlignment="1">
      <alignment horizontal="center" vertical="center" wrapText="1"/>
    </xf>
    <xf numFmtId="43" fontId="17" fillId="0" borderId="10" xfId="0" applyNumberFormat="1" applyFont="1" applyFill="1" applyBorder="1" applyAlignment="1">
      <alignment horizontal="center" vertical="center"/>
    </xf>
    <xf numFmtId="43" fontId="15" fillId="0" borderId="10" xfId="0" applyNumberFormat="1" applyFont="1" applyFill="1" applyBorder="1" applyAlignment="1">
      <alignment horizontal="center" vertical="center" wrapText="1"/>
    </xf>
    <xf numFmtId="43" fontId="15" fillId="0" borderId="9" xfId="1" applyNumberFormat="1" applyFont="1" applyFill="1" applyBorder="1" applyAlignment="1">
      <alignment horizontal="center" vertical="center" wrapText="1"/>
    </xf>
    <xf numFmtId="0" fontId="10" fillId="0" borderId="9" xfId="0" applyFont="1" applyFill="1" applyBorder="1" applyAlignment="1">
      <alignment horizontal="center" vertical="center"/>
    </xf>
    <xf numFmtId="0" fontId="11" fillId="0" borderId="9" xfId="0" applyFont="1" applyFill="1" applyBorder="1" applyAlignment="1">
      <alignment horizontal="center" vertical="center" wrapText="1"/>
    </xf>
    <xf numFmtId="43" fontId="17" fillId="0" borderId="9" xfId="0" applyNumberFormat="1" applyFont="1" applyFill="1" applyBorder="1" applyAlignment="1">
      <alignment horizontal="center" vertical="center"/>
    </xf>
    <xf numFmtId="43" fontId="15" fillId="0" borderId="9" xfId="0" applyNumberFormat="1" applyFont="1" applyFill="1" applyBorder="1" applyAlignment="1">
      <alignment horizontal="center" vertical="center" wrapText="1"/>
    </xf>
    <xf numFmtId="43" fontId="18" fillId="0" borderId="1" xfId="1"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14" fontId="18"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xf>
    <xf numFmtId="0" fontId="19" fillId="0" borderId="1" xfId="0" applyNumberFormat="1" applyFont="1" applyFill="1" applyBorder="1" applyAlignment="1">
      <alignment horizontal="center" vertical="center" wrapText="1"/>
    </xf>
    <xf numFmtId="43" fontId="20" fillId="0" borderId="1"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3" fillId="0"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0" fillId="0" borderId="1" xfId="0" applyBorder="1" applyAlignment="1">
      <alignment horizontal="center" vertical="center" wrapText="1"/>
    </xf>
    <xf numFmtId="0" fontId="20" fillId="0" borderId="0" xfId="0" applyFont="1" applyFill="1" applyBorder="1" applyAlignment="1">
      <alignment vertical="center"/>
    </xf>
    <xf numFmtId="0" fontId="0" fillId="0" borderId="0" xfId="0" applyFill="1" applyAlignment="1">
      <alignment horizontal="center" vertical="center" wrapText="1"/>
    </xf>
    <xf numFmtId="43" fontId="0" fillId="0" borderId="0" xfId="0" applyNumberFormat="1" applyAlignment="1">
      <alignment horizontal="center" vertical="center" wrapText="1"/>
    </xf>
    <xf numFmtId="0" fontId="12" fillId="0" borderId="0" xfId="0" applyFont="1">
      <alignment vertical="center"/>
    </xf>
    <xf numFmtId="0" fontId="26" fillId="0" borderId="0" xfId="0" applyFont="1" applyFill="1" applyBorder="1" applyAlignment="1">
      <alignment horizontal="center" vertical="center" wrapText="1"/>
    </xf>
    <xf numFmtId="43" fontId="0" fillId="0" borderId="0" xfId="0" applyNumberFormat="1" applyFill="1" applyBorder="1" applyAlignment="1">
      <alignment horizontal="center" vertical="center" wrapText="1"/>
    </xf>
    <xf numFmtId="0" fontId="12" fillId="0" borderId="0" xfId="0" applyFont="1" applyFill="1" applyBorder="1" applyAlignment="1">
      <alignment vertical="center"/>
    </xf>
    <xf numFmtId="0" fontId="27" fillId="0" borderId="0" xfId="0" applyFont="1" applyFill="1" applyBorder="1" applyAlignment="1">
      <alignment horizontal="center" vertical="center" wrapText="1"/>
    </xf>
    <xf numFmtId="43" fontId="27" fillId="0" borderId="0" xfId="0" applyNumberFormat="1" applyFont="1" applyFill="1" applyBorder="1" applyAlignment="1">
      <alignment horizontal="center" vertical="center" wrapText="1"/>
    </xf>
    <xf numFmtId="0" fontId="27" fillId="0" borderId="0" xfId="0" applyFont="1" applyFill="1" applyBorder="1" applyAlignment="1">
      <alignment horizontal="center" vertical="center"/>
    </xf>
    <xf numFmtId="0" fontId="28" fillId="0" borderId="0" xfId="0" applyFont="1" applyFill="1" applyBorder="1" applyAlignment="1">
      <alignment horizontal="center" vertical="center"/>
    </xf>
    <xf numFmtId="4" fontId="29" fillId="0" borderId="1" xfId="0" applyNumberFormat="1" applyFont="1" applyFill="1" applyBorder="1" applyAlignment="1">
      <alignment horizontal="center" vertical="center" wrapText="1"/>
    </xf>
    <xf numFmtId="4" fontId="30" fillId="2" borderId="1" xfId="0" applyNumberFormat="1" applyFont="1" applyFill="1" applyBorder="1" applyAlignment="1">
      <alignment horizontal="center" vertical="center" wrapText="1"/>
    </xf>
    <xf numFmtId="43" fontId="30" fillId="2" borderId="1" xfId="0" applyNumberFormat="1" applyFont="1" applyFill="1" applyBorder="1" applyAlignment="1">
      <alignment horizontal="center" vertical="center" wrapText="1"/>
    </xf>
    <xf numFmtId="4" fontId="30" fillId="2" borderId="2" xfId="0" applyNumberFormat="1" applyFont="1" applyFill="1" applyBorder="1" applyAlignment="1">
      <alignment horizontal="center" vertical="center" wrapText="1"/>
    </xf>
    <xf numFmtId="4" fontId="30" fillId="2" borderId="3" xfId="0" applyNumberFormat="1" applyFont="1" applyFill="1" applyBorder="1" applyAlignment="1">
      <alignment horizontal="center" vertical="center" wrapText="1"/>
    </xf>
    <xf numFmtId="4" fontId="30" fillId="2" borderId="4" xfId="0" applyNumberFormat="1" applyFont="1" applyFill="1" applyBorder="1" applyAlignment="1">
      <alignment horizontal="center" vertical="center" wrapText="1"/>
    </xf>
    <xf numFmtId="4" fontId="30" fillId="2" borderId="5" xfId="0" applyNumberFormat="1" applyFont="1" applyFill="1" applyBorder="1" applyAlignment="1">
      <alignment horizontal="center" vertical="center" wrapText="1"/>
    </xf>
    <xf numFmtId="4" fontId="31" fillId="2" borderId="1" xfId="0" applyNumberFormat="1" applyFont="1" applyFill="1" applyBorder="1" applyAlignment="1">
      <alignment horizontal="center" vertical="center" wrapText="1"/>
    </xf>
    <xf numFmtId="4" fontId="32" fillId="0" borderId="6" xfId="0" applyNumberFormat="1" applyFont="1" applyFill="1" applyBorder="1" applyAlignment="1">
      <alignment horizontal="center" vertical="center" wrapText="1"/>
    </xf>
    <xf numFmtId="4" fontId="32" fillId="2" borderId="6" xfId="0" applyNumberFormat="1" applyFont="1" applyFill="1" applyBorder="1" applyAlignment="1">
      <alignment horizontal="center" vertical="center" wrapText="1"/>
    </xf>
    <xf numFmtId="43" fontId="32" fillId="2" borderId="6" xfId="0" applyNumberFormat="1" applyFont="1" applyFill="1" applyBorder="1" applyAlignment="1">
      <alignment horizontal="center" vertical="center" wrapText="1"/>
    </xf>
    <xf numFmtId="4" fontId="32" fillId="2" borderId="2" xfId="0" applyNumberFormat="1" applyFont="1" applyFill="1" applyBorder="1" applyAlignment="1">
      <alignment horizontal="center" vertical="center" wrapText="1"/>
    </xf>
    <xf numFmtId="4" fontId="33" fillId="2" borderId="7" xfId="0" applyNumberFormat="1" applyFont="1" applyFill="1" applyBorder="1" applyAlignment="1">
      <alignment horizontal="center" vertical="center" wrapText="1"/>
    </xf>
    <xf numFmtId="4" fontId="32" fillId="2" borderId="8" xfId="0" applyNumberFormat="1" applyFont="1" applyFill="1" applyBorder="1" applyAlignment="1">
      <alignment horizontal="center" vertical="center" wrapText="1"/>
    </xf>
    <xf numFmtId="4" fontId="33" fillId="2" borderId="2" xfId="0" applyNumberFormat="1" applyFont="1" applyFill="1" applyBorder="1" applyAlignment="1">
      <alignment horizontal="center" vertical="center" wrapText="1"/>
    </xf>
    <xf numFmtId="4" fontId="34" fillId="2" borderId="6" xfId="0" applyNumberFormat="1" applyFont="1" applyFill="1" applyBorder="1" applyAlignment="1">
      <alignment horizontal="center" vertical="center" wrapText="1"/>
    </xf>
    <xf numFmtId="0" fontId="10" fillId="4" borderId="1" xfId="0" applyFont="1" applyFill="1" applyBorder="1" applyAlignment="1">
      <alignment horizontal="center" vertical="center" wrapText="1"/>
    </xf>
    <xf numFmtId="0" fontId="20" fillId="0" borderId="1" xfId="0" applyFont="1" applyFill="1" applyBorder="1" applyAlignment="1">
      <alignment vertical="center"/>
    </xf>
    <xf numFmtId="0" fontId="35" fillId="0" borderId="1" xfId="0" applyFont="1" applyFill="1" applyBorder="1" applyAlignment="1">
      <alignment horizontal="center" vertical="center" wrapText="1"/>
    </xf>
    <xf numFmtId="0" fontId="36" fillId="0" borderId="1" xfId="0" applyFont="1" applyFill="1" applyBorder="1" applyAlignment="1">
      <alignment vertical="center"/>
    </xf>
    <xf numFmtId="0" fontId="13" fillId="4"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176" fontId="13" fillId="5" borderId="1" xfId="0" applyNumberFormat="1" applyFont="1" applyFill="1" applyBorder="1" applyAlignment="1">
      <alignment horizontal="center" vertical="center"/>
    </xf>
    <xf numFmtId="0" fontId="13" fillId="5" borderId="1" xfId="0" applyFont="1" applyFill="1" applyBorder="1" applyAlignment="1">
      <alignment horizontal="center" vertical="center"/>
    </xf>
    <xf numFmtId="43" fontId="13" fillId="5" borderId="1" xfId="0" applyNumberFormat="1" applyFont="1" applyFill="1" applyBorder="1" applyAlignment="1">
      <alignment horizontal="center" vertical="center"/>
    </xf>
    <xf numFmtId="0" fontId="37" fillId="5"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10" fillId="0" borderId="1" xfId="1" applyNumberFormat="1" applyFont="1" applyFill="1" applyBorder="1" applyAlignment="1">
      <alignment horizontal="center" vertical="center" wrapText="1"/>
    </xf>
    <xf numFmtId="0" fontId="10" fillId="0" borderId="1" xfId="1" applyNumberFormat="1" applyFont="1" applyFill="1" applyBorder="1" applyAlignment="1">
      <alignment horizontal="center" vertical="center"/>
    </xf>
    <xf numFmtId="43" fontId="10" fillId="0" borderId="1" xfId="1" applyNumberFormat="1" applyFont="1" applyFill="1" applyBorder="1" applyAlignment="1">
      <alignment horizontal="center" vertical="center" wrapText="1"/>
    </xf>
    <xf numFmtId="0" fontId="11" fillId="0" borderId="1" xfId="0" applyFont="1" applyFill="1" applyBorder="1" applyAlignment="1">
      <alignment horizontal="center" vertical="center"/>
    </xf>
    <xf numFmtId="43" fontId="10" fillId="0" borderId="1" xfId="1"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9" xfId="0" applyFont="1" applyBorder="1" applyAlignment="1">
      <alignment horizontal="center" vertical="center" wrapText="1"/>
    </xf>
    <xf numFmtId="0" fontId="16"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43" fontId="16" fillId="0" borderId="1" xfId="0" applyNumberFormat="1" applyFont="1" applyFill="1" applyBorder="1" applyAlignment="1">
      <alignment horizontal="center" vertical="center"/>
    </xf>
    <xf numFmtId="0" fontId="10" fillId="4" borderId="9"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0" xfId="0" applyFont="1" applyFill="1" applyAlignment="1">
      <alignment horizontal="center" vertical="center" wrapText="1"/>
    </xf>
    <xf numFmtId="0" fontId="17" fillId="0" borderId="0" xfId="0" applyNumberFormat="1" applyFont="1" applyFill="1" applyAlignment="1">
      <alignment horizontal="center" vertical="center" wrapText="1"/>
    </xf>
    <xf numFmtId="14" fontId="17" fillId="0" borderId="0" xfId="0" applyNumberFormat="1" applyFont="1" applyFill="1" applyAlignment="1">
      <alignment horizontal="center" vertical="center"/>
    </xf>
    <xf numFmtId="0" fontId="17" fillId="0" borderId="0" xfId="0" applyFont="1" applyFill="1" applyAlignment="1">
      <alignment horizontal="center" vertical="center"/>
    </xf>
    <xf numFmtId="0" fontId="17" fillId="0" borderId="0" xfId="0" applyNumberFormat="1" applyFont="1" applyFill="1" applyAlignment="1">
      <alignment horizontal="center" vertical="center"/>
    </xf>
    <xf numFmtId="43" fontId="17" fillId="0" borderId="0" xfId="0" applyNumberFormat="1" applyFont="1" applyFill="1" applyAlignment="1">
      <alignment horizontal="center" vertical="center"/>
    </xf>
    <xf numFmtId="43" fontId="15" fillId="0" borderId="0" xfId="0" applyNumberFormat="1" applyFont="1" applyFill="1" applyAlignment="1">
      <alignment horizontal="center" vertical="center" wrapText="1"/>
    </xf>
    <xf numFmtId="43" fontId="15" fillId="0" borderId="0" xfId="1" applyNumberFormat="1" applyFont="1" applyFill="1" applyAlignment="1">
      <alignment horizontal="center" vertical="center" wrapText="1"/>
    </xf>
    <xf numFmtId="0" fontId="10" fillId="0" borderId="0" xfId="0" applyNumberFormat="1" applyFont="1" applyFill="1" applyAlignment="1">
      <alignment horizontal="center" vertical="center"/>
    </xf>
    <xf numFmtId="0" fontId="10" fillId="0" borderId="0" xfId="0" applyFont="1" applyFill="1" applyAlignment="1">
      <alignment horizontal="center" vertical="center"/>
    </xf>
    <xf numFmtId="0" fontId="11" fillId="0" borderId="0" xfId="0" applyFont="1" applyFill="1" applyAlignment="1">
      <alignment horizontal="center" vertical="center" wrapText="1"/>
    </xf>
    <xf numFmtId="0" fontId="38" fillId="0" borderId="0" xfId="0" applyFont="1" applyFill="1" applyBorder="1" applyAlignment="1">
      <alignment vertical="center"/>
    </xf>
    <xf numFmtId="0" fontId="39" fillId="0" borderId="0" xfId="0" applyFont="1" applyFill="1" applyBorder="1" applyAlignment="1">
      <alignment vertical="center" wrapText="1"/>
    </xf>
    <xf numFmtId="0" fontId="20" fillId="0" borderId="0" xfId="0" applyNumberFormat="1" applyFont="1" applyFill="1" applyAlignment="1">
      <alignment horizontal="center" vertical="center"/>
    </xf>
    <xf numFmtId="0" fontId="40" fillId="5" borderId="0" xfId="0" applyFont="1" applyFill="1" applyBorder="1" applyAlignment="1">
      <alignment vertical="center"/>
    </xf>
    <xf numFmtId="0" fontId="20" fillId="5" borderId="0" xfId="0" applyFont="1" applyFill="1" applyBorder="1" applyAlignment="1">
      <alignment vertical="center"/>
    </xf>
    <xf numFmtId="0" fontId="39" fillId="0" borderId="0" xfId="0" applyFont="1" applyFill="1" applyBorder="1" applyAlignment="1">
      <alignment vertical="center"/>
    </xf>
    <xf numFmtId="0" fontId="20" fillId="0" borderId="0" xfId="0" applyNumberFormat="1" applyFont="1" applyFill="1" applyBorder="1" applyAlignment="1">
      <alignment horizontal="center" vertical="center"/>
    </xf>
    <xf numFmtId="0" fontId="20" fillId="0" borderId="0" xfId="0" applyFont="1" applyFill="1" applyBorder="1" applyAlignment="1">
      <alignment vertical="center" wrapText="1"/>
    </xf>
    <xf numFmtId="43" fontId="20" fillId="0" borderId="0" xfId="0" applyNumberFormat="1" applyFont="1" applyFill="1" applyBorder="1" applyAlignment="1">
      <alignment vertical="center"/>
    </xf>
    <xf numFmtId="0" fontId="20" fillId="0" borderId="0" xfId="0" applyFont="1" applyFill="1" applyBorder="1" applyAlignment="1">
      <alignment horizontal="center" vertical="center"/>
    </xf>
    <xf numFmtId="0" fontId="20" fillId="0" borderId="0" xfId="0" applyFont="1" applyFill="1" applyBorder="1" applyAlignment="1">
      <alignment horizontal="left" vertical="center"/>
    </xf>
    <xf numFmtId="176" fontId="11" fillId="4" borderId="1" xfId="0" applyNumberFormat="1" applyFont="1" applyFill="1" applyBorder="1" applyAlignment="1">
      <alignment horizontal="center" vertical="center"/>
    </xf>
    <xf numFmtId="176" fontId="11" fillId="6" borderId="1" xfId="0" applyNumberFormat="1" applyFont="1" applyFill="1" applyBorder="1" applyAlignment="1">
      <alignment horizontal="center" vertical="center"/>
    </xf>
    <xf numFmtId="0" fontId="11" fillId="7" borderId="1" xfId="0" applyFont="1" applyFill="1" applyBorder="1" applyAlignment="1">
      <alignment horizontal="center" vertical="center"/>
    </xf>
    <xf numFmtId="0" fontId="35" fillId="0" borderId="1" xfId="0" applyFont="1" applyFill="1" applyBorder="1" applyAlignment="1">
      <alignment horizontal="center" vertical="center"/>
    </xf>
    <xf numFmtId="0" fontId="35" fillId="0" borderId="1" xfId="0" applyNumberFormat="1" applyFont="1" applyFill="1" applyBorder="1" applyAlignment="1">
      <alignment horizontal="center" vertical="center"/>
    </xf>
    <xf numFmtId="43" fontId="35" fillId="0" borderId="1" xfId="0" applyNumberFormat="1" applyFont="1" applyFill="1" applyBorder="1" applyAlignment="1">
      <alignment horizontal="center" vertical="center"/>
    </xf>
    <xf numFmtId="0" fontId="35" fillId="0" borderId="1" xfId="0" applyFont="1" applyFill="1" applyBorder="1" applyAlignment="1">
      <alignment horizontal="left" vertical="center" wrapText="1"/>
    </xf>
    <xf numFmtId="0" fontId="41" fillId="0" borderId="11" xfId="0" applyFont="1" applyFill="1" applyBorder="1" applyAlignment="1">
      <alignment horizontal="center" vertical="center"/>
    </xf>
    <xf numFmtId="0" fontId="41" fillId="0" borderId="4" xfId="0" applyFont="1" applyFill="1" applyBorder="1" applyAlignment="1">
      <alignment horizontal="center" vertical="center"/>
    </xf>
    <xf numFmtId="4" fontId="42" fillId="0" borderId="1" xfId="0" applyNumberFormat="1" applyFont="1" applyFill="1" applyBorder="1" applyAlignment="1">
      <alignment horizontal="center" vertical="center" wrapText="1"/>
    </xf>
    <xf numFmtId="4" fontId="42" fillId="2" borderId="1" xfId="0" applyNumberFormat="1" applyFont="1" applyFill="1" applyBorder="1" applyAlignment="1">
      <alignment horizontal="center" vertical="center" wrapText="1"/>
    </xf>
    <xf numFmtId="176" fontId="42" fillId="2" borderId="1" xfId="0" applyNumberFormat="1" applyFont="1" applyFill="1" applyBorder="1" applyAlignment="1">
      <alignment horizontal="center" vertical="center" wrapText="1"/>
    </xf>
    <xf numFmtId="0" fontId="42" fillId="2" borderId="1" xfId="0" applyNumberFormat="1" applyFont="1" applyFill="1" applyBorder="1" applyAlignment="1">
      <alignment horizontal="center" vertical="center" wrapText="1"/>
    </xf>
    <xf numFmtId="43" fontId="42" fillId="2" borderId="1" xfId="0" applyNumberFormat="1" applyFont="1" applyFill="1" applyBorder="1" applyAlignment="1">
      <alignment horizontal="center" vertical="center" wrapText="1"/>
    </xf>
    <xf numFmtId="4" fontId="42" fillId="2" borderId="4" xfId="0" applyNumberFormat="1" applyFont="1" applyFill="1" applyBorder="1" applyAlignment="1">
      <alignment horizontal="center" vertical="center" wrapText="1"/>
    </xf>
    <xf numFmtId="0" fontId="43" fillId="0" borderId="4" xfId="0" applyFont="1" applyFill="1" applyBorder="1" applyAlignment="1">
      <alignment horizontal="center" vertical="center" wrapText="1"/>
    </xf>
    <xf numFmtId="4" fontId="44" fillId="0" borderId="1" xfId="0" applyNumberFormat="1" applyFont="1" applyFill="1" applyBorder="1" applyAlignment="1">
      <alignment horizontal="center" vertical="center" wrapText="1"/>
    </xf>
    <xf numFmtId="4" fontId="44" fillId="2" borderId="1" xfId="0" applyNumberFormat="1" applyFont="1" applyFill="1" applyBorder="1" applyAlignment="1">
      <alignment horizontal="center" vertical="center" wrapText="1"/>
    </xf>
    <xf numFmtId="176" fontId="44" fillId="2" borderId="1" xfId="0" applyNumberFormat="1" applyFont="1" applyFill="1" applyBorder="1" applyAlignment="1">
      <alignment horizontal="center" vertical="center" wrapText="1"/>
    </xf>
    <xf numFmtId="0" fontId="44" fillId="2" borderId="1" xfId="0" applyNumberFormat="1" applyFont="1" applyFill="1" applyBorder="1" applyAlignment="1">
      <alignment horizontal="center" vertical="center" wrapText="1"/>
    </xf>
    <xf numFmtId="43" fontId="44" fillId="2" borderId="1" xfId="0" applyNumberFormat="1" applyFont="1" applyFill="1" applyBorder="1" applyAlignment="1">
      <alignment horizontal="center" vertical="center" wrapText="1"/>
    </xf>
    <xf numFmtId="0" fontId="35"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11" fillId="0" borderId="4" xfId="0" applyFont="1" applyFill="1" applyBorder="1" applyAlignment="1">
      <alignment horizontal="center" vertical="center" wrapText="1"/>
    </xf>
    <xf numFmtId="0" fontId="35" fillId="0" borderId="4" xfId="0" applyFont="1" applyFill="1" applyBorder="1" applyAlignment="1">
      <alignment horizontal="left" vertical="center" wrapText="1"/>
    </xf>
    <xf numFmtId="0" fontId="35" fillId="0" borderId="4" xfId="0" applyFont="1" applyFill="1" applyBorder="1" applyAlignment="1">
      <alignment horizontal="center" vertical="center"/>
    </xf>
    <xf numFmtId="0" fontId="39" fillId="0" borderId="1" xfId="0" applyFont="1" applyFill="1" applyBorder="1" applyAlignment="1">
      <alignment horizontal="center" vertical="center" wrapText="1"/>
    </xf>
    <xf numFmtId="176" fontId="39" fillId="0" borderId="1" xfId="0" applyNumberFormat="1" applyFont="1" applyFill="1" applyBorder="1" applyAlignment="1">
      <alignment horizontal="center" vertical="center" wrapText="1"/>
    </xf>
    <xf numFmtId="43" fontId="39" fillId="0" borderId="1" xfId="1" applyNumberFormat="1" applyFont="1" applyFill="1" applyBorder="1" applyAlignment="1">
      <alignment horizontal="center" vertical="center" wrapText="1"/>
    </xf>
    <xf numFmtId="0" fontId="45" fillId="0" borderId="4" xfId="0" applyFont="1" applyFill="1" applyBorder="1" applyAlignment="1">
      <alignment horizontal="center" vertical="center" wrapText="1"/>
    </xf>
    <xf numFmtId="0" fontId="45" fillId="0" borderId="4" xfId="0" applyNumberFormat="1" applyFont="1" applyFill="1" applyBorder="1" applyAlignment="1">
      <alignment horizontal="left" vertical="center" wrapText="1"/>
    </xf>
    <xf numFmtId="43" fontId="39" fillId="0" borderId="1" xfId="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10" fillId="8" borderId="1" xfId="0" applyFont="1" applyFill="1" applyBorder="1" applyAlignment="1">
      <alignment horizontal="center" vertical="center" wrapText="1"/>
    </xf>
    <xf numFmtId="0" fontId="39" fillId="0" borderId="4" xfId="0" applyNumberFormat="1" applyFont="1" applyFill="1" applyBorder="1" applyAlignment="1">
      <alignment horizontal="left" vertical="center" wrapText="1"/>
    </xf>
    <xf numFmtId="0" fontId="39" fillId="0" borderId="0" xfId="0" applyNumberFormat="1" applyFont="1" applyFill="1" applyBorder="1" applyAlignment="1">
      <alignment vertical="center" wrapText="1"/>
    </xf>
    <xf numFmtId="0" fontId="18" fillId="0" borderId="4" xfId="0" applyNumberFormat="1" applyFont="1" applyFill="1" applyBorder="1" applyAlignment="1">
      <alignment horizontal="center" vertical="center" wrapText="1"/>
    </xf>
    <xf numFmtId="0" fontId="17" fillId="0" borderId="0" xfId="0" applyNumberFormat="1" applyFont="1" applyFill="1" applyBorder="1" applyAlignment="1">
      <alignment horizontal="left" vertical="center"/>
    </xf>
    <xf numFmtId="0" fontId="18" fillId="0" borderId="1" xfId="1" applyNumberFormat="1" applyFont="1" applyFill="1" applyBorder="1" applyAlignment="1">
      <alignment horizontal="center" vertical="center" wrapText="1"/>
    </xf>
    <xf numFmtId="0" fontId="18" fillId="0" borderId="4" xfId="0" applyFont="1" applyFill="1" applyBorder="1" applyAlignment="1">
      <alignment horizontal="center" vertical="center" wrapText="1"/>
    </xf>
    <xf numFmtId="0" fontId="19" fillId="0" borderId="4" xfId="0" applyNumberFormat="1" applyFont="1" applyFill="1" applyBorder="1" applyAlignment="1">
      <alignment horizontal="left" vertical="center" wrapText="1"/>
    </xf>
    <xf numFmtId="0" fontId="18" fillId="0" borderId="1" xfId="0" applyFont="1" applyFill="1" applyBorder="1" applyAlignment="1">
      <alignment horizontal="center" vertical="center" wrapText="1"/>
    </xf>
    <xf numFmtId="176" fontId="18" fillId="0" borderId="1" xfId="0" applyNumberFormat="1" applyFont="1" applyFill="1" applyBorder="1" applyAlignment="1">
      <alignment horizontal="center" vertical="center" wrapText="1"/>
    </xf>
    <xf numFmtId="43" fontId="18" fillId="0" borderId="1" xfId="1" applyFont="1" applyFill="1" applyBorder="1" applyAlignment="1">
      <alignment horizontal="center" vertical="center" wrapText="1"/>
    </xf>
    <xf numFmtId="0" fontId="46" fillId="5" borderId="4" xfId="0" applyFont="1" applyFill="1" applyBorder="1" applyAlignment="1">
      <alignment horizontal="center" vertical="center" wrapText="1"/>
    </xf>
    <xf numFmtId="0" fontId="37" fillId="5" borderId="4" xfId="0" applyFont="1" applyFill="1" applyBorder="1" applyAlignment="1">
      <alignment horizontal="left" vertical="center" wrapText="1"/>
    </xf>
    <xf numFmtId="0" fontId="10" fillId="5" borderId="1" xfId="0" applyFont="1" applyFill="1" applyBorder="1" applyAlignment="1">
      <alignment horizontal="center" vertical="center" wrapText="1"/>
    </xf>
    <xf numFmtId="176" fontId="10" fillId="5" borderId="1" xfId="0" applyNumberFormat="1" applyFont="1" applyFill="1" applyBorder="1" applyAlignment="1">
      <alignment horizontal="center" vertical="center"/>
    </xf>
    <xf numFmtId="0" fontId="10" fillId="5" borderId="1" xfId="0" applyFont="1" applyFill="1" applyBorder="1" applyAlignment="1">
      <alignment horizontal="center" vertical="center"/>
    </xf>
    <xf numFmtId="43" fontId="10" fillId="5" borderId="1" xfId="0" applyNumberFormat="1" applyFont="1" applyFill="1" applyBorder="1" applyAlignment="1">
      <alignment horizontal="center" vertical="center"/>
    </xf>
    <xf numFmtId="0" fontId="11" fillId="5" borderId="1" xfId="0" applyFont="1" applyFill="1" applyBorder="1" applyAlignment="1">
      <alignment horizontal="center" vertical="center" wrapText="1"/>
    </xf>
    <xf numFmtId="0" fontId="35" fillId="5" borderId="4" xfId="0" applyFont="1" applyFill="1" applyBorder="1" applyAlignment="1">
      <alignment horizontal="center" vertical="center" wrapText="1"/>
    </xf>
    <xf numFmtId="0" fontId="11" fillId="5" borderId="4" xfId="0" applyFont="1" applyFill="1" applyBorder="1" applyAlignment="1">
      <alignment horizontal="left" vertical="center" wrapText="1"/>
    </xf>
    <xf numFmtId="0" fontId="10" fillId="0" borderId="4" xfId="0" applyFont="1" applyFill="1" applyBorder="1" applyAlignment="1">
      <alignment horizontal="center" vertical="center"/>
    </xf>
    <xf numFmtId="0" fontId="11" fillId="0" borderId="8" xfId="0" applyFont="1" applyFill="1" applyBorder="1" applyAlignment="1">
      <alignment horizontal="left" vertical="center" wrapText="1"/>
    </xf>
    <xf numFmtId="0" fontId="20" fillId="0" borderId="0" xfId="0" applyNumberFormat="1" applyFont="1" applyFill="1" applyBorder="1" applyAlignment="1">
      <alignment vertical="center"/>
    </xf>
    <xf numFmtId="0" fontId="11" fillId="0" borderId="12" xfId="0" applyFont="1" applyFill="1" applyBorder="1" applyAlignment="1">
      <alignment horizontal="left" vertical="center" wrapText="1"/>
    </xf>
    <xf numFmtId="43" fontId="10" fillId="9" borderId="1" xfId="0" applyNumberFormat="1" applyFont="1" applyFill="1" applyBorder="1" applyAlignment="1">
      <alignment horizontal="center" vertical="center"/>
    </xf>
    <xf numFmtId="0" fontId="11" fillId="0" borderId="13" xfId="0" applyFont="1" applyFill="1" applyBorder="1" applyAlignment="1">
      <alignment horizontal="left" vertical="center" wrapText="1"/>
    </xf>
    <xf numFmtId="0" fontId="39" fillId="0" borderId="4" xfId="0" applyFont="1" applyFill="1" applyBorder="1" applyAlignment="1">
      <alignment horizontal="center" vertical="center" wrapText="1"/>
    </xf>
    <xf numFmtId="0" fontId="45" fillId="0" borderId="1" xfId="0" applyFont="1" applyFill="1" applyBorder="1" applyAlignment="1">
      <alignment horizontal="center" vertical="center" wrapText="1"/>
    </xf>
    <xf numFmtId="43" fontId="47" fillId="0" borderId="1" xfId="0" applyNumberFormat="1" applyFont="1" applyFill="1" applyBorder="1" applyAlignment="1">
      <alignment horizontal="center" vertical="center" wrapText="1"/>
    </xf>
    <xf numFmtId="0" fontId="18" fillId="0" borderId="4" xfId="0" applyNumberFormat="1" applyFont="1" applyFill="1" applyBorder="1" applyAlignment="1">
      <alignment horizontal="left" vertical="center" wrapText="1"/>
    </xf>
    <xf numFmtId="0" fontId="20" fillId="0" borderId="1" xfId="0" applyNumberFormat="1" applyFont="1" applyFill="1" applyBorder="1" applyAlignment="1">
      <alignment horizontal="center" vertical="center"/>
    </xf>
    <xf numFmtId="0" fontId="19" fillId="0" borderId="1" xfId="0" applyFont="1" applyFill="1" applyBorder="1" applyAlignment="1">
      <alignment horizontal="center" vertical="center" wrapText="1"/>
    </xf>
    <xf numFmtId="0" fontId="18" fillId="0" borderId="0" xfId="0" applyNumberFormat="1" applyFont="1" applyFill="1" applyBorder="1" applyAlignment="1">
      <alignment horizontal="left" vertical="center" wrapText="1"/>
    </xf>
    <xf numFmtId="0" fontId="13" fillId="0" borderId="1"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1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4" xfId="0" applyFont="1" applyFill="1" applyBorder="1" applyAlignment="1">
      <alignment horizontal="left" vertical="center" wrapText="1"/>
    </xf>
    <xf numFmtId="0" fontId="15" fillId="0" borderId="1" xfId="1" applyNumberFormat="1" applyFont="1" applyFill="1" applyBorder="1" applyAlignment="1">
      <alignment horizontal="center" vertical="center"/>
    </xf>
    <xf numFmtId="0" fontId="15" fillId="4" borderId="1" xfId="0" applyFont="1" applyFill="1" applyBorder="1" applyAlignment="1">
      <alignment horizontal="center" vertical="center" wrapText="1"/>
    </xf>
    <xf numFmtId="0" fontId="16" fillId="4" borderId="1" xfId="0" applyFont="1" applyFill="1" applyBorder="1" applyAlignment="1">
      <alignment horizontal="center" vertical="center"/>
    </xf>
    <xf numFmtId="0" fontId="15" fillId="0" borderId="4"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48"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49" fillId="0" borderId="4" xfId="0" applyFont="1" applyFill="1" applyBorder="1" applyAlignment="1">
      <alignment horizontal="center" vertical="center" wrapText="1"/>
    </xf>
    <xf numFmtId="0" fontId="49" fillId="0" borderId="4" xfId="0" applyFont="1" applyFill="1" applyBorder="1" applyAlignment="1">
      <alignment horizontal="left" vertical="center" wrapText="1"/>
    </xf>
    <xf numFmtId="0" fontId="49" fillId="0" borderId="1" xfId="0" applyFont="1" applyFill="1" applyBorder="1" applyAlignment="1">
      <alignment horizontal="center" vertical="center" wrapText="1"/>
    </xf>
    <xf numFmtId="0" fontId="49" fillId="0" borderId="1" xfId="0" applyNumberFormat="1" applyFont="1" applyFill="1" applyBorder="1" applyAlignment="1">
      <alignment horizontal="center" vertical="center" wrapText="1"/>
    </xf>
    <xf numFmtId="0" fontId="49" fillId="0" borderId="1" xfId="0" applyFont="1" applyFill="1" applyBorder="1" applyAlignment="1">
      <alignment horizontal="center" vertical="center"/>
    </xf>
    <xf numFmtId="0" fontId="17" fillId="0" borderId="4" xfId="0" applyFont="1" applyFill="1" applyBorder="1" applyAlignment="1">
      <alignment horizontal="center" vertical="center"/>
    </xf>
    <xf numFmtId="0" fontId="17" fillId="0" borderId="4" xfId="0" applyFont="1" applyFill="1" applyBorder="1" applyAlignment="1">
      <alignment horizontal="left" vertical="center"/>
    </xf>
    <xf numFmtId="0" fontId="50" fillId="0" borderId="1" xfId="0" applyNumberFormat="1" applyFont="1" applyFill="1" applyBorder="1" applyAlignment="1">
      <alignment horizontal="center" vertical="center" wrapText="1"/>
    </xf>
    <xf numFmtId="0" fontId="19" fillId="0" borderId="4" xfId="0" applyFont="1" applyFill="1" applyBorder="1" applyAlignment="1">
      <alignment horizontal="center" vertical="center" wrapText="1"/>
    </xf>
    <xf numFmtId="0" fontId="17" fillId="0" borderId="8" xfId="0" applyFont="1" applyFill="1" applyBorder="1" applyAlignment="1">
      <alignment horizontal="left" vertical="center"/>
    </xf>
    <xf numFmtId="0" fontId="17" fillId="0" borderId="1" xfId="0" applyFont="1" applyFill="1" applyBorder="1" applyAlignment="1">
      <alignment horizontal="center" vertical="center" wrapText="1"/>
    </xf>
    <xf numFmtId="0" fontId="17" fillId="0" borderId="4" xfId="0" applyNumberFormat="1" applyFont="1" applyFill="1" applyBorder="1" applyAlignment="1">
      <alignment horizontal="center" vertical="center"/>
    </xf>
    <xf numFmtId="0" fontId="17" fillId="0" borderId="4" xfId="0" applyNumberFormat="1" applyFont="1" applyFill="1" applyBorder="1" applyAlignment="1">
      <alignment horizontal="left" vertical="center"/>
    </xf>
    <xf numFmtId="0" fontId="18" fillId="0" borderId="0" xfId="0" applyNumberFormat="1" applyFont="1" applyFill="1" applyBorder="1" applyAlignment="1">
      <alignment horizontal="center" vertical="center" wrapText="1"/>
    </xf>
    <xf numFmtId="0" fontId="51" fillId="0" borderId="1" xfId="0" applyNumberFormat="1" applyFont="1" applyFill="1" applyBorder="1" applyAlignment="1">
      <alignment horizontal="center" vertical="center" wrapText="1"/>
    </xf>
    <xf numFmtId="0" fontId="20" fillId="0" borderId="9" xfId="0" applyFont="1" applyFill="1" applyBorder="1" applyAlignment="1">
      <alignment horizontal="center" vertical="center"/>
    </xf>
    <xf numFmtId="0" fontId="21" fillId="0" borderId="9" xfId="0" applyFont="1" applyFill="1" applyBorder="1" applyAlignment="1">
      <alignment horizontal="center" vertical="center"/>
    </xf>
    <xf numFmtId="0" fontId="22" fillId="0" borderId="9" xfId="0" applyFont="1" applyFill="1" applyBorder="1" applyAlignment="1">
      <alignment horizontal="center" vertical="center"/>
    </xf>
    <xf numFmtId="0" fontId="23" fillId="0" borderId="9" xfId="0" applyNumberFormat="1" applyFont="1" applyFill="1" applyBorder="1" applyAlignment="1">
      <alignment horizontal="center" vertical="center" wrapText="1"/>
    </xf>
    <xf numFmtId="43" fontId="17" fillId="0" borderId="9" xfId="0" applyNumberFormat="1" applyFont="1" applyFill="1" applyBorder="1" applyAlignment="1">
      <alignment vertical="center"/>
    </xf>
    <xf numFmtId="0" fontId="0" fillId="0" borderId="0" xfId="0" applyFill="1" applyAlignment="1">
      <alignment vertical="center"/>
    </xf>
    <xf numFmtId="49" fontId="0" fillId="0" borderId="0" xfId="0" applyNumberFormat="1" applyFill="1" applyAlignment="1">
      <alignment vertical="center"/>
    </xf>
    <xf numFmtId="0" fontId="0" fillId="0" borderId="0" xfId="0" applyFill="1" applyAlignment="1">
      <alignment horizontal="center" vertical="center"/>
    </xf>
    <xf numFmtId="177" fontId="0" fillId="0" borderId="0" xfId="0" applyNumberFormat="1" applyFill="1" applyAlignment="1">
      <alignment horizontal="center" vertical="center"/>
    </xf>
    <xf numFmtId="43" fontId="0" fillId="0" borderId="0" xfId="0" applyNumberFormat="1" applyFill="1" applyAlignment="1">
      <alignment horizontal="center" vertical="center"/>
    </xf>
    <xf numFmtId="43" fontId="0" fillId="0" borderId="0" xfId="0" applyNumberFormat="1" applyFill="1" applyAlignment="1">
      <alignment vertical="center"/>
    </xf>
    <xf numFmtId="49" fontId="52" fillId="0" borderId="0" xfId="0" applyNumberFormat="1" applyFont="1" applyFill="1" applyAlignment="1">
      <alignment horizontal="center" vertical="center" wrapText="1"/>
    </xf>
    <xf numFmtId="0" fontId="52" fillId="0" borderId="0" xfId="0" applyFont="1" applyFill="1" applyAlignment="1">
      <alignment horizontal="center" vertical="center"/>
    </xf>
    <xf numFmtId="177" fontId="52" fillId="0" borderId="0" xfId="0" applyNumberFormat="1" applyFont="1" applyFill="1" applyAlignment="1">
      <alignment horizontal="center" vertical="center"/>
    </xf>
    <xf numFmtId="43" fontId="52" fillId="0" borderId="0" xfId="0" applyNumberFormat="1" applyFont="1" applyFill="1" applyAlignment="1">
      <alignment horizontal="center" vertical="center"/>
    </xf>
    <xf numFmtId="43" fontId="52" fillId="0" borderId="0" xfId="0" applyNumberFormat="1" applyFont="1" applyFill="1" applyAlignment="1">
      <alignment vertical="center"/>
    </xf>
    <xf numFmtId="0" fontId="52" fillId="0" borderId="0" xfId="0" applyFont="1" applyFill="1" applyAlignment="1">
      <alignment horizontal="center" vertical="center" wrapText="1"/>
    </xf>
    <xf numFmtId="49" fontId="53" fillId="0" borderId="1" xfId="0" applyNumberFormat="1" applyFont="1" applyFill="1" applyBorder="1" applyAlignment="1">
      <alignment horizontal="center" vertical="center" wrapText="1"/>
    </xf>
    <xf numFmtId="4" fontId="53" fillId="0" borderId="1" xfId="0" applyNumberFormat="1" applyFont="1" applyFill="1" applyBorder="1" applyAlignment="1">
      <alignment horizontal="center" vertical="center" wrapText="1"/>
    </xf>
    <xf numFmtId="177" fontId="53" fillId="0" borderId="1" xfId="0" applyNumberFormat="1" applyFont="1" applyFill="1" applyBorder="1" applyAlignment="1">
      <alignment horizontal="center" vertical="center" wrapText="1"/>
    </xf>
    <xf numFmtId="43" fontId="53" fillId="0" borderId="1" xfId="0" applyNumberFormat="1" applyFont="1" applyFill="1" applyBorder="1" applyAlignment="1">
      <alignment horizontal="center" vertical="center" wrapText="1"/>
    </xf>
    <xf numFmtId="43" fontId="53" fillId="0" borderId="1" xfId="0" applyNumberFormat="1" applyFont="1" applyFill="1" applyBorder="1" applyAlignment="1">
      <alignment vertical="center" wrapText="1"/>
    </xf>
    <xf numFmtId="4" fontId="54" fillId="0" borderId="1" xfId="0" applyNumberFormat="1" applyFont="1" applyFill="1" applyBorder="1" applyAlignment="1">
      <alignment horizontal="center" vertical="center" wrapText="1"/>
    </xf>
    <xf numFmtId="0" fontId="42" fillId="0" borderId="1" xfId="0" applyFont="1" applyFill="1" applyBorder="1" applyAlignment="1">
      <alignment horizontal="center" vertical="center" wrapText="1"/>
    </xf>
    <xf numFmtId="49" fontId="55" fillId="0" borderId="1" xfId="0" applyNumberFormat="1" applyFont="1" applyFill="1" applyBorder="1" applyAlignment="1">
      <alignment horizontal="center" vertical="center" wrapText="1"/>
    </xf>
    <xf numFmtId="4" fontId="55" fillId="0" borderId="1" xfId="0" applyNumberFormat="1" applyFont="1" applyFill="1" applyBorder="1" applyAlignment="1">
      <alignment horizontal="center" vertical="center" wrapText="1"/>
    </xf>
    <xf numFmtId="177" fontId="55" fillId="0" borderId="1" xfId="0" applyNumberFormat="1" applyFont="1" applyFill="1" applyBorder="1" applyAlignment="1">
      <alignment horizontal="center" vertical="center" wrapText="1"/>
    </xf>
    <xf numFmtId="43" fontId="55" fillId="0" borderId="1" xfId="0" applyNumberFormat="1" applyFont="1" applyFill="1" applyBorder="1" applyAlignment="1">
      <alignment horizontal="center" vertical="center" wrapText="1"/>
    </xf>
    <xf numFmtId="43" fontId="55" fillId="0" borderId="1" xfId="0" applyNumberFormat="1" applyFont="1" applyFill="1" applyBorder="1" applyAlignment="1">
      <alignment vertical="center" wrapText="1"/>
    </xf>
    <xf numFmtId="4" fontId="56" fillId="0"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xf>
    <xf numFmtId="0" fontId="24" fillId="0" borderId="1" xfId="0" applyFont="1" applyFill="1" applyBorder="1" applyAlignment="1">
      <alignment horizontal="left" vertical="center" wrapText="1"/>
    </xf>
    <xf numFmtId="178" fontId="24" fillId="0" borderId="1" xfId="0" applyNumberFormat="1" applyFont="1" applyFill="1" applyBorder="1" applyAlignment="1">
      <alignment horizontal="center" vertical="center"/>
    </xf>
    <xf numFmtId="43" fontId="0" fillId="0" borderId="1" xfId="0" applyNumberFormat="1" applyFill="1" applyBorder="1" applyAlignment="1">
      <alignment horizontal="center" vertical="center"/>
    </xf>
    <xf numFmtId="43" fontId="0" fillId="0" borderId="1" xfId="0" applyNumberFormat="1" applyFill="1" applyBorder="1" applyAlignment="1">
      <alignment vertical="center"/>
    </xf>
    <xf numFmtId="0" fontId="0" fillId="0" borderId="1" xfId="0" applyFill="1" applyBorder="1" applyAlignment="1">
      <alignment horizontal="center" vertical="center"/>
    </xf>
    <xf numFmtId="0" fontId="25" fillId="0" borderId="0" xfId="0" applyFont="1" applyFill="1" applyBorder="1" applyAlignment="1">
      <alignment horizontal="center" vertical="center" wrapText="1"/>
    </xf>
    <xf numFmtId="0" fontId="0" fillId="10" borderId="0" xfId="0" applyFill="1" applyBorder="1" applyAlignment="1">
      <alignment vertical="center"/>
    </xf>
    <xf numFmtId="0" fontId="24" fillId="0" borderId="1" xfId="0" applyNumberFormat="1"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Fill="1" applyBorder="1" applyAlignment="1">
      <alignment horizontal="center" vertical="center" wrapText="1"/>
    </xf>
    <xf numFmtId="43" fontId="24" fillId="0" borderId="1" xfId="0" applyNumberFormat="1" applyFont="1" applyFill="1" applyBorder="1" applyAlignment="1">
      <alignment horizontal="center" vertical="center"/>
    </xf>
    <xf numFmtId="43" fontId="24" fillId="0" borderId="1" xfId="0" applyNumberFormat="1" applyFont="1" applyFill="1" applyBorder="1" applyAlignment="1">
      <alignment vertical="center"/>
    </xf>
    <xf numFmtId="0" fontId="57" fillId="4" borderId="1" xfId="0" applyFont="1" applyFill="1" applyBorder="1" applyAlignment="1">
      <alignment horizontal="left" vertical="center" wrapText="1"/>
    </xf>
    <xf numFmtId="43" fontId="0" fillId="0" borderId="1" xfId="0" applyNumberFormat="1" applyBorder="1" applyAlignment="1">
      <alignment horizontal="center" vertical="center"/>
    </xf>
    <xf numFmtId="0" fontId="58" fillId="0" borderId="0" xfId="0" applyFont="1" applyFill="1" applyBorder="1" applyAlignment="1">
      <alignment horizontal="center" vertical="center" wrapText="1"/>
    </xf>
    <xf numFmtId="0" fontId="24" fillId="4" borderId="1" xfId="0" applyFont="1" applyFill="1" applyBorder="1" applyAlignment="1">
      <alignment horizontal="left" vertical="center" wrapText="1"/>
    </xf>
    <xf numFmtId="0" fontId="24" fillId="0" borderId="1" xfId="0" applyFont="1" applyFill="1" applyBorder="1" applyAlignment="1">
      <alignment vertical="center"/>
    </xf>
    <xf numFmtId="0" fontId="24" fillId="0" borderId="1" xfId="0" applyFont="1" applyFill="1" applyBorder="1" applyAlignment="1">
      <alignment vertical="center" wrapText="1"/>
    </xf>
    <xf numFmtId="0" fontId="59" fillId="0" borderId="1" xfId="0" applyFont="1" applyFill="1" applyBorder="1" applyAlignment="1">
      <alignment vertical="center"/>
    </xf>
    <xf numFmtId="0" fontId="59" fillId="0" borderId="1" xfId="0" applyFont="1" applyFill="1" applyBorder="1" applyAlignment="1">
      <alignment vertical="center" wrapText="1"/>
    </xf>
    <xf numFmtId="0" fontId="59" fillId="0" borderId="1" xfId="0" applyFont="1" applyFill="1" applyBorder="1" applyAlignment="1">
      <alignment horizontal="left" vertical="center" wrapText="1"/>
    </xf>
    <xf numFmtId="178" fontId="59" fillId="0" borderId="1" xfId="0" applyNumberFormat="1" applyFont="1" applyFill="1" applyBorder="1" applyAlignment="1">
      <alignment horizontal="center" vertical="center"/>
    </xf>
    <xf numFmtId="43" fontId="59" fillId="0" borderId="1" xfId="0" applyNumberFormat="1" applyFont="1" applyFill="1" applyBorder="1" applyAlignment="1">
      <alignment horizontal="center" vertical="center"/>
    </xf>
    <xf numFmtId="43" fontId="59" fillId="0" borderId="1" xfId="0" applyNumberFormat="1" applyFont="1" applyFill="1" applyBorder="1" applyAlignment="1">
      <alignment vertical="center"/>
    </xf>
    <xf numFmtId="0" fontId="58" fillId="0" borderId="1" xfId="0" applyFont="1" applyFill="1" applyBorder="1" applyAlignment="1">
      <alignment horizontal="center" vertical="center"/>
    </xf>
    <xf numFmtId="0" fontId="59" fillId="0" borderId="1" xfId="0" applyFont="1" applyFill="1" applyBorder="1" applyAlignment="1">
      <alignment horizontal="center" vertical="center" wrapText="1"/>
    </xf>
    <xf numFmtId="0" fontId="59" fillId="0" borderId="1" xfId="0" applyNumberFormat="1" applyFont="1" applyFill="1" applyBorder="1" applyAlignment="1">
      <alignment horizontal="center" vertical="center" wrapText="1"/>
    </xf>
    <xf numFmtId="178" fontId="24" fillId="0" borderId="1" xfId="0" applyNumberFormat="1" applyFont="1" applyFill="1" applyBorder="1" applyAlignment="1">
      <alignment horizontal="right" vertical="center"/>
    </xf>
    <xf numFmtId="0" fontId="60" fillId="0" borderId="1" xfId="0" applyFont="1" applyFill="1" applyBorder="1" applyAlignment="1">
      <alignment horizontal="center" vertical="center" wrapText="1"/>
    </xf>
    <xf numFmtId="0" fontId="61" fillId="0" borderId="1" xfId="0" applyFont="1" applyFill="1" applyBorder="1" applyAlignment="1">
      <alignment horizontal="center" vertical="center"/>
    </xf>
    <xf numFmtId="0" fontId="61" fillId="0" borderId="1" xfId="0" applyNumberFormat="1" applyFont="1" applyFill="1" applyBorder="1" applyAlignment="1">
      <alignment horizontal="center" vertical="center"/>
    </xf>
    <xf numFmtId="0" fontId="61" fillId="0" borderId="1" xfId="0" applyFont="1" applyFill="1" applyBorder="1" applyAlignment="1">
      <alignment horizontal="left" vertical="center" wrapText="1"/>
    </xf>
    <xf numFmtId="0" fontId="25" fillId="0" borderId="0" xfId="0" applyNumberFormat="1" applyFont="1" applyFill="1" applyBorder="1" applyAlignment="1">
      <alignment horizontal="center" vertical="center" wrapText="1"/>
    </xf>
    <xf numFmtId="0" fontId="25" fillId="0" borderId="1" xfId="0" applyFont="1" applyFill="1" applyBorder="1" applyAlignment="1">
      <alignment horizontal="center" vertical="center"/>
    </xf>
    <xf numFmtId="0" fontId="25" fillId="0" borderId="1" xfId="0" applyFont="1" applyFill="1" applyBorder="1" applyAlignment="1">
      <alignment horizontal="left" vertical="center" wrapText="1"/>
    </xf>
    <xf numFmtId="0" fontId="59" fillId="0" borderId="1" xfId="0" applyFont="1" applyFill="1" applyBorder="1" applyAlignment="1">
      <alignment horizontal="center" vertical="center"/>
    </xf>
    <xf numFmtId="0" fontId="58" fillId="0" borderId="1" xfId="0" applyFont="1" applyFill="1" applyBorder="1" applyAlignment="1">
      <alignment horizontal="left" vertical="center" wrapText="1"/>
    </xf>
    <xf numFmtId="43" fontId="58" fillId="0" borderId="1" xfId="0" applyNumberFormat="1" applyFont="1" applyBorder="1" applyAlignment="1">
      <alignment horizontal="center" vertical="center"/>
    </xf>
    <xf numFmtId="177" fontId="0" fillId="0" borderId="1" xfId="0" applyNumberFormat="1" applyFill="1" applyBorder="1" applyAlignment="1">
      <alignment horizontal="center" vertical="center"/>
    </xf>
    <xf numFmtId="0" fontId="0" fillId="0" borderId="1" xfId="0" applyFill="1" applyBorder="1" applyAlignment="1">
      <alignment vertical="center" wrapText="1"/>
    </xf>
    <xf numFmtId="0" fontId="0" fillId="0" borderId="1" xfId="0" applyFont="1" applyFill="1" applyBorder="1" applyAlignment="1">
      <alignment horizontal="center" vertical="center"/>
    </xf>
    <xf numFmtId="0" fontId="0" fillId="0" borderId="1" xfId="0" applyNumberFormat="1"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5" fillId="0" borderId="1" xfId="0" applyFont="1" applyFill="1" applyBorder="1" applyAlignment="1">
      <alignment vertical="center" wrapText="1"/>
    </xf>
    <xf numFmtId="0" fontId="0" fillId="4" borderId="1" xfId="0" applyFont="1" applyFill="1" applyBorder="1" applyAlignment="1">
      <alignment vertical="center" wrapText="1"/>
    </xf>
    <xf numFmtId="0" fontId="24" fillId="0" borderId="0" xfId="0" applyFont="1" applyFill="1" applyBorder="1" applyAlignment="1">
      <alignment horizontal="center" vertical="center" wrapText="1"/>
    </xf>
    <xf numFmtId="178" fontId="0" fillId="0" borderId="0" xfId="0" applyNumberFormat="1" applyFill="1" applyAlignment="1">
      <alignment horizontal="center" vertical="center"/>
    </xf>
    <xf numFmtId="0" fontId="25" fillId="0" borderId="0" xfId="0" applyFont="1" applyFill="1" applyAlignment="1">
      <alignment vertical="center"/>
    </xf>
    <xf numFmtId="0" fontId="58" fillId="0" borderId="0" xfId="0" applyFont="1" applyFill="1" applyAlignment="1">
      <alignment vertical="center"/>
    </xf>
    <xf numFmtId="0" fontId="25" fillId="0" borderId="0" xfId="0" applyFont="1">
      <alignment vertical="center"/>
    </xf>
    <xf numFmtId="0" fontId="62" fillId="0" borderId="0" xfId="0" applyFont="1" applyFill="1" applyAlignment="1" applyProtection="1">
      <alignment horizontal="center" vertical="center" wrapText="1"/>
    </xf>
    <xf numFmtId="0" fontId="62" fillId="0" borderId="0" xfId="0" applyFont="1" applyFill="1" applyAlignment="1" applyProtection="1">
      <alignment horizontal="center" vertical="center"/>
    </xf>
    <xf numFmtId="43" fontId="62" fillId="0" borderId="0" xfId="0" applyNumberFormat="1" applyFont="1" applyFill="1" applyAlignment="1" applyProtection="1">
      <alignment horizontal="center" vertical="center" wrapText="1"/>
    </xf>
    <xf numFmtId="49" fontId="63" fillId="2" borderId="1" xfId="0" applyNumberFormat="1" applyFont="1" applyFill="1" applyBorder="1" applyAlignment="1">
      <alignment horizontal="center" vertical="center" wrapText="1"/>
    </xf>
    <xf numFmtId="4" fontId="63" fillId="2" borderId="1" xfId="0" applyNumberFormat="1" applyFont="1" applyFill="1" applyBorder="1" applyAlignment="1">
      <alignment horizontal="center" vertical="center" wrapText="1"/>
    </xf>
    <xf numFmtId="4" fontId="64" fillId="2" borderId="1" xfId="0" applyNumberFormat="1" applyFont="1" applyFill="1" applyBorder="1" applyAlignment="1">
      <alignment horizontal="center" vertical="center" wrapText="1"/>
    </xf>
    <xf numFmtId="4" fontId="64" fillId="0" borderId="1" xfId="0" applyNumberFormat="1" applyFont="1" applyFill="1" applyBorder="1" applyAlignment="1">
      <alignment horizontal="center" vertical="center" wrapText="1"/>
    </xf>
    <xf numFmtId="4" fontId="63" fillId="0" borderId="1" xfId="0" applyNumberFormat="1" applyFont="1" applyFill="1" applyBorder="1" applyAlignment="1">
      <alignment horizontal="center" vertical="center" wrapText="1"/>
    </xf>
    <xf numFmtId="43" fontId="64" fillId="2" borderId="1" xfId="0" applyNumberFormat="1" applyFont="1" applyFill="1" applyBorder="1" applyAlignment="1">
      <alignment horizontal="center" vertical="center" wrapText="1"/>
    </xf>
    <xf numFmtId="4" fontId="63" fillId="2" borderId="0" xfId="0" applyNumberFormat="1" applyFont="1" applyFill="1" applyAlignment="1">
      <alignment horizontal="center" vertical="center" wrapText="1"/>
    </xf>
    <xf numFmtId="49" fontId="65" fillId="2" borderId="1" xfId="0" applyNumberFormat="1" applyFont="1" applyFill="1" applyBorder="1" applyAlignment="1">
      <alignment horizontal="center" vertical="center" wrapText="1"/>
    </xf>
    <xf numFmtId="4" fontId="65" fillId="2" borderId="1" xfId="0" applyNumberFormat="1" applyFont="1" applyFill="1" applyBorder="1" applyAlignment="1">
      <alignment horizontal="center" vertical="center" wrapText="1"/>
    </xf>
    <xf numFmtId="4" fontId="65" fillId="0" borderId="1" xfId="0" applyNumberFormat="1" applyFont="1" applyFill="1" applyBorder="1" applyAlignment="1">
      <alignment horizontal="center" vertical="center" wrapText="1"/>
    </xf>
    <xf numFmtId="4" fontId="66" fillId="0" borderId="1" xfId="0" applyNumberFormat="1" applyFont="1" applyFill="1" applyBorder="1" applyAlignment="1">
      <alignment horizontal="center" vertical="center" wrapText="1"/>
    </xf>
    <xf numFmtId="4" fontId="66" fillId="2" borderId="1" xfId="0" applyNumberFormat="1" applyFont="1" applyFill="1" applyBorder="1" applyAlignment="1">
      <alignment horizontal="center" vertical="center" wrapText="1"/>
    </xf>
    <xf numFmtId="4" fontId="67" fillId="2" borderId="1" xfId="0" applyNumberFormat="1" applyFont="1" applyFill="1" applyBorder="1" applyAlignment="1">
      <alignment horizontal="center" vertical="center" wrapText="1"/>
    </xf>
    <xf numFmtId="4" fontId="65" fillId="2" borderId="0" xfId="0" applyNumberFormat="1" applyFont="1" applyFill="1" applyAlignment="1">
      <alignment horizontal="center" vertical="center" wrapText="1"/>
    </xf>
    <xf numFmtId="0" fontId="25" fillId="4" borderId="1" xfId="0" applyFont="1" applyFill="1" applyBorder="1" applyAlignment="1">
      <alignment horizontal="left" vertical="center" wrapText="1"/>
    </xf>
    <xf numFmtId="43" fontId="25" fillId="0" borderId="1" xfId="0" applyNumberFormat="1" applyFont="1" applyFill="1" applyBorder="1" applyAlignment="1">
      <alignment horizontal="center" vertical="center"/>
    </xf>
    <xf numFmtId="43" fontId="57" fillId="0" borderId="1" xfId="0" applyNumberFormat="1" applyFont="1" applyFill="1" applyBorder="1" applyAlignment="1">
      <alignment horizontal="right" vertical="center"/>
    </xf>
    <xf numFmtId="43" fontId="25" fillId="0" borderId="1" xfId="0" applyNumberFormat="1" applyFont="1" applyFill="1" applyBorder="1" applyAlignment="1">
      <alignment horizontal="center" vertical="center" wrapText="1"/>
    </xf>
    <xf numFmtId="0" fontId="25" fillId="0" borderId="0" xfId="0" applyFont="1" applyFill="1" applyAlignment="1">
      <alignment horizontal="center" vertical="center" wrapText="1"/>
    </xf>
    <xf numFmtId="0" fontId="25" fillId="5" borderId="1" xfId="0" applyFont="1" applyFill="1" applyBorder="1" applyAlignment="1">
      <alignment horizontal="center" vertical="center" wrapText="1"/>
    </xf>
    <xf numFmtId="58" fontId="25" fillId="0" borderId="1" xfId="0" applyNumberFormat="1" applyFont="1" applyFill="1" applyBorder="1" applyAlignment="1">
      <alignment horizontal="center" vertical="center" wrapText="1"/>
    </xf>
    <xf numFmtId="0" fontId="25" fillId="0" borderId="0" xfId="0" applyNumberFormat="1" applyFont="1" applyFill="1" applyAlignment="1">
      <alignment horizontal="center" vertical="center" wrapText="1"/>
    </xf>
    <xf numFmtId="0" fontId="39" fillId="0" borderId="0" xfId="0" applyFont="1" applyFill="1" applyAlignment="1">
      <alignment horizontal="center" vertical="center" wrapText="1"/>
    </xf>
    <xf numFmtId="0" fontId="25" fillId="4" borderId="1" xfId="0" applyFont="1" applyFill="1" applyBorder="1" applyAlignment="1">
      <alignment horizontal="center" vertical="center" wrapText="1"/>
    </xf>
    <xf numFmtId="0" fontId="25" fillId="4" borderId="1" xfId="0" applyFont="1" applyFill="1" applyBorder="1" applyAlignment="1">
      <alignment horizontal="center" vertical="center"/>
    </xf>
    <xf numFmtId="0" fontId="25" fillId="4" borderId="0" xfId="0" applyFont="1" applyFill="1" applyAlignment="1">
      <alignment horizontal="center" vertical="center" wrapText="1"/>
    </xf>
    <xf numFmtId="0" fontId="39" fillId="0" borderId="0" xfId="0" applyNumberFormat="1" applyFont="1" applyFill="1" applyAlignment="1">
      <alignment horizontal="center" vertical="center" wrapText="1"/>
    </xf>
    <xf numFmtId="0" fontId="39" fillId="0" borderId="0" xfId="0" applyFont="1" applyFill="1" applyAlignment="1">
      <alignment horizontal="center" vertical="center"/>
    </xf>
    <xf numFmtId="0" fontId="25" fillId="4" borderId="1" xfId="0" applyFont="1" applyFill="1" applyBorder="1" applyAlignment="1">
      <alignment horizontal="left" vertical="center"/>
    </xf>
    <xf numFmtId="0" fontId="39" fillId="0" borderId="1" xfId="0" applyFont="1" applyFill="1" applyBorder="1" applyAlignment="1">
      <alignment horizontal="center" vertical="center"/>
    </xf>
    <xf numFmtId="0" fontId="39" fillId="4" borderId="0" xfId="0" applyFont="1" applyFill="1" applyAlignment="1">
      <alignment horizontal="center" vertical="center" wrapText="1"/>
    </xf>
    <xf numFmtId="0" fontId="25" fillId="0" borderId="4" xfId="0" applyFont="1" applyFill="1" applyBorder="1" applyAlignment="1">
      <alignment horizontal="center" vertical="center" wrapText="1"/>
    </xf>
    <xf numFmtId="179" fontId="25" fillId="0" borderId="1" xfId="0" applyNumberFormat="1" applyFont="1" applyFill="1" applyBorder="1" applyAlignment="1">
      <alignment horizontal="center" vertical="center" wrapText="1"/>
    </xf>
    <xf numFmtId="0" fontId="25" fillId="0" borderId="4" xfId="0" applyNumberFormat="1" applyFont="1" applyFill="1" applyBorder="1" applyAlignment="1">
      <alignment horizontal="center" vertical="center" wrapText="1"/>
    </xf>
    <xf numFmtId="0" fontId="68" fillId="0" borderId="0" xfId="0" applyFont="1" applyFill="1" applyAlignment="1">
      <alignment horizontal="center" vertical="center"/>
    </xf>
    <xf numFmtId="0" fontId="58" fillId="0" borderId="1" xfId="0" applyFont="1" applyFill="1" applyBorder="1" applyAlignment="1">
      <alignment horizontal="center" vertical="center" wrapText="1"/>
    </xf>
    <xf numFmtId="0" fontId="58" fillId="4" borderId="1" xfId="0" applyFont="1" applyFill="1" applyBorder="1" applyAlignment="1">
      <alignment horizontal="center" vertical="center" wrapText="1"/>
    </xf>
    <xf numFmtId="43" fontId="58" fillId="0" borderId="1" xfId="0" applyNumberFormat="1" applyFont="1" applyFill="1" applyBorder="1" applyAlignment="1">
      <alignment horizontal="center" vertical="center"/>
    </xf>
    <xf numFmtId="43" fontId="59" fillId="0" borderId="1" xfId="0" applyNumberFormat="1" applyFont="1" applyFill="1" applyBorder="1" applyAlignment="1">
      <alignment horizontal="right" vertical="center"/>
    </xf>
    <xf numFmtId="0" fontId="58" fillId="5" borderId="1" xfId="0" applyFont="1" applyFill="1" applyBorder="1" applyAlignment="1">
      <alignment horizontal="center" vertical="center" wrapText="1"/>
    </xf>
    <xf numFmtId="43" fontId="58" fillId="0" borderId="1" xfId="0" applyNumberFormat="1" applyFont="1" applyFill="1" applyBorder="1" applyAlignment="1">
      <alignment horizontal="center" vertical="center" wrapText="1"/>
    </xf>
    <xf numFmtId="0" fontId="58" fillId="0" borderId="0" xfId="0" applyFont="1" applyFill="1" applyAlignment="1">
      <alignment horizontal="center" vertical="center" wrapText="1"/>
    </xf>
    <xf numFmtId="0" fontId="69" fillId="0" borderId="0" xfId="0" applyFont="1" applyFill="1" applyAlignment="1">
      <alignment horizontal="center" vertical="center" wrapText="1"/>
    </xf>
    <xf numFmtId="0" fontId="69" fillId="0" borderId="1" xfId="0" applyFont="1" applyFill="1" applyBorder="1" applyAlignment="1">
      <alignment horizontal="center" vertical="center" wrapText="1"/>
    </xf>
    <xf numFmtId="0" fontId="25" fillId="4" borderId="1" xfId="0" applyFont="1" applyFill="1" applyBorder="1" applyAlignment="1">
      <alignment vertical="center"/>
    </xf>
    <xf numFmtId="0" fontId="58" fillId="0" borderId="1" xfId="0" applyNumberFormat="1" applyFont="1" applyFill="1" applyBorder="1" applyAlignment="1">
      <alignment horizontal="center" vertical="center" wrapText="1"/>
    </xf>
    <xf numFmtId="0" fontId="58" fillId="4" borderId="1" xfId="0" applyFont="1" applyFill="1" applyBorder="1" applyAlignment="1">
      <alignment horizontal="left" vertical="center" wrapText="1"/>
    </xf>
    <xf numFmtId="0" fontId="25" fillId="0" borderId="0" xfId="0" applyFont="1" applyFill="1" applyAlignment="1">
      <alignment horizontal="center" vertical="center"/>
    </xf>
    <xf numFmtId="0" fontId="25" fillId="0" borderId="4" xfId="0" applyFont="1" applyFill="1" applyBorder="1" applyAlignment="1">
      <alignment horizontal="center" vertical="center"/>
    </xf>
    <xf numFmtId="0" fontId="25" fillId="0" borderId="1" xfId="0" applyFont="1" applyFill="1" applyBorder="1" applyAlignment="1">
      <alignment vertical="center"/>
    </xf>
    <xf numFmtId="0" fontId="25" fillId="3" borderId="1" xfId="0" applyFont="1" applyFill="1" applyBorder="1" applyAlignment="1">
      <alignment horizontal="center" vertical="center"/>
    </xf>
    <xf numFmtId="0" fontId="58" fillId="11" borderId="1" xfId="0" applyFont="1" applyFill="1" applyBorder="1" applyAlignment="1">
      <alignment horizontal="center" vertical="center"/>
    </xf>
    <xf numFmtId="0" fontId="25" fillId="11" borderId="1" xfId="0" applyFont="1" applyFill="1" applyBorder="1" applyAlignment="1">
      <alignment horizontal="center" vertical="center"/>
    </xf>
    <xf numFmtId="0" fontId="58" fillId="4" borderId="0" xfId="0" applyFont="1" applyFill="1" applyAlignment="1">
      <alignment horizontal="center" vertical="center" wrapText="1"/>
    </xf>
    <xf numFmtId="0" fontId="25" fillId="4" borderId="4" xfId="0" applyFont="1" applyFill="1" applyBorder="1" applyAlignment="1">
      <alignment horizontal="center" vertical="center" wrapText="1"/>
    </xf>
    <xf numFmtId="0" fontId="57" fillId="0" borderId="0" xfId="0" applyFont="1" applyFill="1" applyAlignment="1">
      <alignment horizontal="center" vertical="center" wrapText="1"/>
    </xf>
    <xf numFmtId="0" fontId="0" fillId="0" borderId="1" xfId="0" applyFont="1" applyFill="1" applyBorder="1" applyAlignment="1">
      <alignment vertical="center"/>
    </xf>
    <xf numFmtId="0" fontId="25" fillId="0" borderId="0" xfId="0" applyFont="1" applyFill="1" applyAlignment="1">
      <alignment horizontal="left" vertical="center" wrapText="1"/>
    </xf>
    <xf numFmtId="43" fontId="25" fillId="0" borderId="0" xfId="0" applyNumberFormat="1" applyFont="1" applyFill="1" applyAlignment="1">
      <alignment horizontal="center" vertical="center"/>
    </xf>
    <xf numFmtId="43" fontId="57" fillId="0" borderId="0" xfId="0" applyNumberFormat="1" applyFont="1" applyFill="1" applyAlignment="1">
      <alignment horizontal="right" vertical="center"/>
    </xf>
    <xf numFmtId="43" fontId="25" fillId="0" borderId="0" xfId="0" applyNumberFormat="1" applyFont="1" applyFill="1" applyAlignment="1">
      <alignment horizontal="center" vertical="center" wrapText="1"/>
    </xf>
    <xf numFmtId="0" fontId="0" fillId="0" borderId="0" xfId="0" applyFill="1" applyAlignment="1">
      <alignment horizontal="right" vertical="center"/>
    </xf>
    <xf numFmtId="179" fontId="0" fillId="0" borderId="0" xfId="0" applyNumberFormat="1" applyFill="1" applyAlignment="1">
      <alignment vertical="center"/>
    </xf>
    <xf numFmtId="10" fontId="0" fillId="0" borderId="0" xfId="0" applyNumberFormat="1" applyFill="1" applyAlignment="1">
      <alignment vertical="center"/>
    </xf>
    <xf numFmtId="0" fontId="25" fillId="0" borderId="0" xfId="0" applyFont="1" applyFill="1" applyBorder="1" applyAlignment="1">
      <alignment horizontal="center" vertical="center"/>
    </xf>
    <xf numFmtId="0" fontId="58" fillId="0" borderId="0" xfId="0" applyFont="1" applyFill="1" applyBorder="1" applyAlignment="1">
      <alignment horizontal="center" vertical="center"/>
    </xf>
    <xf numFmtId="0" fontId="58" fillId="0" borderId="0" xfId="0" applyFont="1" applyFill="1" applyAlignment="1">
      <alignment horizontal="center" vertical="center"/>
    </xf>
    <xf numFmtId="0" fontId="70" fillId="0" borderId="0" xfId="0" applyFont="1" applyFill="1" applyAlignment="1">
      <alignment horizontal="center" vertical="center"/>
    </xf>
    <xf numFmtId="0" fontId="25" fillId="0" borderId="0" xfId="0" applyFont="1" applyFill="1" applyAlignment="1">
      <alignment vertical="center" wrapText="1"/>
    </xf>
    <xf numFmtId="0" fontId="71" fillId="0" borderId="0" xfId="0" applyFont="1" applyFill="1" applyAlignment="1">
      <alignment horizontal="left" vertical="center"/>
    </xf>
    <xf numFmtId="43" fontId="25" fillId="0" borderId="0" xfId="0" applyNumberFormat="1" applyFont="1" applyFill="1" applyBorder="1" applyAlignment="1">
      <alignment horizontal="center" vertical="center"/>
    </xf>
    <xf numFmtId="0" fontId="62" fillId="0" borderId="0" xfId="0" applyFont="1" applyFill="1" applyAlignment="1">
      <alignment horizontal="center" vertical="center"/>
    </xf>
    <xf numFmtId="0" fontId="62" fillId="0" borderId="0" xfId="0" applyFont="1" applyFill="1" applyAlignment="1">
      <alignment horizontal="center" vertical="center" wrapText="1"/>
    </xf>
    <xf numFmtId="43" fontId="62" fillId="0" borderId="0" xfId="0" applyNumberFormat="1" applyFont="1" applyFill="1" applyAlignment="1">
      <alignment horizontal="center" vertical="center"/>
    </xf>
    <xf numFmtId="43" fontId="29" fillId="0" borderId="1" xfId="0" applyNumberFormat="1" applyFont="1" applyFill="1" applyBorder="1" applyAlignment="1">
      <alignment horizontal="center" vertical="center" wrapText="1"/>
    </xf>
    <xf numFmtId="4" fontId="72" fillId="0" borderId="1" xfId="0" applyNumberFormat="1" applyFont="1" applyFill="1" applyBorder="1" applyAlignment="1">
      <alignment horizontal="center" vertical="center" wrapText="1"/>
    </xf>
    <xf numFmtId="43" fontId="72" fillId="0" borderId="1" xfId="0" applyNumberFormat="1" applyFont="1" applyFill="1" applyBorder="1" applyAlignment="1">
      <alignment horizontal="center" vertical="center" wrapText="1"/>
    </xf>
    <xf numFmtId="0" fontId="73" fillId="0" borderId="1" xfId="49" applyNumberFormat="1" applyFont="1" applyFill="1" applyBorder="1" applyAlignment="1">
      <alignment horizontal="center" vertical="center" wrapText="1"/>
    </xf>
    <xf numFmtId="43" fontId="36" fillId="0" borderId="1" xfId="0" applyNumberFormat="1" applyFont="1" applyFill="1" applyBorder="1" applyAlignment="1">
      <alignment horizontal="center" vertical="center"/>
    </xf>
    <xf numFmtId="43" fontId="36" fillId="11" borderId="1" xfId="0" applyNumberFormat="1" applyFont="1" applyFill="1" applyBorder="1" applyAlignment="1">
      <alignment horizontal="center" vertical="center"/>
    </xf>
    <xf numFmtId="43" fontId="36" fillId="4" borderId="1" xfId="0" applyNumberFormat="1" applyFont="1" applyFill="1" applyBorder="1" applyAlignment="1">
      <alignment horizontal="center" vertical="center"/>
    </xf>
    <xf numFmtId="0" fontId="73" fillId="0" borderId="1" xfId="0" applyFont="1" applyFill="1" applyBorder="1" applyAlignment="1">
      <alignment horizontal="center" vertical="center" wrapText="1"/>
    </xf>
    <xf numFmtId="43" fontId="25" fillId="0" borderId="0" xfId="0" applyNumberFormat="1" applyFont="1" applyFill="1" applyBorder="1" applyAlignment="1">
      <alignment horizontal="center" vertical="center" wrapText="1"/>
    </xf>
    <xf numFmtId="0" fontId="25" fillId="5" borderId="1" xfId="0" applyFont="1" applyFill="1" applyBorder="1" applyAlignment="1">
      <alignment horizontal="center" vertical="center"/>
    </xf>
    <xf numFmtId="43" fontId="36" fillId="10" borderId="1" xfId="0" applyNumberFormat="1" applyFont="1" applyFill="1" applyBorder="1" applyAlignment="1">
      <alignment horizontal="center" vertical="center"/>
    </xf>
    <xf numFmtId="43" fontId="36" fillId="12" borderId="1" xfId="0" applyNumberFormat="1" applyFont="1" applyFill="1" applyBorder="1" applyAlignment="1">
      <alignment horizontal="center" vertical="center"/>
    </xf>
    <xf numFmtId="43" fontId="36" fillId="3" borderId="1" xfId="0" applyNumberFormat="1" applyFont="1" applyFill="1" applyBorder="1" applyAlignment="1">
      <alignment horizontal="center" vertical="center"/>
    </xf>
    <xf numFmtId="43" fontId="74" fillId="0" borderId="1" xfId="0" applyNumberFormat="1" applyFont="1" applyFill="1" applyBorder="1" applyAlignment="1">
      <alignment horizontal="center" vertical="center"/>
    </xf>
    <xf numFmtId="43" fontId="74" fillId="12" borderId="1" xfId="0" applyNumberFormat="1" applyFont="1" applyFill="1" applyBorder="1" applyAlignment="1">
      <alignment horizontal="center" vertical="center"/>
    </xf>
    <xf numFmtId="43" fontId="74" fillId="3" borderId="1" xfId="0" applyNumberFormat="1" applyFont="1" applyFill="1" applyBorder="1" applyAlignment="1">
      <alignment horizontal="center" vertical="center"/>
    </xf>
    <xf numFmtId="0" fontId="25" fillId="0" borderId="0" xfId="0" applyFont="1" applyFill="1" applyBorder="1" applyAlignment="1">
      <alignment horizontal="left" vertical="center" wrapText="1"/>
    </xf>
    <xf numFmtId="43" fontId="25" fillId="0" borderId="0" xfId="0" applyNumberFormat="1" applyFont="1" applyFill="1" applyBorder="1" applyAlignment="1">
      <alignment horizontal="left" vertical="center" wrapText="1"/>
    </xf>
    <xf numFmtId="43" fontId="25" fillId="0" borderId="1" xfId="0" applyNumberFormat="1" applyFont="1" applyFill="1" applyBorder="1" applyAlignment="1">
      <alignment vertical="center"/>
    </xf>
    <xf numFmtId="43" fontId="74" fillId="11" borderId="1" xfId="0" applyNumberFormat="1" applyFont="1" applyFill="1" applyBorder="1" applyAlignment="1">
      <alignment horizontal="center" vertical="center"/>
    </xf>
    <xf numFmtId="43" fontId="58" fillId="0" borderId="0" xfId="0" applyNumberFormat="1" applyFont="1" applyFill="1" applyBorder="1" applyAlignment="1">
      <alignment horizontal="center" vertical="center" wrapText="1"/>
    </xf>
    <xf numFmtId="43" fontId="36" fillId="13" borderId="1" xfId="0" applyNumberFormat="1" applyFont="1" applyFill="1" applyBorder="1" applyAlignment="1">
      <alignment horizontal="center" vertical="center"/>
    </xf>
    <xf numFmtId="0" fontId="58" fillId="4" borderId="1" xfId="0" applyFont="1" applyFill="1" applyBorder="1" applyAlignment="1">
      <alignment horizontal="center" vertical="center"/>
    </xf>
    <xf numFmtId="43" fontId="74" fillId="4" borderId="1" xfId="0" applyNumberFormat="1" applyFont="1" applyFill="1" applyBorder="1" applyAlignment="1">
      <alignment horizontal="center" vertical="center"/>
    </xf>
    <xf numFmtId="43" fontId="58" fillId="4" borderId="1" xfId="0" applyNumberFormat="1" applyFont="1" applyFill="1" applyBorder="1" applyAlignment="1">
      <alignment horizontal="center" vertical="center"/>
    </xf>
    <xf numFmtId="0" fontId="70" fillId="0" borderId="1" xfId="0" applyFont="1" applyFill="1" applyBorder="1" applyAlignment="1">
      <alignment horizontal="center" vertical="center"/>
    </xf>
    <xf numFmtId="0" fontId="70" fillId="0" borderId="1" xfId="0" applyFont="1" applyFill="1" applyBorder="1" applyAlignment="1">
      <alignment horizontal="center" vertical="center" wrapText="1"/>
    </xf>
    <xf numFmtId="43" fontId="75" fillId="0" borderId="1" xfId="0" applyNumberFormat="1" applyFont="1" applyFill="1" applyBorder="1" applyAlignment="1">
      <alignment horizontal="center" vertical="center"/>
    </xf>
    <xf numFmtId="43" fontId="70" fillId="0" borderId="1" xfId="0" applyNumberFormat="1" applyFont="1" applyFill="1" applyBorder="1" applyAlignment="1">
      <alignment horizontal="center" vertical="center"/>
    </xf>
    <xf numFmtId="0" fontId="70" fillId="0" borderId="0" xfId="0" applyFont="1" applyFill="1" applyAlignment="1">
      <alignment horizontal="center" vertical="center" wrapText="1"/>
    </xf>
    <xf numFmtId="0" fontId="70" fillId="0" borderId="0" xfId="0" applyFont="1" applyFill="1" applyBorder="1" applyAlignment="1">
      <alignment horizontal="center" vertical="center"/>
    </xf>
    <xf numFmtId="0" fontId="25" fillId="5" borderId="1" xfId="0" applyFont="1" applyFill="1" applyBorder="1" applyAlignment="1">
      <alignment horizontal="left" vertical="center" wrapText="1"/>
    </xf>
    <xf numFmtId="0" fontId="76" fillId="0" borderId="1" xfId="0" applyFont="1" applyFill="1" applyBorder="1" applyAlignment="1">
      <alignment horizontal="center" vertical="center"/>
    </xf>
    <xf numFmtId="43" fontId="77" fillId="0" borderId="1" xfId="0" applyNumberFormat="1" applyFont="1" applyFill="1" applyBorder="1" applyAlignment="1">
      <alignment horizontal="center" vertical="center"/>
    </xf>
    <xf numFmtId="43" fontId="78" fillId="0" borderId="1" xfId="0" applyNumberFormat="1" applyFont="1" applyFill="1" applyBorder="1" applyAlignment="1">
      <alignment horizontal="center" vertical="center"/>
    </xf>
    <xf numFmtId="43" fontId="61" fillId="0" borderId="1" xfId="0" applyNumberFormat="1" applyFont="1" applyFill="1" applyBorder="1" applyAlignment="1">
      <alignment horizontal="center" vertical="center"/>
    </xf>
    <xf numFmtId="0" fontId="76" fillId="0" borderId="0" xfId="0" applyFont="1" applyFill="1" applyBorder="1" applyAlignment="1">
      <alignment horizontal="center" vertical="center"/>
    </xf>
    <xf numFmtId="0" fontId="76" fillId="0" borderId="0" xfId="0" applyFont="1" applyFill="1" applyBorder="1" applyAlignment="1">
      <alignment horizontal="left" vertical="center" wrapText="1"/>
    </xf>
    <xf numFmtId="0" fontId="61" fillId="0" borderId="0" xfId="0" applyFont="1" applyFill="1" applyBorder="1" applyAlignment="1">
      <alignment horizontal="center" vertical="center"/>
    </xf>
    <xf numFmtId="43" fontId="77" fillId="0" borderId="13" xfId="0" applyNumberFormat="1" applyFont="1" applyFill="1" applyBorder="1" applyAlignment="1">
      <alignment horizontal="center" vertical="center"/>
    </xf>
    <xf numFmtId="43" fontId="77" fillId="0" borderId="9" xfId="0" applyNumberFormat="1" applyFont="1" applyFill="1" applyBorder="1" applyAlignment="1">
      <alignment horizontal="center" vertical="center"/>
    </xf>
    <xf numFmtId="43" fontId="74" fillId="0" borderId="0" xfId="0" applyNumberFormat="1" applyFont="1" applyFill="1" applyAlignment="1">
      <alignment horizontal="center" vertical="center"/>
    </xf>
    <xf numFmtId="43" fontId="58" fillId="0" borderId="0" xfId="0" applyNumberFormat="1" applyFont="1" applyFill="1" applyAlignment="1">
      <alignment horizontal="center" vertical="center"/>
    </xf>
    <xf numFmtId="43" fontId="78" fillId="0" borderId="0" xfId="0" applyNumberFormat="1" applyFont="1" applyFill="1" applyAlignment="1">
      <alignment horizontal="center" vertical="center"/>
    </xf>
    <xf numFmtId="43" fontId="61" fillId="0" borderId="0" xfId="0" applyNumberFormat="1" applyFont="1" applyFill="1" applyAlignment="1">
      <alignment horizontal="center" vertical="center"/>
    </xf>
    <xf numFmtId="43" fontId="36" fillId="0" borderId="9" xfId="0" applyNumberFormat="1" applyFont="1" applyFill="1" applyBorder="1" applyAlignment="1">
      <alignment horizontal="center" vertical="center"/>
    </xf>
    <xf numFmtId="43" fontId="77" fillId="0" borderId="4" xfId="0" applyNumberFormat="1" applyFont="1" applyFill="1" applyBorder="1" applyAlignment="1">
      <alignment horizontal="center" vertical="center"/>
    </xf>
    <xf numFmtId="43" fontId="25" fillId="0" borderId="0" xfId="0" applyNumberFormat="1" applyFont="1" applyFill="1" applyAlignment="1">
      <alignment vertical="center"/>
    </xf>
    <xf numFmtId="178" fontId="25" fillId="0" borderId="0" xfId="0" applyNumberFormat="1" applyFont="1" applyFill="1" applyAlignment="1">
      <alignment vertical="center"/>
    </xf>
    <xf numFmtId="0" fontId="79" fillId="0" borderId="0" xfId="0" applyFont="1" applyFill="1" applyBorder="1" applyAlignment="1">
      <alignment horizontal="center" vertical="center" wrapText="1"/>
    </xf>
    <xf numFmtId="0" fontId="80" fillId="0" borderId="0" xfId="0" applyFont="1" applyFill="1" applyBorder="1" applyAlignment="1">
      <alignment horizontal="center" vertical="center"/>
    </xf>
    <xf numFmtId="4" fontId="53" fillId="2" borderId="1" xfId="0" applyNumberFormat="1" applyFont="1" applyFill="1" applyBorder="1" applyAlignment="1">
      <alignment horizontal="center" vertical="center" wrapText="1"/>
    </xf>
    <xf numFmtId="4" fontId="54" fillId="2" borderId="1" xfId="0" applyNumberFormat="1" applyFont="1" applyFill="1" applyBorder="1" applyAlignment="1">
      <alignment horizontal="center" vertical="center" wrapText="1"/>
    </xf>
    <xf numFmtId="4" fontId="55" fillId="2" borderId="1" xfId="0" applyNumberFormat="1" applyFont="1" applyFill="1" applyBorder="1" applyAlignment="1">
      <alignment horizontal="center" vertical="center" wrapText="1"/>
    </xf>
    <xf numFmtId="4" fontId="54" fillId="2" borderId="5" xfId="0" applyNumberFormat="1" applyFont="1" applyFill="1" applyBorder="1" applyAlignment="1">
      <alignment horizontal="center" vertical="center" wrapText="1"/>
    </xf>
    <xf numFmtId="4" fontId="54" fillId="2" borderId="11" xfId="0" applyNumberFormat="1" applyFont="1" applyFill="1" applyBorder="1" applyAlignment="1">
      <alignment horizontal="center" vertical="center" wrapText="1"/>
    </xf>
    <xf numFmtId="4" fontId="53" fillId="2" borderId="4" xfId="0" applyNumberFormat="1" applyFont="1" applyFill="1" applyBorder="1" applyAlignment="1">
      <alignment horizontal="center" vertical="center" wrapText="1"/>
    </xf>
    <xf numFmtId="4" fontId="55" fillId="2" borderId="9" xfId="0" applyNumberFormat="1" applyFont="1" applyFill="1" applyBorder="1" applyAlignment="1">
      <alignment horizontal="center" vertical="center" wrapText="1"/>
    </xf>
    <xf numFmtId="4" fontId="55" fillId="2" borderId="13" xfId="0" applyNumberFormat="1" applyFont="1" applyFill="1" applyBorder="1" applyAlignment="1">
      <alignment horizontal="center" vertical="center" wrapText="1"/>
    </xf>
    <xf numFmtId="0" fontId="0" fillId="0" borderId="5" xfId="0" applyFill="1" applyBorder="1" applyAlignment="1">
      <alignment horizontal="center" vertical="center"/>
    </xf>
    <xf numFmtId="179" fontId="0" fillId="0" borderId="1" xfId="0" applyNumberFormat="1" applyFill="1" applyBorder="1" applyAlignment="1">
      <alignment horizontal="center" vertical="center"/>
    </xf>
    <xf numFmtId="0" fontId="0" fillId="0" borderId="0" xfId="0" applyNumberFormat="1" applyFill="1" applyAlignment="1">
      <alignment vertical="center"/>
    </xf>
    <xf numFmtId="58" fontId="25" fillId="0" borderId="1" xfId="0" applyNumberFormat="1" applyFont="1" applyFill="1" applyBorder="1" applyAlignment="1" quotePrefix="1">
      <alignment horizontal="center" vertical="center" wrapText="1"/>
    </xf>
    <xf numFmtId="0" fontId="25" fillId="0" borderId="1" xfId="0" applyFont="1" applyFill="1" applyBorder="1" applyAlignment="1" quotePrefix="1">
      <alignment horizontal="center" vertical="center" wrapText="1"/>
    </xf>
    <xf numFmtId="0" fontId="25" fillId="0" borderId="1" xfId="0" applyFont="1" applyFill="1" applyBorder="1" applyAlignment="1" quotePrefix="1">
      <alignment horizontal="center" vertical="center"/>
    </xf>
    <xf numFmtId="0" fontId="24" fillId="0" borderId="1" xfId="0" applyFont="1" applyFill="1" applyBorder="1" applyAlignment="1" quotePrefix="1">
      <alignment horizontal="center" vertical="center"/>
    </xf>
    <xf numFmtId="0" fontId="10" fillId="0" borderId="1" xfId="0" applyFont="1" applyFill="1" applyBorder="1" applyAlignment="1" quotePrefix="1">
      <alignment horizontal="center" vertical="center" wrapText="1"/>
    </xf>
    <xf numFmtId="0" fontId="10" fillId="3" borderId="9" xfId="0" applyFont="1" applyFill="1" applyBorder="1" applyAlignment="1" quotePrefix="1">
      <alignment horizontal="center" vertical="center" wrapText="1"/>
    </xf>
    <xf numFmtId="0" fontId="10" fillId="3"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MS Sans Serif" xfId="49"/>
    <cellStyle name="常规_项目投入明细_8" xfId="50"/>
    <cellStyle name="常规_副本西藏自治区贫困县统筹整合使用财政涉农资金情况统计表（模版）参考表"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609600</xdr:colOff>
      <xdr:row>82</xdr:row>
      <xdr:rowOff>0</xdr:rowOff>
    </xdr:from>
    <xdr:to>
      <xdr:col>4</xdr:col>
      <xdr:colOff>742315</xdr:colOff>
      <xdr:row>82</xdr:row>
      <xdr:rowOff>171450</xdr:rowOff>
    </xdr:to>
    <xdr:pic>
      <xdr:nvPicPr>
        <xdr:cNvPr id="2" name="图片 3335"/>
        <xdr:cNvPicPr>
          <a:picLocks noChangeAspect="1"/>
        </xdr:cNvPicPr>
      </xdr:nvPicPr>
      <xdr:blipFill>
        <a:blip r:embed="rId1"/>
        <a:stretch>
          <a:fillRect/>
        </a:stretch>
      </xdr:blipFill>
      <xdr:spPr>
        <a:xfrm>
          <a:off x="3326130" y="24466550"/>
          <a:ext cx="132715" cy="171450"/>
        </a:xfrm>
        <a:prstGeom prst="rect">
          <a:avLst/>
        </a:prstGeom>
        <a:noFill/>
        <a:ln w="9525">
          <a:noFill/>
        </a:ln>
      </xdr:spPr>
    </xdr:pic>
    <xdr:clientData/>
  </xdr:twoCellAnchor>
  <xdr:twoCellAnchor editAs="oneCell">
    <xdr:from>
      <xdr:col>4</xdr:col>
      <xdr:colOff>609600</xdr:colOff>
      <xdr:row>82</xdr:row>
      <xdr:rowOff>0</xdr:rowOff>
    </xdr:from>
    <xdr:to>
      <xdr:col>4</xdr:col>
      <xdr:colOff>742315</xdr:colOff>
      <xdr:row>82</xdr:row>
      <xdr:rowOff>170815</xdr:rowOff>
    </xdr:to>
    <xdr:pic>
      <xdr:nvPicPr>
        <xdr:cNvPr id="3" name="图片 3335"/>
        <xdr:cNvPicPr>
          <a:picLocks noChangeAspect="1"/>
        </xdr:cNvPicPr>
      </xdr:nvPicPr>
      <xdr:blipFill>
        <a:blip r:embed="rId1"/>
        <a:stretch>
          <a:fillRect/>
        </a:stretch>
      </xdr:blipFill>
      <xdr:spPr>
        <a:xfrm>
          <a:off x="3326130" y="24466550"/>
          <a:ext cx="132715" cy="170815"/>
        </a:xfrm>
        <a:prstGeom prst="rect">
          <a:avLst/>
        </a:prstGeom>
        <a:noFill/>
        <a:ln w="9525">
          <a:noFill/>
        </a:ln>
      </xdr:spPr>
    </xdr:pic>
    <xdr:clientData/>
  </xdr:twoCellAnchor>
  <xdr:twoCellAnchor editAs="oneCell">
    <xdr:from>
      <xdr:col>4</xdr:col>
      <xdr:colOff>518795</xdr:colOff>
      <xdr:row>82</xdr:row>
      <xdr:rowOff>0</xdr:rowOff>
    </xdr:from>
    <xdr:to>
      <xdr:col>4</xdr:col>
      <xdr:colOff>685165</xdr:colOff>
      <xdr:row>82</xdr:row>
      <xdr:rowOff>171450</xdr:rowOff>
    </xdr:to>
    <xdr:pic>
      <xdr:nvPicPr>
        <xdr:cNvPr id="4" name="图片 3335"/>
        <xdr:cNvPicPr>
          <a:picLocks noChangeAspect="1"/>
        </xdr:cNvPicPr>
      </xdr:nvPicPr>
      <xdr:blipFill>
        <a:blip r:embed="rId1"/>
        <a:stretch>
          <a:fillRect/>
        </a:stretch>
      </xdr:blipFill>
      <xdr:spPr>
        <a:xfrm>
          <a:off x="3235325" y="24466550"/>
          <a:ext cx="166370" cy="171450"/>
        </a:xfrm>
        <a:prstGeom prst="rect">
          <a:avLst/>
        </a:prstGeom>
        <a:noFill/>
        <a:ln w="9525">
          <a:noFill/>
        </a:ln>
      </xdr:spPr>
    </xdr:pic>
    <xdr:clientData/>
  </xdr:twoCellAnchor>
  <xdr:twoCellAnchor editAs="oneCell">
    <xdr:from>
      <xdr:col>4</xdr:col>
      <xdr:colOff>609600</xdr:colOff>
      <xdr:row>82</xdr:row>
      <xdr:rowOff>0</xdr:rowOff>
    </xdr:from>
    <xdr:to>
      <xdr:col>4</xdr:col>
      <xdr:colOff>775970</xdr:colOff>
      <xdr:row>82</xdr:row>
      <xdr:rowOff>170815</xdr:rowOff>
    </xdr:to>
    <xdr:pic>
      <xdr:nvPicPr>
        <xdr:cNvPr id="5" name="图片 3335"/>
        <xdr:cNvPicPr>
          <a:picLocks noChangeAspect="1"/>
        </xdr:cNvPicPr>
      </xdr:nvPicPr>
      <xdr:blipFill>
        <a:blip r:embed="rId1"/>
        <a:stretch>
          <a:fillRect/>
        </a:stretch>
      </xdr:blipFill>
      <xdr:spPr>
        <a:xfrm>
          <a:off x="3326130" y="24466550"/>
          <a:ext cx="166370" cy="170815"/>
        </a:xfrm>
        <a:prstGeom prst="rect">
          <a:avLst/>
        </a:prstGeom>
        <a:noFill/>
        <a:ln w="9525">
          <a:noFill/>
        </a:ln>
      </xdr:spPr>
    </xdr:pic>
    <xdr:clientData/>
  </xdr:twoCellAnchor>
  <xdr:twoCellAnchor editAs="oneCell">
    <xdr:from>
      <xdr:col>4</xdr:col>
      <xdr:colOff>609600</xdr:colOff>
      <xdr:row>82</xdr:row>
      <xdr:rowOff>0</xdr:rowOff>
    </xdr:from>
    <xdr:to>
      <xdr:col>4</xdr:col>
      <xdr:colOff>820420</xdr:colOff>
      <xdr:row>82</xdr:row>
      <xdr:rowOff>170815</xdr:rowOff>
    </xdr:to>
    <xdr:pic>
      <xdr:nvPicPr>
        <xdr:cNvPr id="6" name="图片 3335"/>
        <xdr:cNvPicPr>
          <a:picLocks noChangeAspect="1"/>
        </xdr:cNvPicPr>
      </xdr:nvPicPr>
      <xdr:blipFill>
        <a:blip r:embed="rId1"/>
        <a:stretch>
          <a:fillRect/>
        </a:stretch>
      </xdr:blipFill>
      <xdr:spPr>
        <a:xfrm>
          <a:off x="3326130" y="24466550"/>
          <a:ext cx="210820" cy="170815"/>
        </a:xfrm>
        <a:prstGeom prst="rect">
          <a:avLst/>
        </a:prstGeom>
        <a:noFill/>
        <a:ln w="9525">
          <a:noFill/>
        </a:ln>
      </xdr:spPr>
    </xdr:pic>
    <xdr:clientData/>
  </xdr:twoCellAnchor>
  <xdr:twoCellAnchor editAs="oneCell">
    <xdr:from>
      <xdr:col>4</xdr:col>
      <xdr:colOff>609600</xdr:colOff>
      <xdr:row>82</xdr:row>
      <xdr:rowOff>0</xdr:rowOff>
    </xdr:from>
    <xdr:to>
      <xdr:col>4</xdr:col>
      <xdr:colOff>742315</xdr:colOff>
      <xdr:row>82</xdr:row>
      <xdr:rowOff>171450</xdr:rowOff>
    </xdr:to>
    <xdr:pic>
      <xdr:nvPicPr>
        <xdr:cNvPr id="7" name="图片 3335"/>
        <xdr:cNvPicPr>
          <a:picLocks noChangeAspect="1"/>
        </xdr:cNvPicPr>
      </xdr:nvPicPr>
      <xdr:blipFill>
        <a:blip r:embed="rId1"/>
        <a:stretch>
          <a:fillRect/>
        </a:stretch>
      </xdr:blipFill>
      <xdr:spPr>
        <a:xfrm>
          <a:off x="3326130" y="24466550"/>
          <a:ext cx="132715" cy="171450"/>
        </a:xfrm>
        <a:prstGeom prst="rect">
          <a:avLst/>
        </a:prstGeom>
        <a:noFill/>
        <a:ln w="9525">
          <a:noFill/>
        </a:ln>
      </xdr:spPr>
    </xdr:pic>
    <xdr:clientData/>
  </xdr:twoCellAnchor>
  <xdr:twoCellAnchor editAs="oneCell">
    <xdr:from>
      <xdr:col>4</xdr:col>
      <xdr:colOff>609600</xdr:colOff>
      <xdr:row>82</xdr:row>
      <xdr:rowOff>0</xdr:rowOff>
    </xdr:from>
    <xdr:to>
      <xdr:col>4</xdr:col>
      <xdr:colOff>742315</xdr:colOff>
      <xdr:row>82</xdr:row>
      <xdr:rowOff>170815</xdr:rowOff>
    </xdr:to>
    <xdr:pic>
      <xdr:nvPicPr>
        <xdr:cNvPr id="8" name="图片 3335"/>
        <xdr:cNvPicPr>
          <a:picLocks noChangeAspect="1"/>
        </xdr:cNvPicPr>
      </xdr:nvPicPr>
      <xdr:blipFill>
        <a:blip r:embed="rId1"/>
        <a:stretch>
          <a:fillRect/>
        </a:stretch>
      </xdr:blipFill>
      <xdr:spPr>
        <a:xfrm>
          <a:off x="3326130" y="24466550"/>
          <a:ext cx="132715" cy="170815"/>
        </a:xfrm>
        <a:prstGeom prst="rect">
          <a:avLst/>
        </a:prstGeom>
        <a:noFill/>
        <a:ln w="9525">
          <a:noFill/>
        </a:ln>
      </xdr:spPr>
    </xdr:pic>
    <xdr:clientData/>
  </xdr:twoCellAnchor>
  <xdr:twoCellAnchor editAs="oneCell">
    <xdr:from>
      <xdr:col>4</xdr:col>
      <xdr:colOff>518795</xdr:colOff>
      <xdr:row>82</xdr:row>
      <xdr:rowOff>0</xdr:rowOff>
    </xdr:from>
    <xdr:to>
      <xdr:col>4</xdr:col>
      <xdr:colOff>685165</xdr:colOff>
      <xdr:row>82</xdr:row>
      <xdr:rowOff>171450</xdr:rowOff>
    </xdr:to>
    <xdr:pic>
      <xdr:nvPicPr>
        <xdr:cNvPr id="9" name="图片 3335"/>
        <xdr:cNvPicPr>
          <a:picLocks noChangeAspect="1"/>
        </xdr:cNvPicPr>
      </xdr:nvPicPr>
      <xdr:blipFill>
        <a:blip r:embed="rId1"/>
        <a:stretch>
          <a:fillRect/>
        </a:stretch>
      </xdr:blipFill>
      <xdr:spPr>
        <a:xfrm>
          <a:off x="3235325" y="24466550"/>
          <a:ext cx="166370" cy="171450"/>
        </a:xfrm>
        <a:prstGeom prst="rect">
          <a:avLst/>
        </a:prstGeom>
        <a:noFill/>
        <a:ln w="9525">
          <a:noFill/>
        </a:ln>
      </xdr:spPr>
    </xdr:pic>
    <xdr:clientData/>
  </xdr:twoCellAnchor>
  <xdr:twoCellAnchor editAs="oneCell">
    <xdr:from>
      <xdr:col>4</xdr:col>
      <xdr:colOff>609600</xdr:colOff>
      <xdr:row>82</xdr:row>
      <xdr:rowOff>0</xdr:rowOff>
    </xdr:from>
    <xdr:to>
      <xdr:col>4</xdr:col>
      <xdr:colOff>775970</xdr:colOff>
      <xdr:row>82</xdr:row>
      <xdr:rowOff>170815</xdr:rowOff>
    </xdr:to>
    <xdr:pic>
      <xdr:nvPicPr>
        <xdr:cNvPr id="10" name="图片 3335"/>
        <xdr:cNvPicPr>
          <a:picLocks noChangeAspect="1"/>
        </xdr:cNvPicPr>
      </xdr:nvPicPr>
      <xdr:blipFill>
        <a:blip r:embed="rId1"/>
        <a:stretch>
          <a:fillRect/>
        </a:stretch>
      </xdr:blipFill>
      <xdr:spPr>
        <a:xfrm>
          <a:off x="3326130" y="24466550"/>
          <a:ext cx="166370" cy="170815"/>
        </a:xfrm>
        <a:prstGeom prst="rect">
          <a:avLst/>
        </a:prstGeom>
        <a:noFill/>
        <a:ln w="9525">
          <a:noFill/>
        </a:ln>
      </xdr:spPr>
    </xdr:pic>
    <xdr:clientData/>
  </xdr:twoCellAnchor>
  <xdr:twoCellAnchor editAs="oneCell">
    <xdr:from>
      <xdr:col>4</xdr:col>
      <xdr:colOff>609600</xdr:colOff>
      <xdr:row>82</xdr:row>
      <xdr:rowOff>0</xdr:rowOff>
    </xdr:from>
    <xdr:to>
      <xdr:col>4</xdr:col>
      <xdr:colOff>820420</xdr:colOff>
      <xdr:row>82</xdr:row>
      <xdr:rowOff>170815</xdr:rowOff>
    </xdr:to>
    <xdr:pic>
      <xdr:nvPicPr>
        <xdr:cNvPr id="11" name="图片 3335"/>
        <xdr:cNvPicPr>
          <a:picLocks noChangeAspect="1"/>
        </xdr:cNvPicPr>
      </xdr:nvPicPr>
      <xdr:blipFill>
        <a:blip r:embed="rId1"/>
        <a:stretch>
          <a:fillRect/>
        </a:stretch>
      </xdr:blipFill>
      <xdr:spPr>
        <a:xfrm>
          <a:off x="3326130" y="24466550"/>
          <a:ext cx="210820" cy="17081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685800</xdr:colOff>
      <xdr:row>4</xdr:row>
      <xdr:rowOff>0</xdr:rowOff>
    </xdr:from>
    <xdr:to>
      <xdr:col>6</xdr:col>
      <xdr:colOff>757555</xdr:colOff>
      <xdr:row>4</xdr:row>
      <xdr:rowOff>168910</xdr:rowOff>
    </xdr:to>
    <xdr:pic>
      <xdr:nvPicPr>
        <xdr:cNvPr id="2" name="图片 3335"/>
        <xdr:cNvPicPr>
          <a:picLocks noChangeAspect="1"/>
        </xdr:cNvPicPr>
      </xdr:nvPicPr>
      <xdr:blipFill>
        <a:blip r:embed="rId1"/>
        <a:stretch>
          <a:fillRect/>
        </a:stretch>
      </xdr:blipFill>
      <xdr:spPr>
        <a:xfrm>
          <a:off x="8306435" y="1206500"/>
          <a:ext cx="71755" cy="168910"/>
        </a:xfrm>
        <a:prstGeom prst="rect">
          <a:avLst/>
        </a:prstGeom>
        <a:noFill/>
        <a:ln w="9525">
          <a:noFill/>
        </a:ln>
      </xdr:spPr>
    </xdr:pic>
    <xdr:clientData/>
  </xdr:twoCellAnchor>
  <xdr:twoCellAnchor editAs="oneCell">
    <xdr:from>
      <xdr:col>6</xdr:col>
      <xdr:colOff>685800</xdr:colOff>
      <xdr:row>4</xdr:row>
      <xdr:rowOff>0</xdr:rowOff>
    </xdr:from>
    <xdr:to>
      <xdr:col>6</xdr:col>
      <xdr:colOff>757555</xdr:colOff>
      <xdr:row>4</xdr:row>
      <xdr:rowOff>173355</xdr:rowOff>
    </xdr:to>
    <xdr:pic>
      <xdr:nvPicPr>
        <xdr:cNvPr id="3" name="图片 3335"/>
        <xdr:cNvPicPr>
          <a:picLocks noChangeAspect="1"/>
        </xdr:cNvPicPr>
      </xdr:nvPicPr>
      <xdr:blipFill>
        <a:blip r:embed="rId1"/>
        <a:stretch>
          <a:fillRect/>
        </a:stretch>
      </xdr:blipFill>
      <xdr:spPr>
        <a:xfrm>
          <a:off x="8306435" y="1206500"/>
          <a:ext cx="71755" cy="173355"/>
        </a:xfrm>
        <a:prstGeom prst="rect">
          <a:avLst/>
        </a:prstGeom>
        <a:noFill/>
        <a:ln w="9525">
          <a:noFill/>
        </a:ln>
      </xdr:spPr>
    </xdr:pic>
    <xdr:clientData/>
  </xdr:twoCellAnchor>
  <xdr:twoCellAnchor editAs="oneCell">
    <xdr:from>
      <xdr:col>4</xdr:col>
      <xdr:colOff>609600</xdr:colOff>
      <xdr:row>4</xdr:row>
      <xdr:rowOff>0</xdr:rowOff>
    </xdr:from>
    <xdr:to>
      <xdr:col>4</xdr:col>
      <xdr:colOff>742315</xdr:colOff>
      <xdr:row>4</xdr:row>
      <xdr:rowOff>171450</xdr:rowOff>
    </xdr:to>
    <xdr:pic>
      <xdr:nvPicPr>
        <xdr:cNvPr id="4" name="图片 3335"/>
        <xdr:cNvPicPr>
          <a:picLocks noChangeAspect="1"/>
        </xdr:cNvPicPr>
      </xdr:nvPicPr>
      <xdr:blipFill>
        <a:blip r:embed="rId1"/>
        <a:stretch>
          <a:fillRect/>
        </a:stretch>
      </xdr:blipFill>
      <xdr:spPr>
        <a:xfrm>
          <a:off x="4265930" y="1206500"/>
          <a:ext cx="132715" cy="171450"/>
        </a:xfrm>
        <a:prstGeom prst="rect">
          <a:avLst/>
        </a:prstGeom>
        <a:noFill/>
        <a:ln w="9525">
          <a:noFill/>
        </a:ln>
      </xdr:spPr>
    </xdr:pic>
    <xdr:clientData/>
  </xdr:twoCellAnchor>
  <xdr:twoCellAnchor editAs="oneCell">
    <xdr:from>
      <xdr:col>4</xdr:col>
      <xdr:colOff>609600</xdr:colOff>
      <xdr:row>4</xdr:row>
      <xdr:rowOff>0</xdr:rowOff>
    </xdr:from>
    <xdr:to>
      <xdr:col>4</xdr:col>
      <xdr:colOff>742315</xdr:colOff>
      <xdr:row>4</xdr:row>
      <xdr:rowOff>170815</xdr:rowOff>
    </xdr:to>
    <xdr:pic>
      <xdr:nvPicPr>
        <xdr:cNvPr id="5" name="图片 3335"/>
        <xdr:cNvPicPr>
          <a:picLocks noChangeAspect="1"/>
        </xdr:cNvPicPr>
      </xdr:nvPicPr>
      <xdr:blipFill>
        <a:blip r:embed="rId1"/>
        <a:stretch>
          <a:fillRect/>
        </a:stretch>
      </xdr:blipFill>
      <xdr:spPr>
        <a:xfrm>
          <a:off x="4265930" y="1206500"/>
          <a:ext cx="132715" cy="170815"/>
        </a:xfrm>
        <a:prstGeom prst="rect">
          <a:avLst/>
        </a:prstGeom>
        <a:noFill/>
        <a:ln w="9525">
          <a:noFill/>
        </a:ln>
      </xdr:spPr>
    </xdr:pic>
    <xdr:clientData/>
  </xdr:twoCellAnchor>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3</xdr:col>
          <xdr:colOff>8890</xdr:colOff>
          <xdr:row>4</xdr:row>
          <xdr:rowOff>18415</xdr:rowOff>
        </xdr:to>
        <xdr:sp>
          <xdr:nvSpPr>
            <xdr:cNvPr id="2049" name="Object 2077" hidden="1">
              <a:extLst>
                <a:ext uri="{63B3BB69-23CF-44E3-9099-C40C66FF867C}">
                  <a14:compatExt spid="_x0000_s2049"/>
                </a:ext>
              </a:extLst>
            </xdr:cNvPr>
            <xdr:cNvSpPr/>
          </xdr:nvSpPr>
          <xdr:spPr>
            <a:xfrm>
              <a:off x="2970530" y="1206500"/>
              <a:ext cx="8890" cy="18415"/>
            </a:xfrm>
            <a:prstGeom prst="rect">
              <a:avLst/>
            </a:prstGeom>
          </xdr:spPr>
        </xdr:sp>
        <xdr:clientData/>
      </xdr:twoCellAnchor>
    </mc:Choice>
    <mc:Fallback/>
  </mc:AlternateContent>
  <xdr:twoCellAnchor editAs="oneCell">
    <xdr:from>
      <xdr:col>6</xdr:col>
      <xdr:colOff>609600</xdr:colOff>
      <xdr:row>4</xdr:row>
      <xdr:rowOff>0</xdr:rowOff>
    </xdr:from>
    <xdr:to>
      <xdr:col>6</xdr:col>
      <xdr:colOff>852170</xdr:colOff>
      <xdr:row>4</xdr:row>
      <xdr:rowOff>171450</xdr:rowOff>
    </xdr:to>
    <xdr:pic>
      <xdr:nvPicPr>
        <xdr:cNvPr id="7" name="图片 3335"/>
        <xdr:cNvPicPr>
          <a:picLocks noChangeAspect="1"/>
        </xdr:cNvPicPr>
      </xdr:nvPicPr>
      <xdr:blipFill>
        <a:blip r:embed="rId1"/>
        <a:stretch>
          <a:fillRect/>
        </a:stretch>
      </xdr:blipFill>
      <xdr:spPr>
        <a:xfrm>
          <a:off x="8230235" y="1206500"/>
          <a:ext cx="242570" cy="171450"/>
        </a:xfrm>
        <a:prstGeom prst="rect">
          <a:avLst/>
        </a:prstGeom>
        <a:noFill/>
        <a:ln w="9525">
          <a:noFill/>
        </a:ln>
      </xdr:spPr>
    </xdr:pic>
    <xdr:clientData/>
  </xdr:twoCellAnchor>
  <xdr:twoCellAnchor editAs="oneCell">
    <xdr:from>
      <xdr:col>6</xdr:col>
      <xdr:colOff>609600</xdr:colOff>
      <xdr:row>4</xdr:row>
      <xdr:rowOff>0</xdr:rowOff>
    </xdr:from>
    <xdr:to>
      <xdr:col>6</xdr:col>
      <xdr:colOff>853440</xdr:colOff>
      <xdr:row>4</xdr:row>
      <xdr:rowOff>172085</xdr:rowOff>
    </xdr:to>
    <xdr:pic>
      <xdr:nvPicPr>
        <xdr:cNvPr id="8" name="图片 3335"/>
        <xdr:cNvPicPr>
          <a:picLocks noChangeAspect="1"/>
        </xdr:cNvPicPr>
      </xdr:nvPicPr>
      <xdr:blipFill>
        <a:blip r:embed="rId1"/>
        <a:stretch>
          <a:fillRect/>
        </a:stretch>
      </xdr:blipFill>
      <xdr:spPr>
        <a:xfrm>
          <a:off x="8230235" y="1206500"/>
          <a:ext cx="243840" cy="172085"/>
        </a:xfrm>
        <a:prstGeom prst="rect">
          <a:avLst/>
        </a:prstGeom>
        <a:noFill/>
        <a:ln w="9525">
          <a:noFill/>
        </a:ln>
      </xdr:spPr>
    </xdr:pic>
    <xdr:clientData/>
  </xdr:twoCellAnchor>
  <xdr:twoCellAnchor editAs="oneCell">
    <xdr:from>
      <xdr:col>6</xdr:col>
      <xdr:colOff>609600</xdr:colOff>
      <xdr:row>4</xdr:row>
      <xdr:rowOff>0</xdr:rowOff>
    </xdr:from>
    <xdr:to>
      <xdr:col>6</xdr:col>
      <xdr:colOff>896620</xdr:colOff>
      <xdr:row>4</xdr:row>
      <xdr:rowOff>171450</xdr:rowOff>
    </xdr:to>
    <xdr:pic>
      <xdr:nvPicPr>
        <xdr:cNvPr id="9" name="图片 3335"/>
        <xdr:cNvPicPr>
          <a:picLocks noChangeAspect="1"/>
        </xdr:cNvPicPr>
      </xdr:nvPicPr>
      <xdr:blipFill>
        <a:blip r:embed="rId1"/>
        <a:stretch>
          <a:fillRect/>
        </a:stretch>
      </xdr:blipFill>
      <xdr:spPr>
        <a:xfrm>
          <a:off x="8230235" y="1206500"/>
          <a:ext cx="287020" cy="171450"/>
        </a:xfrm>
        <a:prstGeom prst="rect">
          <a:avLst/>
        </a:prstGeom>
        <a:noFill/>
        <a:ln w="9525">
          <a:noFill/>
        </a:ln>
      </xdr:spPr>
    </xdr:pic>
    <xdr:clientData/>
  </xdr:twoCellAnchor>
  <xdr:twoCellAnchor editAs="oneCell">
    <xdr:from>
      <xdr:col>6</xdr:col>
      <xdr:colOff>495300</xdr:colOff>
      <xdr:row>4</xdr:row>
      <xdr:rowOff>0</xdr:rowOff>
    </xdr:from>
    <xdr:to>
      <xdr:col>6</xdr:col>
      <xdr:colOff>672465</xdr:colOff>
      <xdr:row>5</xdr:row>
      <xdr:rowOff>112395</xdr:rowOff>
    </xdr:to>
    <xdr:pic>
      <xdr:nvPicPr>
        <xdr:cNvPr id="10" name="图片 3335"/>
        <xdr:cNvPicPr>
          <a:picLocks noChangeAspect="1"/>
        </xdr:cNvPicPr>
      </xdr:nvPicPr>
      <xdr:blipFill>
        <a:blip r:embed="rId1"/>
        <a:stretch>
          <a:fillRect/>
        </a:stretch>
      </xdr:blipFill>
      <xdr:spPr>
        <a:xfrm>
          <a:off x="8115935" y="1206500"/>
          <a:ext cx="177165" cy="391795"/>
        </a:xfrm>
        <a:prstGeom prst="rect">
          <a:avLst/>
        </a:prstGeom>
        <a:noFill/>
        <a:ln w="9525">
          <a:noFill/>
        </a:ln>
      </xdr:spPr>
    </xdr:pic>
    <xdr:clientData/>
  </xdr:twoCellAnchor>
  <xdr:twoCellAnchor editAs="oneCell">
    <xdr:from>
      <xdr:col>17</xdr:col>
      <xdr:colOff>8890</xdr:colOff>
      <xdr:row>4</xdr:row>
      <xdr:rowOff>0</xdr:rowOff>
    </xdr:from>
    <xdr:to>
      <xdr:col>17</xdr:col>
      <xdr:colOff>186055</xdr:colOff>
      <xdr:row>4</xdr:row>
      <xdr:rowOff>171450</xdr:rowOff>
    </xdr:to>
    <xdr:pic>
      <xdr:nvPicPr>
        <xdr:cNvPr id="11" name="图片 3335"/>
        <xdr:cNvPicPr>
          <a:picLocks noChangeAspect="1"/>
        </xdr:cNvPicPr>
      </xdr:nvPicPr>
      <xdr:blipFill>
        <a:blip r:embed="rId1"/>
        <a:stretch>
          <a:fillRect/>
        </a:stretch>
      </xdr:blipFill>
      <xdr:spPr>
        <a:xfrm>
          <a:off x="22308185" y="1206500"/>
          <a:ext cx="177165" cy="171450"/>
        </a:xfrm>
        <a:prstGeom prst="rect">
          <a:avLst/>
        </a:prstGeom>
        <a:noFill/>
        <a:ln w="9525">
          <a:noFill/>
        </a:ln>
      </xdr:spPr>
    </xdr:pic>
    <xdr:clientData/>
  </xdr:twoCellAnchor>
  <xdr:twoCellAnchor editAs="oneCell">
    <xdr:from>
      <xdr:col>4</xdr:col>
      <xdr:colOff>518795</xdr:colOff>
      <xdr:row>4</xdr:row>
      <xdr:rowOff>0</xdr:rowOff>
    </xdr:from>
    <xdr:to>
      <xdr:col>4</xdr:col>
      <xdr:colOff>685165</xdr:colOff>
      <xdr:row>4</xdr:row>
      <xdr:rowOff>171450</xdr:rowOff>
    </xdr:to>
    <xdr:pic>
      <xdr:nvPicPr>
        <xdr:cNvPr id="12" name="图片 3335"/>
        <xdr:cNvPicPr>
          <a:picLocks noChangeAspect="1"/>
        </xdr:cNvPicPr>
      </xdr:nvPicPr>
      <xdr:blipFill>
        <a:blip r:embed="rId1"/>
        <a:stretch>
          <a:fillRect/>
        </a:stretch>
      </xdr:blipFill>
      <xdr:spPr>
        <a:xfrm>
          <a:off x="4175125" y="1206500"/>
          <a:ext cx="166370" cy="171450"/>
        </a:xfrm>
        <a:prstGeom prst="rect">
          <a:avLst/>
        </a:prstGeom>
        <a:noFill/>
        <a:ln w="9525">
          <a:noFill/>
        </a:ln>
      </xdr:spPr>
    </xdr:pic>
    <xdr:clientData/>
  </xdr:twoCellAnchor>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3</xdr:col>
          <xdr:colOff>8890</xdr:colOff>
          <xdr:row>4</xdr:row>
          <xdr:rowOff>8890</xdr:rowOff>
        </xdr:to>
        <xdr:sp>
          <xdr:nvSpPr>
            <xdr:cNvPr id="2050" name="Object 2077" hidden="1">
              <a:extLst>
                <a:ext uri="{63B3BB69-23CF-44E3-9099-C40C66FF867C}">
                  <a14:compatExt spid="_x0000_s2050"/>
                </a:ext>
              </a:extLst>
            </xdr:cNvPr>
            <xdr:cNvSpPr/>
          </xdr:nvSpPr>
          <xdr:spPr>
            <a:xfrm>
              <a:off x="2970530" y="1206500"/>
              <a:ext cx="8890" cy="88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3</xdr:col>
          <xdr:colOff>9525</xdr:colOff>
          <xdr:row>4</xdr:row>
          <xdr:rowOff>15240</xdr:rowOff>
        </xdr:to>
        <xdr:sp>
          <xdr:nvSpPr>
            <xdr:cNvPr id="2051" name="Object 2078" hidden="1">
              <a:extLst>
                <a:ext uri="{63B3BB69-23CF-44E3-9099-C40C66FF867C}">
                  <a14:compatExt spid="_x0000_s2051"/>
                </a:ext>
              </a:extLst>
            </xdr:cNvPr>
            <xdr:cNvSpPr/>
          </xdr:nvSpPr>
          <xdr:spPr>
            <a:xfrm>
              <a:off x="2970530" y="1206500"/>
              <a:ext cx="9525" cy="15240"/>
            </a:xfrm>
            <a:prstGeom prst="rect">
              <a:avLst/>
            </a:prstGeom>
          </xdr:spPr>
        </xdr:sp>
        <xdr:clientData/>
      </xdr:twoCellAnchor>
    </mc:Choice>
    <mc:Fallback/>
  </mc:AlternateContent>
  <xdr:twoCellAnchor editAs="oneCell">
    <xdr:from>
      <xdr:col>6</xdr:col>
      <xdr:colOff>590550</xdr:colOff>
      <xdr:row>4</xdr:row>
      <xdr:rowOff>0</xdr:rowOff>
    </xdr:from>
    <xdr:to>
      <xdr:col>6</xdr:col>
      <xdr:colOff>599440</xdr:colOff>
      <xdr:row>4</xdr:row>
      <xdr:rowOff>12065</xdr:rowOff>
    </xdr:to>
    <xdr:pic>
      <xdr:nvPicPr>
        <xdr:cNvPr id="15" name="Picture 180" descr="ecblank"/>
        <xdr:cNvPicPr>
          <a:picLocks noChangeAspect="1"/>
        </xdr:cNvPicPr>
      </xdr:nvPicPr>
      <xdr:blipFill>
        <a:blip r:embed="rId2"/>
        <a:stretch>
          <a:fillRect/>
        </a:stretch>
      </xdr:blipFill>
      <xdr:spPr>
        <a:xfrm>
          <a:off x="8211185" y="1206500"/>
          <a:ext cx="8890" cy="12065"/>
        </a:xfrm>
        <a:prstGeom prst="rect">
          <a:avLst/>
        </a:prstGeom>
        <a:noFill/>
        <a:ln w="9525">
          <a:noFill/>
        </a:ln>
      </xdr:spPr>
    </xdr:pic>
    <xdr:clientData/>
  </xdr:twoCellAnchor>
  <xdr:twoCellAnchor editAs="oneCell">
    <xdr:from>
      <xdr:col>6</xdr:col>
      <xdr:colOff>495300</xdr:colOff>
      <xdr:row>4</xdr:row>
      <xdr:rowOff>0</xdr:rowOff>
    </xdr:from>
    <xdr:to>
      <xdr:col>6</xdr:col>
      <xdr:colOff>672465</xdr:colOff>
      <xdr:row>4</xdr:row>
      <xdr:rowOff>170815</xdr:rowOff>
    </xdr:to>
    <xdr:pic>
      <xdr:nvPicPr>
        <xdr:cNvPr id="17" name="图片 3335"/>
        <xdr:cNvPicPr>
          <a:picLocks noChangeAspect="1"/>
        </xdr:cNvPicPr>
      </xdr:nvPicPr>
      <xdr:blipFill>
        <a:blip r:embed="rId1"/>
        <a:stretch>
          <a:fillRect/>
        </a:stretch>
      </xdr:blipFill>
      <xdr:spPr>
        <a:xfrm>
          <a:off x="8115935" y="1206500"/>
          <a:ext cx="177165" cy="170815"/>
        </a:xfrm>
        <a:prstGeom prst="rect">
          <a:avLst/>
        </a:prstGeom>
        <a:noFill/>
        <a:ln w="9525">
          <a:noFill/>
        </a:ln>
      </xdr:spPr>
    </xdr:pic>
    <xdr:clientData/>
  </xdr:twoCellAnchor>
  <xdr:twoCellAnchor editAs="oneCell">
    <xdr:from>
      <xdr:col>6</xdr:col>
      <xdr:colOff>609600</xdr:colOff>
      <xdr:row>4</xdr:row>
      <xdr:rowOff>0</xdr:rowOff>
    </xdr:from>
    <xdr:to>
      <xdr:col>6</xdr:col>
      <xdr:colOff>852170</xdr:colOff>
      <xdr:row>4</xdr:row>
      <xdr:rowOff>170815</xdr:rowOff>
    </xdr:to>
    <xdr:pic>
      <xdr:nvPicPr>
        <xdr:cNvPr id="18" name="图片 3335"/>
        <xdr:cNvPicPr>
          <a:picLocks noChangeAspect="1"/>
        </xdr:cNvPicPr>
      </xdr:nvPicPr>
      <xdr:blipFill>
        <a:blip r:embed="rId1"/>
        <a:stretch>
          <a:fillRect/>
        </a:stretch>
      </xdr:blipFill>
      <xdr:spPr>
        <a:xfrm>
          <a:off x="8230235" y="1206500"/>
          <a:ext cx="242570" cy="170815"/>
        </a:xfrm>
        <a:prstGeom prst="rect">
          <a:avLst/>
        </a:prstGeom>
        <a:noFill/>
        <a:ln w="9525">
          <a:noFill/>
        </a:ln>
      </xdr:spPr>
    </xdr:pic>
    <xdr:clientData/>
  </xdr:twoCellAnchor>
  <xdr:twoCellAnchor editAs="oneCell">
    <xdr:from>
      <xdr:col>6</xdr:col>
      <xdr:colOff>609600</xdr:colOff>
      <xdr:row>4</xdr:row>
      <xdr:rowOff>0</xdr:rowOff>
    </xdr:from>
    <xdr:to>
      <xdr:col>6</xdr:col>
      <xdr:colOff>896620</xdr:colOff>
      <xdr:row>4</xdr:row>
      <xdr:rowOff>170815</xdr:rowOff>
    </xdr:to>
    <xdr:pic>
      <xdr:nvPicPr>
        <xdr:cNvPr id="19" name="图片 3335"/>
        <xdr:cNvPicPr>
          <a:picLocks noChangeAspect="1"/>
        </xdr:cNvPicPr>
      </xdr:nvPicPr>
      <xdr:blipFill>
        <a:blip r:embed="rId1"/>
        <a:stretch>
          <a:fillRect/>
        </a:stretch>
      </xdr:blipFill>
      <xdr:spPr>
        <a:xfrm>
          <a:off x="8230235" y="1206500"/>
          <a:ext cx="287020" cy="170815"/>
        </a:xfrm>
        <a:prstGeom prst="rect">
          <a:avLst/>
        </a:prstGeom>
        <a:noFill/>
        <a:ln w="9525">
          <a:noFill/>
        </a:ln>
      </xdr:spPr>
    </xdr:pic>
    <xdr:clientData/>
  </xdr:twoCellAnchor>
  <xdr:twoCellAnchor editAs="oneCell">
    <xdr:from>
      <xdr:col>6</xdr:col>
      <xdr:colOff>609600</xdr:colOff>
      <xdr:row>4</xdr:row>
      <xdr:rowOff>0</xdr:rowOff>
    </xdr:from>
    <xdr:to>
      <xdr:col>6</xdr:col>
      <xdr:colOff>853440</xdr:colOff>
      <xdr:row>5</xdr:row>
      <xdr:rowOff>69215</xdr:rowOff>
    </xdr:to>
    <xdr:pic>
      <xdr:nvPicPr>
        <xdr:cNvPr id="20" name="图片 3335"/>
        <xdr:cNvPicPr>
          <a:picLocks noChangeAspect="1"/>
        </xdr:cNvPicPr>
      </xdr:nvPicPr>
      <xdr:blipFill>
        <a:blip r:embed="rId1"/>
        <a:stretch>
          <a:fillRect/>
        </a:stretch>
      </xdr:blipFill>
      <xdr:spPr>
        <a:xfrm>
          <a:off x="8230235" y="1206500"/>
          <a:ext cx="243840" cy="348615"/>
        </a:xfrm>
        <a:prstGeom prst="rect">
          <a:avLst/>
        </a:prstGeom>
        <a:noFill/>
        <a:ln w="9525">
          <a:noFill/>
        </a:ln>
      </xdr:spPr>
    </xdr:pic>
    <xdr:clientData/>
  </xdr:twoCellAnchor>
  <xdr:twoCellAnchor editAs="oneCell">
    <xdr:from>
      <xdr:col>5</xdr:col>
      <xdr:colOff>0</xdr:colOff>
      <xdr:row>4</xdr:row>
      <xdr:rowOff>0</xdr:rowOff>
    </xdr:from>
    <xdr:to>
      <xdr:col>5</xdr:col>
      <xdr:colOff>166370</xdr:colOff>
      <xdr:row>4</xdr:row>
      <xdr:rowOff>170815</xdr:rowOff>
    </xdr:to>
    <xdr:pic>
      <xdr:nvPicPr>
        <xdr:cNvPr id="21" name="图片 3335"/>
        <xdr:cNvPicPr>
          <a:picLocks noChangeAspect="1"/>
        </xdr:cNvPicPr>
      </xdr:nvPicPr>
      <xdr:blipFill>
        <a:blip r:embed="rId1"/>
        <a:stretch>
          <a:fillRect/>
        </a:stretch>
      </xdr:blipFill>
      <xdr:spPr>
        <a:xfrm>
          <a:off x="6644640" y="1206500"/>
          <a:ext cx="166370" cy="170815"/>
        </a:xfrm>
        <a:prstGeom prst="rect">
          <a:avLst/>
        </a:prstGeom>
        <a:noFill/>
        <a:ln w="9525">
          <a:noFill/>
        </a:ln>
      </xdr:spPr>
    </xdr:pic>
    <xdr:clientData/>
  </xdr:twoCellAnchor>
  <xdr:twoCellAnchor editAs="oneCell">
    <xdr:from>
      <xdr:col>5</xdr:col>
      <xdr:colOff>0</xdr:colOff>
      <xdr:row>4</xdr:row>
      <xdr:rowOff>0</xdr:rowOff>
    </xdr:from>
    <xdr:to>
      <xdr:col>5</xdr:col>
      <xdr:colOff>210820</xdr:colOff>
      <xdr:row>4</xdr:row>
      <xdr:rowOff>170815</xdr:rowOff>
    </xdr:to>
    <xdr:pic>
      <xdr:nvPicPr>
        <xdr:cNvPr id="22" name="图片 3335"/>
        <xdr:cNvPicPr>
          <a:picLocks noChangeAspect="1"/>
        </xdr:cNvPicPr>
      </xdr:nvPicPr>
      <xdr:blipFill>
        <a:blip r:embed="rId1"/>
        <a:stretch>
          <a:fillRect/>
        </a:stretch>
      </xdr:blipFill>
      <xdr:spPr>
        <a:xfrm>
          <a:off x="6644640" y="1206500"/>
          <a:ext cx="210820" cy="170815"/>
        </a:xfrm>
        <a:prstGeom prst="rect">
          <a:avLst/>
        </a:prstGeom>
        <a:noFill/>
        <a:ln w="9525">
          <a:noFill/>
        </a:ln>
      </xdr:spPr>
    </xdr:pic>
    <xdr:clientData/>
  </xdr:twoCellAnchor>
  <xdr:twoCellAnchor editAs="oneCell">
    <xdr:from>
      <xdr:col>21</xdr:col>
      <xdr:colOff>8890</xdr:colOff>
      <xdr:row>4</xdr:row>
      <xdr:rowOff>0</xdr:rowOff>
    </xdr:from>
    <xdr:to>
      <xdr:col>21</xdr:col>
      <xdr:colOff>186055</xdr:colOff>
      <xdr:row>4</xdr:row>
      <xdr:rowOff>171450</xdr:rowOff>
    </xdr:to>
    <xdr:pic>
      <xdr:nvPicPr>
        <xdr:cNvPr id="23" name="图片 3335"/>
        <xdr:cNvPicPr>
          <a:picLocks noChangeAspect="1"/>
        </xdr:cNvPicPr>
      </xdr:nvPicPr>
      <xdr:blipFill>
        <a:blip r:embed="rId1"/>
        <a:stretch>
          <a:fillRect/>
        </a:stretch>
      </xdr:blipFill>
      <xdr:spPr>
        <a:xfrm>
          <a:off x="25572720" y="1206500"/>
          <a:ext cx="177165" cy="171450"/>
        </a:xfrm>
        <a:prstGeom prst="rect">
          <a:avLst/>
        </a:prstGeom>
        <a:noFill/>
        <a:ln w="9525">
          <a:noFill/>
        </a:ln>
      </xdr:spPr>
    </xdr:pic>
    <xdr:clientData/>
  </xdr:twoCellAnchor>
  <xdr:twoCellAnchor editAs="oneCell">
    <xdr:from>
      <xdr:col>20</xdr:col>
      <xdr:colOff>18415</xdr:colOff>
      <xdr:row>4</xdr:row>
      <xdr:rowOff>0</xdr:rowOff>
    </xdr:from>
    <xdr:to>
      <xdr:col>20</xdr:col>
      <xdr:colOff>276225</xdr:colOff>
      <xdr:row>4</xdr:row>
      <xdr:rowOff>171450</xdr:rowOff>
    </xdr:to>
    <xdr:pic>
      <xdr:nvPicPr>
        <xdr:cNvPr id="24" name="图片 3335"/>
        <xdr:cNvPicPr>
          <a:picLocks noChangeAspect="1"/>
        </xdr:cNvPicPr>
      </xdr:nvPicPr>
      <xdr:blipFill>
        <a:blip r:embed="rId1"/>
        <a:stretch>
          <a:fillRect/>
        </a:stretch>
      </xdr:blipFill>
      <xdr:spPr>
        <a:xfrm>
          <a:off x="24745950" y="1206500"/>
          <a:ext cx="257810" cy="171450"/>
        </a:xfrm>
        <a:prstGeom prst="rect">
          <a:avLst/>
        </a:prstGeom>
        <a:noFill/>
        <a:ln w="9525">
          <a:noFill/>
        </a:ln>
      </xdr:spPr>
    </xdr:pic>
    <xdr:clientData/>
  </xdr:twoCellAnchor>
  <xdr:twoCellAnchor editAs="oneCell">
    <xdr:from>
      <xdr:col>20</xdr:col>
      <xdr:colOff>199390</xdr:colOff>
      <xdr:row>4</xdr:row>
      <xdr:rowOff>0</xdr:rowOff>
    </xdr:from>
    <xdr:to>
      <xdr:col>20</xdr:col>
      <xdr:colOff>501650</xdr:colOff>
      <xdr:row>4</xdr:row>
      <xdr:rowOff>171450</xdr:rowOff>
    </xdr:to>
    <xdr:pic>
      <xdr:nvPicPr>
        <xdr:cNvPr id="25" name="图片 3335"/>
        <xdr:cNvPicPr>
          <a:picLocks noChangeAspect="1"/>
        </xdr:cNvPicPr>
      </xdr:nvPicPr>
      <xdr:blipFill>
        <a:blip r:embed="rId1"/>
        <a:stretch>
          <a:fillRect/>
        </a:stretch>
      </xdr:blipFill>
      <xdr:spPr>
        <a:xfrm>
          <a:off x="24926925" y="1206500"/>
          <a:ext cx="302260" cy="171450"/>
        </a:xfrm>
        <a:prstGeom prst="rect">
          <a:avLst/>
        </a:prstGeom>
        <a:noFill/>
        <a:ln w="9525">
          <a:noFill/>
        </a:ln>
      </xdr:spPr>
    </xdr:pic>
    <xdr:clientData/>
  </xdr:twoCellAnchor>
  <xdr:twoCellAnchor editAs="oneCell">
    <xdr:from>
      <xdr:col>19</xdr:col>
      <xdr:colOff>542290</xdr:colOff>
      <xdr:row>4</xdr:row>
      <xdr:rowOff>0</xdr:rowOff>
    </xdr:from>
    <xdr:to>
      <xdr:col>19</xdr:col>
      <xdr:colOff>732790</xdr:colOff>
      <xdr:row>4</xdr:row>
      <xdr:rowOff>172085</xdr:rowOff>
    </xdr:to>
    <xdr:pic>
      <xdr:nvPicPr>
        <xdr:cNvPr id="26" name="图片 3335"/>
        <xdr:cNvPicPr>
          <a:picLocks noChangeAspect="1"/>
        </xdr:cNvPicPr>
      </xdr:nvPicPr>
      <xdr:blipFill>
        <a:blip r:embed="rId1"/>
        <a:stretch>
          <a:fillRect/>
        </a:stretch>
      </xdr:blipFill>
      <xdr:spPr>
        <a:xfrm>
          <a:off x="24454485" y="1206500"/>
          <a:ext cx="190500" cy="172085"/>
        </a:xfrm>
        <a:prstGeom prst="rect">
          <a:avLst/>
        </a:prstGeom>
        <a:noFill/>
        <a:ln w="9525">
          <a:noFill/>
        </a:ln>
      </xdr:spPr>
    </xdr:pic>
    <xdr:clientData/>
  </xdr:twoCellAnchor>
  <xdr:twoCellAnchor editAs="oneCell">
    <xdr:from>
      <xdr:col>6</xdr:col>
      <xdr:colOff>495300</xdr:colOff>
      <xdr:row>4</xdr:row>
      <xdr:rowOff>0</xdr:rowOff>
    </xdr:from>
    <xdr:to>
      <xdr:col>6</xdr:col>
      <xdr:colOff>672465</xdr:colOff>
      <xdr:row>5</xdr:row>
      <xdr:rowOff>67945</xdr:rowOff>
    </xdr:to>
    <xdr:pic>
      <xdr:nvPicPr>
        <xdr:cNvPr id="27" name="图片 3335"/>
        <xdr:cNvPicPr>
          <a:picLocks noChangeAspect="1"/>
        </xdr:cNvPicPr>
      </xdr:nvPicPr>
      <xdr:blipFill>
        <a:blip r:embed="rId1"/>
        <a:stretch>
          <a:fillRect/>
        </a:stretch>
      </xdr:blipFill>
      <xdr:spPr>
        <a:xfrm>
          <a:off x="8115935" y="1206500"/>
          <a:ext cx="177165" cy="347345"/>
        </a:xfrm>
        <a:prstGeom prst="rect">
          <a:avLst/>
        </a:prstGeom>
        <a:noFill/>
        <a:ln w="9525">
          <a:noFill/>
        </a:ln>
      </xdr:spPr>
    </xdr:pic>
    <xdr:clientData/>
  </xdr:twoCellAnchor>
  <xdr:twoCellAnchor editAs="oneCell">
    <xdr:from>
      <xdr:col>6</xdr:col>
      <xdr:colOff>609600</xdr:colOff>
      <xdr:row>4</xdr:row>
      <xdr:rowOff>0</xdr:rowOff>
    </xdr:from>
    <xdr:to>
      <xdr:col>6</xdr:col>
      <xdr:colOff>852170</xdr:colOff>
      <xdr:row>5</xdr:row>
      <xdr:rowOff>67945</xdr:rowOff>
    </xdr:to>
    <xdr:pic>
      <xdr:nvPicPr>
        <xdr:cNvPr id="28" name="图片 3335"/>
        <xdr:cNvPicPr>
          <a:picLocks noChangeAspect="1"/>
        </xdr:cNvPicPr>
      </xdr:nvPicPr>
      <xdr:blipFill>
        <a:blip r:embed="rId1"/>
        <a:stretch>
          <a:fillRect/>
        </a:stretch>
      </xdr:blipFill>
      <xdr:spPr>
        <a:xfrm>
          <a:off x="8230235" y="1206500"/>
          <a:ext cx="242570" cy="347345"/>
        </a:xfrm>
        <a:prstGeom prst="rect">
          <a:avLst/>
        </a:prstGeom>
        <a:noFill/>
        <a:ln w="9525">
          <a:noFill/>
        </a:ln>
      </xdr:spPr>
    </xdr:pic>
    <xdr:clientData/>
  </xdr:twoCellAnchor>
  <xdr:twoCellAnchor editAs="oneCell">
    <xdr:from>
      <xdr:col>19</xdr:col>
      <xdr:colOff>466725</xdr:colOff>
      <xdr:row>4</xdr:row>
      <xdr:rowOff>0</xdr:rowOff>
    </xdr:from>
    <xdr:to>
      <xdr:col>19</xdr:col>
      <xdr:colOff>720090</xdr:colOff>
      <xdr:row>4</xdr:row>
      <xdr:rowOff>172085</xdr:rowOff>
    </xdr:to>
    <xdr:pic>
      <xdr:nvPicPr>
        <xdr:cNvPr id="29" name="图片 3335"/>
        <xdr:cNvPicPr>
          <a:picLocks noChangeAspect="1"/>
        </xdr:cNvPicPr>
      </xdr:nvPicPr>
      <xdr:blipFill>
        <a:blip r:embed="rId1"/>
        <a:stretch>
          <a:fillRect/>
        </a:stretch>
      </xdr:blipFill>
      <xdr:spPr>
        <a:xfrm>
          <a:off x="24378920" y="1206500"/>
          <a:ext cx="253365" cy="172085"/>
        </a:xfrm>
        <a:prstGeom prst="rect">
          <a:avLst/>
        </a:prstGeom>
        <a:noFill/>
        <a:ln w="9525">
          <a:noFill/>
        </a:ln>
      </xdr:spPr>
    </xdr:pic>
    <xdr:clientData/>
  </xdr:twoCellAnchor>
  <xdr:twoCellAnchor editAs="oneCell">
    <xdr:from>
      <xdr:col>20</xdr:col>
      <xdr:colOff>18415</xdr:colOff>
      <xdr:row>4</xdr:row>
      <xdr:rowOff>0</xdr:rowOff>
    </xdr:from>
    <xdr:to>
      <xdr:col>20</xdr:col>
      <xdr:colOff>276225</xdr:colOff>
      <xdr:row>4</xdr:row>
      <xdr:rowOff>202565</xdr:rowOff>
    </xdr:to>
    <xdr:pic>
      <xdr:nvPicPr>
        <xdr:cNvPr id="30" name="图片 3335"/>
        <xdr:cNvPicPr>
          <a:picLocks noChangeAspect="1"/>
        </xdr:cNvPicPr>
      </xdr:nvPicPr>
      <xdr:blipFill>
        <a:blip r:embed="rId1"/>
        <a:stretch>
          <a:fillRect/>
        </a:stretch>
      </xdr:blipFill>
      <xdr:spPr>
        <a:xfrm>
          <a:off x="24745950" y="1206500"/>
          <a:ext cx="257810" cy="202565"/>
        </a:xfrm>
        <a:prstGeom prst="rect">
          <a:avLst/>
        </a:prstGeom>
        <a:noFill/>
        <a:ln w="9525">
          <a:noFill/>
        </a:ln>
      </xdr:spPr>
    </xdr:pic>
    <xdr:clientData/>
  </xdr:twoCellAnchor>
  <xdr:twoCellAnchor editAs="oneCell">
    <xdr:from>
      <xdr:col>20</xdr:col>
      <xdr:colOff>199390</xdr:colOff>
      <xdr:row>4</xdr:row>
      <xdr:rowOff>0</xdr:rowOff>
    </xdr:from>
    <xdr:to>
      <xdr:col>20</xdr:col>
      <xdr:colOff>501650</xdr:colOff>
      <xdr:row>4</xdr:row>
      <xdr:rowOff>173990</xdr:rowOff>
    </xdr:to>
    <xdr:pic>
      <xdr:nvPicPr>
        <xdr:cNvPr id="31" name="图片 3335"/>
        <xdr:cNvPicPr>
          <a:picLocks noChangeAspect="1"/>
        </xdr:cNvPicPr>
      </xdr:nvPicPr>
      <xdr:blipFill>
        <a:blip r:embed="rId1"/>
        <a:stretch>
          <a:fillRect/>
        </a:stretch>
      </xdr:blipFill>
      <xdr:spPr>
        <a:xfrm>
          <a:off x="24926925" y="1206500"/>
          <a:ext cx="302260" cy="173990"/>
        </a:xfrm>
        <a:prstGeom prst="rect">
          <a:avLst/>
        </a:prstGeom>
        <a:noFill/>
        <a:ln w="9525">
          <a:noFill/>
        </a:ln>
      </xdr:spPr>
    </xdr:pic>
    <xdr:clientData/>
  </xdr:twoCellAnchor>
  <xdr:twoCellAnchor editAs="oneCell">
    <xdr:from>
      <xdr:col>20</xdr:col>
      <xdr:colOff>18415</xdr:colOff>
      <xdr:row>4</xdr:row>
      <xdr:rowOff>0</xdr:rowOff>
    </xdr:from>
    <xdr:to>
      <xdr:col>20</xdr:col>
      <xdr:colOff>276225</xdr:colOff>
      <xdr:row>4</xdr:row>
      <xdr:rowOff>170815</xdr:rowOff>
    </xdr:to>
    <xdr:pic>
      <xdr:nvPicPr>
        <xdr:cNvPr id="32" name="图片 3335"/>
        <xdr:cNvPicPr>
          <a:picLocks noChangeAspect="1"/>
        </xdr:cNvPicPr>
      </xdr:nvPicPr>
      <xdr:blipFill>
        <a:blip r:embed="rId1"/>
        <a:stretch>
          <a:fillRect/>
        </a:stretch>
      </xdr:blipFill>
      <xdr:spPr>
        <a:xfrm>
          <a:off x="24745950" y="1206500"/>
          <a:ext cx="257810" cy="170815"/>
        </a:xfrm>
        <a:prstGeom prst="rect">
          <a:avLst/>
        </a:prstGeom>
        <a:noFill/>
        <a:ln w="9525">
          <a:noFill/>
        </a:ln>
      </xdr:spPr>
    </xdr:pic>
    <xdr:clientData/>
  </xdr:twoCellAnchor>
  <xdr:twoCellAnchor editAs="oneCell">
    <xdr:from>
      <xdr:col>21</xdr:col>
      <xdr:colOff>8890</xdr:colOff>
      <xdr:row>4</xdr:row>
      <xdr:rowOff>0</xdr:rowOff>
    </xdr:from>
    <xdr:to>
      <xdr:col>21</xdr:col>
      <xdr:colOff>186055</xdr:colOff>
      <xdr:row>4</xdr:row>
      <xdr:rowOff>170815</xdr:rowOff>
    </xdr:to>
    <xdr:pic>
      <xdr:nvPicPr>
        <xdr:cNvPr id="33" name="图片 3335"/>
        <xdr:cNvPicPr>
          <a:picLocks noChangeAspect="1"/>
        </xdr:cNvPicPr>
      </xdr:nvPicPr>
      <xdr:blipFill>
        <a:blip r:embed="rId1"/>
        <a:stretch>
          <a:fillRect/>
        </a:stretch>
      </xdr:blipFill>
      <xdr:spPr>
        <a:xfrm>
          <a:off x="25572720" y="1206500"/>
          <a:ext cx="177165" cy="170815"/>
        </a:xfrm>
        <a:prstGeom prst="rect">
          <a:avLst/>
        </a:prstGeom>
        <a:noFill/>
        <a:ln w="9525">
          <a:noFill/>
        </a:ln>
      </xdr:spPr>
    </xdr:pic>
    <xdr:clientData/>
  </xdr:twoCellAnchor>
  <xdr:twoCellAnchor editAs="oneCell">
    <xdr:from>
      <xdr:col>6</xdr:col>
      <xdr:colOff>549275</xdr:colOff>
      <xdr:row>4</xdr:row>
      <xdr:rowOff>0</xdr:rowOff>
    </xdr:from>
    <xdr:to>
      <xdr:col>7</xdr:col>
      <xdr:colOff>0</xdr:colOff>
      <xdr:row>4</xdr:row>
      <xdr:rowOff>170815</xdr:rowOff>
    </xdr:to>
    <xdr:pic>
      <xdr:nvPicPr>
        <xdr:cNvPr id="34" name="图片 3335"/>
        <xdr:cNvPicPr>
          <a:picLocks noChangeAspect="1"/>
        </xdr:cNvPicPr>
      </xdr:nvPicPr>
      <xdr:blipFill>
        <a:blip r:embed="rId1"/>
        <a:stretch>
          <a:fillRect/>
        </a:stretch>
      </xdr:blipFill>
      <xdr:spPr>
        <a:xfrm>
          <a:off x="8169910" y="1206500"/>
          <a:ext cx="635635" cy="170815"/>
        </a:xfrm>
        <a:prstGeom prst="rect">
          <a:avLst/>
        </a:prstGeom>
        <a:noFill/>
        <a:ln w="9525">
          <a:noFill/>
        </a:ln>
      </xdr:spPr>
    </xdr:pic>
    <xdr:clientData/>
  </xdr:twoCellAnchor>
  <xdr:twoCellAnchor editAs="oneCell">
    <xdr:from>
      <xdr:col>6</xdr:col>
      <xdr:colOff>495300</xdr:colOff>
      <xdr:row>4</xdr:row>
      <xdr:rowOff>0</xdr:rowOff>
    </xdr:from>
    <xdr:to>
      <xdr:col>6</xdr:col>
      <xdr:colOff>672465</xdr:colOff>
      <xdr:row>4</xdr:row>
      <xdr:rowOff>171450</xdr:rowOff>
    </xdr:to>
    <xdr:pic>
      <xdr:nvPicPr>
        <xdr:cNvPr id="35" name="图片 3335"/>
        <xdr:cNvPicPr>
          <a:picLocks noChangeAspect="1"/>
        </xdr:cNvPicPr>
      </xdr:nvPicPr>
      <xdr:blipFill>
        <a:blip r:embed="rId1"/>
        <a:stretch>
          <a:fillRect/>
        </a:stretch>
      </xdr:blipFill>
      <xdr:spPr>
        <a:xfrm>
          <a:off x="8115935" y="1206500"/>
          <a:ext cx="177165" cy="171450"/>
        </a:xfrm>
        <a:prstGeom prst="rect">
          <a:avLst/>
        </a:prstGeom>
        <a:noFill/>
        <a:ln w="9525">
          <a:noFill/>
        </a:ln>
      </xdr:spPr>
    </xdr:pic>
    <xdr:clientData/>
  </xdr:twoCellAnchor>
  <xdr:twoCellAnchor editAs="oneCell">
    <xdr:from>
      <xdr:col>5</xdr:col>
      <xdr:colOff>0</xdr:colOff>
      <xdr:row>4</xdr:row>
      <xdr:rowOff>0</xdr:rowOff>
    </xdr:from>
    <xdr:to>
      <xdr:col>5</xdr:col>
      <xdr:colOff>208915</xdr:colOff>
      <xdr:row>4</xdr:row>
      <xdr:rowOff>170815</xdr:rowOff>
    </xdr:to>
    <xdr:pic>
      <xdr:nvPicPr>
        <xdr:cNvPr id="36" name="图片 3335"/>
        <xdr:cNvPicPr>
          <a:picLocks noChangeAspect="1"/>
        </xdr:cNvPicPr>
      </xdr:nvPicPr>
      <xdr:blipFill>
        <a:blip r:embed="rId1"/>
        <a:stretch>
          <a:fillRect/>
        </a:stretch>
      </xdr:blipFill>
      <xdr:spPr>
        <a:xfrm>
          <a:off x="6644640" y="1206500"/>
          <a:ext cx="208915" cy="170815"/>
        </a:xfrm>
        <a:prstGeom prst="rect">
          <a:avLst/>
        </a:prstGeom>
        <a:noFill/>
        <a:ln w="9525">
          <a:noFill/>
        </a:ln>
      </xdr:spPr>
    </xdr:pic>
    <xdr:clientData/>
  </xdr:twoCellAnchor>
  <xdr:twoCellAnchor editAs="oneCell">
    <xdr:from>
      <xdr:col>5</xdr:col>
      <xdr:colOff>0</xdr:colOff>
      <xdr:row>4</xdr:row>
      <xdr:rowOff>0</xdr:rowOff>
    </xdr:from>
    <xdr:to>
      <xdr:col>5</xdr:col>
      <xdr:colOff>285750</xdr:colOff>
      <xdr:row>4</xdr:row>
      <xdr:rowOff>170815</xdr:rowOff>
    </xdr:to>
    <xdr:pic>
      <xdr:nvPicPr>
        <xdr:cNvPr id="37" name="图片 3335"/>
        <xdr:cNvPicPr>
          <a:picLocks noChangeAspect="1"/>
        </xdr:cNvPicPr>
      </xdr:nvPicPr>
      <xdr:blipFill>
        <a:blip r:embed="rId1"/>
        <a:stretch>
          <a:fillRect/>
        </a:stretch>
      </xdr:blipFill>
      <xdr:spPr>
        <a:xfrm>
          <a:off x="6644640" y="1206500"/>
          <a:ext cx="285750" cy="170815"/>
        </a:xfrm>
        <a:prstGeom prst="rect">
          <a:avLst/>
        </a:prstGeom>
        <a:noFill/>
        <a:ln w="9525">
          <a:noFill/>
        </a:ln>
      </xdr:spPr>
    </xdr:pic>
    <xdr:clientData/>
  </xdr:twoCellAnchor>
  <xdr:twoCellAnchor editAs="oneCell">
    <xdr:from>
      <xdr:col>6</xdr:col>
      <xdr:colOff>685800</xdr:colOff>
      <xdr:row>4</xdr:row>
      <xdr:rowOff>0</xdr:rowOff>
    </xdr:from>
    <xdr:to>
      <xdr:col>7</xdr:col>
      <xdr:colOff>313690</xdr:colOff>
      <xdr:row>4</xdr:row>
      <xdr:rowOff>170815</xdr:rowOff>
    </xdr:to>
    <xdr:pic>
      <xdr:nvPicPr>
        <xdr:cNvPr id="42" name="图片 3335"/>
        <xdr:cNvPicPr>
          <a:picLocks noChangeAspect="1"/>
        </xdr:cNvPicPr>
      </xdr:nvPicPr>
      <xdr:blipFill>
        <a:blip r:embed="rId1"/>
        <a:stretch>
          <a:fillRect/>
        </a:stretch>
      </xdr:blipFill>
      <xdr:spPr>
        <a:xfrm>
          <a:off x="8306435" y="1206500"/>
          <a:ext cx="812800" cy="170815"/>
        </a:xfrm>
        <a:prstGeom prst="rect">
          <a:avLst/>
        </a:prstGeom>
        <a:noFill/>
        <a:ln w="9525">
          <a:noFill/>
        </a:ln>
      </xdr:spPr>
    </xdr:pic>
    <xdr:clientData/>
  </xdr:twoCellAnchor>
  <xdr:twoCellAnchor editAs="oneCell">
    <xdr:from>
      <xdr:col>0</xdr:col>
      <xdr:colOff>0</xdr:colOff>
      <xdr:row>57</xdr:row>
      <xdr:rowOff>12065</xdr:rowOff>
    </xdr:from>
    <xdr:to>
      <xdr:col>0</xdr:col>
      <xdr:colOff>731520</xdr:colOff>
      <xdr:row>57</xdr:row>
      <xdr:rowOff>175260</xdr:rowOff>
    </xdr:to>
    <xdr:pic>
      <xdr:nvPicPr>
        <xdr:cNvPr id="43" name="图片 3335"/>
        <xdr:cNvPicPr>
          <a:picLocks noChangeAspect="1"/>
        </xdr:cNvPicPr>
      </xdr:nvPicPr>
      <xdr:blipFill>
        <a:blip r:embed="rId1"/>
        <a:stretch>
          <a:fillRect/>
        </a:stretch>
      </xdr:blipFill>
      <xdr:spPr>
        <a:xfrm>
          <a:off x="0" y="16134715"/>
          <a:ext cx="731520" cy="163195"/>
        </a:xfrm>
        <a:prstGeom prst="rect">
          <a:avLst/>
        </a:prstGeom>
        <a:noFill/>
        <a:ln w="9525">
          <a:noFill/>
        </a:ln>
      </xdr:spPr>
    </xdr:pic>
    <xdr:clientData/>
  </xdr:twoCellAnchor>
  <xdr:twoCellAnchor editAs="oneCell">
    <xdr:from>
      <xdr:col>6</xdr:col>
      <xdr:colOff>685800</xdr:colOff>
      <xdr:row>4</xdr:row>
      <xdr:rowOff>0</xdr:rowOff>
    </xdr:from>
    <xdr:to>
      <xdr:col>7</xdr:col>
      <xdr:colOff>194945</xdr:colOff>
      <xdr:row>4</xdr:row>
      <xdr:rowOff>168910</xdr:rowOff>
    </xdr:to>
    <xdr:pic>
      <xdr:nvPicPr>
        <xdr:cNvPr id="44" name="图片 3335"/>
        <xdr:cNvPicPr>
          <a:picLocks noChangeAspect="1"/>
        </xdr:cNvPicPr>
      </xdr:nvPicPr>
      <xdr:blipFill>
        <a:blip r:embed="rId1"/>
        <a:stretch>
          <a:fillRect/>
        </a:stretch>
      </xdr:blipFill>
      <xdr:spPr>
        <a:xfrm>
          <a:off x="8306435" y="1206500"/>
          <a:ext cx="694055" cy="168910"/>
        </a:xfrm>
        <a:prstGeom prst="rect">
          <a:avLst/>
        </a:prstGeom>
        <a:noFill/>
        <a:ln w="9525">
          <a:noFill/>
        </a:ln>
      </xdr:spPr>
    </xdr:pic>
    <xdr:clientData/>
  </xdr:twoCellAnchor>
  <xdr:twoCellAnchor editAs="oneCell">
    <xdr:from>
      <xdr:col>6</xdr:col>
      <xdr:colOff>685800</xdr:colOff>
      <xdr:row>4</xdr:row>
      <xdr:rowOff>0</xdr:rowOff>
    </xdr:from>
    <xdr:to>
      <xdr:col>7</xdr:col>
      <xdr:colOff>194945</xdr:colOff>
      <xdr:row>4</xdr:row>
      <xdr:rowOff>173355</xdr:rowOff>
    </xdr:to>
    <xdr:pic>
      <xdr:nvPicPr>
        <xdr:cNvPr id="45" name="图片 3335"/>
        <xdr:cNvPicPr>
          <a:picLocks noChangeAspect="1"/>
        </xdr:cNvPicPr>
      </xdr:nvPicPr>
      <xdr:blipFill>
        <a:blip r:embed="rId1"/>
        <a:stretch>
          <a:fillRect/>
        </a:stretch>
      </xdr:blipFill>
      <xdr:spPr>
        <a:xfrm>
          <a:off x="8306435" y="1206500"/>
          <a:ext cx="694055" cy="173355"/>
        </a:xfrm>
        <a:prstGeom prst="rect">
          <a:avLst/>
        </a:prstGeom>
        <a:noFill/>
        <a:ln w="9525">
          <a:noFill/>
        </a:ln>
      </xdr:spPr>
    </xdr:pic>
    <xdr:clientData/>
  </xdr:twoCellAnchor>
  <xdr:twoCellAnchor editAs="oneCell">
    <xdr:from>
      <xdr:col>5</xdr:col>
      <xdr:colOff>0</xdr:colOff>
      <xdr:row>4</xdr:row>
      <xdr:rowOff>0</xdr:rowOff>
    </xdr:from>
    <xdr:to>
      <xdr:col>5</xdr:col>
      <xdr:colOff>267970</xdr:colOff>
      <xdr:row>4</xdr:row>
      <xdr:rowOff>171450</xdr:rowOff>
    </xdr:to>
    <xdr:pic>
      <xdr:nvPicPr>
        <xdr:cNvPr id="48" name="图片 3335"/>
        <xdr:cNvPicPr>
          <a:picLocks noChangeAspect="1"/>
        </xdr:cNvPicPr>
      </xdr:nvPicPr>
      <xdr:blipFill>
        <a:blip r:embed="rId1"/>
        <a:stretch>
          <a:fillRect/>
        </a:stretch>
      </xdr:blipFill>
      <xdr:spPr>
        <a:xfrm>
          <a:off x="6644640" y="1206500"/>
          <a:ext cx="267970" cy="171450"/>
        </a:xfrm>
        <a:prstGeom prst="rect">
          <a:avLst/>
        </a:prstGeom>
        <a:noFill/>
        <a:ln w="9525">
          <a:noFill/>
        </a:ln>
      </xdr:spPr>
    </xdr:pic>
    <xdr:clientData/>
  </xdr:twoCellAnchor>
  <xdr:twoCellAnchor editAs="oneCell">
    <xdr:from>
      <xdr:col>16</xdr:col>
      <xdr:colOff>8890</xdr:colOff>
      <xdr:row>4</xdr:row>
      <xdr:rowOff>0</xdr:rowOff>
    </xdr:from>
    <xdr:to>
      <xdr:col>16</xdr:col>
      <xdr:colOff>186055</xdr:colOff>
      <xdr:row>4</xdr:row>
      <xdr:rowOff>171450</xdr:rowOff>
    </xdr:to>
    <xdr:pic>
      <xdr:nvPicPr>
        <xdr:cNvPr id="49" name="图片 3335"/>
        <xdr:cNvPicPr>
          <a:picLocks noChangeAspect="1"/>
        </xdr:cNvPicPr>
      </xdr:nvPicPr>
      <xdr:blipFill>
        <a:blip r:embed="rId1"/>
        <a:stretch>
          <a:fillRect/>
        </a:stretch>
      </xdr:blipFill>
      <xdr:spPr>
        <a:xfrm>
          <a:off x="21262975" y="1206500"/>
          <a:ext cx="177165" cy="171450"/>
        </a:xfrm>
        <a:prstGeom prst="rect">
          <a:avLst/>
        </a:prstGeom>
        <a:noFill/>
        <a:ln w="9525">
          <a:noFill/>
        </a:ln>
      </xdr:spPr>
    </xdr:pic>
    <xdr:clientData/>
  </xdr:twoCellAnchor>
  <xdr:twoCellAnchor editAs="oneCell">
    <xdr:from>
      <xdr:col>14</xdr:col>
      <xdr:colOff>542290</xdr:colOff>
      <xdr:row>4</xdr:row>
      <xdr:rowOff>0</xdr:rowOff>
    </xdr:from>
    <xdr:to>
      <xdr:col>14</xdr:col>
      <xdr:colOff>761365</xdr:colOff>
      <xdr:row>4</xdr:row>
      <xdr:rowOff>172085</xdr:rowOff>
    </xdr:to>
    <xdr:pic>
      <xdr:nvPicPr>
        <xdr:cNvPr id="50" name="图片 3335"/>
        <xdr:cNvPicPr>
          <a:picLocks noChangeAspect="1"/>
        </xdr:cNvPicPr>
      </xdr:nvPicPr>
      <xdr:blipFill>
        <a:blip r:embed="rId1"/>
        <a:stretch>
          <a:fillRect/>
        </a:stretch>
      </xdr:blipFill>
      <xdr:spPr>
        <a:xfrm>
          <a:off x="19803745" y="1206500"/>
          <a:ext cx="219075" cy="172085"/>
        </a:xfrm>
        <a:prstGeom prst="rect">
          <a:avLst/>
        </a:prstGeom>
        <a:noFill/>
        <a:ln w="9525">
          <a:noFill/>
        </a:ln>
      </xdr:spPr>
    </xdr:pic>
    <xdr:clientData/>
  </xdr:twoCellAnchor>
  <xdr:twoCellAnchor editAs="oneCell">
    <xdr:from>
      <xdr:col>5</xdr:col>
      <xdr:colOff>0</xdr:colOff>
      <xdr:row>4</xdr:row>
      <xdr:rowOff>0</xdr:rowOff>
    </xdr:from>
    <xdr:to>
      <xdr:col>5</xdr:col>
      <xdr:colOff>267970</xdr:colOff>
      <xdr:row>4</xdr:row>
      <xdr:rowOff>170815</xdr:rowOff>
    </xdr:to>
    <xdr:pic>
      <xdr:nvPicPr>
        <xdr:cNvPr id="54" name="图片 3335"/>
        <xdr:cNvPicPr>
          <a:picLocks noChangeAspect="1"/>
        </xdr:cNvPicPr>
      </xdr:nvPicPr>
      <xdr:blipFill>
        <a:blip r:embed="rId1"/>
        <a:stretch>
          <a:fillRect/>
        </a:stretch>
      </xdr:blipFill>
      <xdr:spPr>
        <a:xfrm>
          <a:off x="6644640" y="1206500"/>
          <a:ext cx="267970" cy="170815"/>
        </a:xfrm>
        <a:prstGeom prst="rect">
          <a:avLst/>
        </a:prstGeom>
        <a:noFill/>
        <a:ln w="9525">
          <a:noFill/>
        </a:ln>
      </xdr:spPr>
    </xdr:pic>
    <xdr:clientData/>
  </xdr:twoCellAnchor>
  <xdr:twoCellAnchor editAs="oneCell">
    <xdr:from>
      <xdr:col>20</xdr:col>
      <xdr:colOff>8890</xdr:colOff>
      <xdr:row>4</xdr:row>
      <xdr:rowOff>0</xdr:rowOff>
    </xdr:from>
    <xdr:to>
      <xdr:col>20</xdr:col>
      <xdr:colOff>186055</xdr:colOff>
      <xdr:row>4</xdr:row>
      <xdr:rowOff>171450</xdr:rowOff>
    </xdr:to>
    <xdr:pic>
      <xdr:nvPicPr>
        <xdr:cNvPr id="58" name="图片 3335"/>
        <xdr:cNvPicPr>
          <a:picLocks noChangeAspect="1"/>
        </xdr:cNvPicPr>
      </xdr:nvPicPr>
      <xdr:blipFill>
        <a:blip r:embed="rId1"/>
        <a:stretch>
          <a:fillRect/>
        </a:stretch>
      </xdr:blipFill>
      <xdr:spPr>
        <a:xfrm>
          <a:off x="24736425" y="1206500"/>
          <a:ext cx="177165" cy="171450"/>
        </a:xfrm>
        <a:prstGeom prst="rect">
          <a:avLst/>
        </a:prstGeom>
        <a:noFill/>
        <a:ln w="9525">
          <a:noFill/>
        </a:ln>
      </xdr:spPr>
    </xdr:pic>
    <xdr:clientData/>
  </xdr:twoCellAnchor>
  <xdr:twoCellAnchor editAs="oneCell">
    <xdr:from>
      <xdr:col>19</xdr:col>
      <xdr:colOff>18415</xdr:colOff>
      <xdr:row>4</xdr:row>
      <xdr:rowOff>0</xdr:rowOff>
    </xdr:from>
    <xdr:to>
      <xdr:col>19</xdr:col>
      <xdr:colOff>276225</xdr:colOff>
      <xdr:row>4</xdr:row>
      <xdr:rowOff>171450</xdr:rowOff>
    </xdr:to>
    <xdr:pic>
      <xdr:nvPicPr>
        <xdr:cNvPr id="59" name="图片 3335"/>
        <xdr:cNvPicPr>
          <a:picLocks noChangeAspect="1"/>
        </xdr:cNvPicPr>
      </xdr:nvPicPr>
      <xdr:blipFill>
        <a:blip r:embed="rId1"/>
        <a:stretch>
          <a:fillRect/>
        </a:stretch>
      </xdr:blipFill>
      <xdr:spPr>
        <a:xfrm>
          <a:off x="23930610" y="1206500"/>
          <a:ext cx="257810" cy="171450"/>
        </a:xfrm>
        <a:prstGeom prst="rect">
          <a:avLst/>
        </a:prstGeom>
        <a:noFill/>
        <a:ln w="9525">
          <a:noFill/>
        </a:ln>
      </xdr:spPr>
    </xdr:pic>
    <xdr:clientData/>
  </xdr:twoCellAnchor>
  <xdr:twoCellAnchor editAs="oneCell">
    <xdr:from>
      <xdr:col>19</xdr:col>
      <xdr:colOff>199390</xdr:colOff>
      <xdr:row>4</xdr:row>
      <xdr:rowOff>0</xdr:rowOff>
    </xdr:from>
    <xdr:to>
      <xdr:col>19</xdr:col>
      <xdr:colOff>501650</xdr:colOff>
      <xdr:row>4</xdr:row>
      <xdr:rowOff>171450</xdr:rowOff>
    </xdr:to>
    <xdr:pic>
      <xdr:nvPicPr>
        <xdr:cNvPr id="60" name="图片 3335"/>
        <xdr:cNvPicPr>
          <a:picLocks noChangeAspect="1"/>
        </xdr:cNvPicPr>
      </xdr:nvPicPr>
      <xdr:blipFill>
        <a:blip r:embed="rId1"/>
        <a:stretch>
          <a:fillRect/>
        </a:stretch>
      </xdr:blipFill>
      <xdr:spPr>
        <a:xfrm>
          <a:off x="24111585" y="1206500"/>
          <a:ext cx="302260" cy="171450"/>
        </a:xfrm>
        <a:prstGeom prst="rect">
          <a:avLst/>
        </a:prstGeom>
        <a:noFill/>
        <a:ln w="9525">
          <a:noFill/>
        </a:ln>
      </xdr:spPr>
    </xdr:pic>
    <xdr:clientData/>
  </xdr:twoCellAnchor>
  <xdr:twoCellAnchor editAs="oneCell">
    <xdr:from>
      <xdr:col>18</xdr:col>
      <xdr:colOff>542290</xdr:colOff>
      <xdr:row>4</xdr:row>
      <xdr:rowOff>0</xdr:rowOff>
    </xdr:from>
    <xdr:to>
      <xdr:col>19</xdr:col>
      <xdr:colOff>35560</xdr:colOff>
      <xdr:row>4</xdr:row>
      <xdr:rowOff>172085</xdr:rowOff>
    </xdr:to>
    <xdr:pic>
      <xdr:nvPicPr>
        <xdr:cNvPr id="61" name="图片 3335"/>
        <xdr:cNvPicPr>
          <a:picLocks noChangeAspect="1"/>
        </xdr:cNvPicPr>
      </xdr:nvPicPr>
      <xdr:blipFill>
        <a:blip r:embed="rId1"/>
        <a:stretch>
          <a:fillRect/>
        </a:stretch>
      </xdr:blipFill>
      <xdr:spPr>
        <a:xfrm>
          <a:off x="23648035" y="1206500"/>
          <a:ext cx="299720" cy="172085"/>
        </a:xfrm>
        <a:prstGeom prst="rect">
          <a:avLst/>
        </a:prstGeom>
        <a:noFill/>
        <a:ln w="9525">
          <a:noFill/>
        </a:ln>
      </xdr:spPr>
    </xdr:pic>
    <xdr:clientData/>
  </xdr:twoCellAnchor>
  <xdr:twoCellAnchor editAs="oneCell">
    <xdr:from>
      <xdr:col>19</xdr:col>
      <xdr:colOff>18415</xdr:colOff>
      <xdr:row>4</xdr:row>
      <xdr:rowOff>0</xdr:rowOff>
    </xdr:from>
    <xdr:to>
      <xdr:col>19</xdr:col>
      <xdr:colOff>276225</xdr:colOff>
      <xdr:row>4</xdr:row>
      <xdr:rowOff>202565</xdr:rowOff>
    </xdr:to>
    <xdr:pic>
      <xdr:nvPicPr>
        <xdr:cNvPr id="62" name="图片 3335"/>
        <xdr:cNvPicPr>
          <a:picLocks noChangeAspect="1"/>
        </xdr:cNvPicPr>
      </xdr:nvPicPr>
      <xdr:blipFill>
        <a:blip r:embed="rId1"/>
        <a:stretch>
          <a:fillRect/>
        </a:stretch>
      </xdr:blipFill>
      <xdr:spPr>
        <a:xfrm>
          <a:off x="23930610" y="1206500"/>
          <a:ext cx="257810" cy="202565"/>
        </a:xfrm>
        <a:prstGeom prst="rect">
          <a:avLst/>
        </a:prstGeom>
        <a:noFill/>
        <a:ln w="9525">
          <a:noFill/>
        </a:ln>
      </xdr:spPr>
    </xdr:pic>
    <xdr:clientData/>
  </xdr:twoCellAnchor>
  <xdr:twoCellAnchor editAs="oneCell">
    <xdr:from>
      <xdr:col>19</xdr:col>
      <xdr:colOff>199390</xdr:colOff>
      <xdr:row>4</xdr:row>
      <xdr:rowOff>0</xdr:rowOff>
    </xdr:from>
    <xdr:to>
      <xdr:col>19</xdr:col>
      <xdr:colOff>501650</xdr:colOff>
      <xdr:row>4</xdr:row>
      <xdr:rowOff>173990</xdr:rowOff>
    </xdr:to>
    <xdr:pic>
      <xdr:nvPicPr>
        <xdr:cNvPr id="63" name="图片 3335"/>
        <xdr:cNvPicPr>
          <a:picLocks noChangeAspect="1"/>
        </xdr:cNvPicPr>
      </xdr:nvPicPr>
      <xdr:blipFill>
        <a:blip r:embed="rId1"/>
        <a:stretch>
          <a:fillRect/>
        </a:stretch>
      </xdr:blipFill>
      <xdr:spPr>
        <a:xfrm>
          <a:off x="24111585" y="1206500"/>
          <a:ext cx="302260" cy="173990"/>
        </a:xfrm>
        <a:prstGeom prst="rect">
          <a:avLst/>
        </a:prstGeom>
        <a:noFill/>
        <a:ln w="9525">
          <a:noFill/>
        </a:ln>
      </xdr:spPr>
    </xdr:pic>
    <xdr:clientData/>
  </xdr:twoCellAnchor>
  <xdr:twoCellAnchor editAs="oneCell">
    <xdr:from>
      <xdr:col>19</xdr:col>
      <xdr:colOff>199390</xdr:colOff>
      <xdr:row>4</xdr:row>
      <xdr:rowOff>0</xdr:rowOff>
    </xdr:from>
    <xdr:to>
      <xdr:col>19</xdr:col>
      <xdr:colOff>501650</xdr:colOff>
      <xdr:row>4</xdr:row>
      <xdr:rowOff>170815</xdr:rowOff>
    </xdr:to>
    <xdr:pic>
      <xdr:nvPicPr>
        <xdr:cNvPr id="64" name="图片 3335"/>
        <xdr:cNvPicPr>
          <a:picLocks noChangeAspect="1"/>
        </xdr:cNvPicPr>
      </xdr:nvPicPr>
      <xdr:blipFill>
        <a:blip r:embed="rId1"/>
        <a:stretch>
          <a:fillRect/>
        </a:stretch>
      </xdr:blipFill>
      <xdr:spPr>
        <a:xfrm>
          <a:off x="24111585" y="1206500"/>
          <a:ext cx="302260" cy="170815"/>
        </a:xfrm>
        <a:prstGeom prst="rect">
          <a:avLst/>
        </a:prstGeom>
        <a:noFill/>
        <a:ln w="9525">
          <a:noFill/>
        </a:ln>
      </xdr:spPr>
    </xdr:pic>
    <xdr:clientData/>
  </xdr:twoCellAnchor>
  <xdr:twoCellAnchor editAs="oneCell">
    <xdr:from>
      <xdr:col>19</xdr:col>
      <xdr:colOff>18415</xdr:colOff>
      <xdr:row>4</xdr:row>
      <xdr:rowOff>0</xdr:rowOff>
    </xdr:from>
    <xdr:to>
      <xdr:col>19</xdr:col>
      <xdr:colOff>276225</xdr:colOff>
      <xdr:row>4</xdr:row>
      <xdr:rowOff>170815</xdr:rowOff>
    </xdr:to>
    <xdr:pic>
      <xdr:nvPicPr>
        <xdr:cNvPr id="65" name="图片 3335"/>
        <xdr:cNvPicPr>
          <a:picLocks noChangeAspect="1"/>
        </xdr:cNvPicPr>
      </xdr:nvPicPr>
      <xdr:blipFill>
        <a:blip r:embed="rId1"/>
        <a:stretch>
          <a:fillRect/>
        </a:stretch>
      </xdr:blipFill>
      <xdr:spPr>
        <a:xfrm>
          <a:off x="23930610" y="1206500"/>
          <a:ext cx="257810" cy="170815"/>
        </a:xfrm>
        <a:prstGeom prst="rect">
          <a:avLst/>
        </a:prstGeom>
        <a:noFill/>
        <a:ln w="9525">
          <a:noFill/>
        </a:ln>
      </xdr:spPr>
    </xdr:pic>
    <xdr:clientData/>
  </xdr:twoCellAnchor>
  <xdr:twoCellAnchor editAs="oneCell">
    <xdr:from>
      <xdr:col>20</xdr:col>
      <xdr:colOff>8890</xdr:colOff>
      <xdr:row>4</xdr:row>
      <xdr:rowOff>0</xdr:rowOff>
    </xdr:from>
    <xdr:to>
      <xdr:col>20</xdr:col>
      <xdr:colOff>186055</xdr:colOff>
      <xdr:row>4</xdr:row>
      <xdr:rowOff>170815</xdr:rowOff>
    </xdr:to>
    <xdr:pic>
      <xdr:nvPicPr>
        <xdr:cNvPr id="66" name="图片 3335"/>
        <xdr:cNvPicPr>
          <a:picLocks noChangeAspect="1"/>
        </xdr:cNvPicPr>
      </xdr:nvPicPr>
      <xdr:blipFill>
        <a:blip r:embed="rId1"/>
        <a:stretch>
          <a:fillRect/>
        </a:stretch>
      </xdr:blipFill>
      <xdr:spPr>
        <a:xfrm>
          <a:off x="24736425" y="1206500"/>
          <a:ext cx="177165" cy="170815"/>
        </a:xfrm>
        <a:prstGeom prst="rect">
          <a:avLst/>
        </a:prstGeom>
        <a:noFill/>
        <a:ln w="9525">
          <a:noFill/>
        </a:ln>
      </xdr:spPr>
    </xdr:pic>
    <xdr:clientData/>
  </xdr:twoCellAnchor>
  <xdr:twoCellAnchor editAs="oneCell">
    <xdr:from>
      <xdr:col>5</xdr:col>
      <xdr:colOff>0</xdr:colOff>
      <xdr:row>4</xdr:row>
      <xdr:rowOff>0</xdr:rowOff>
    </xdr:from>
    <xdr:to>
      <xdr:col>5</xdr:col>
      <xdr:colOff>548640</xdr:colOff>
      <xdr:row>4</xdr:row>
      <xdr:rowOff>170815</xdr:rowOff>
    </xdr:to>
    <xdr:pic>
      <xdr:nvPicPr>
        <xdr:cNvPr id="67" name="图片 3335"/>
        <xdr:cNvPicPr>
          <a:picLocks noChangeAspect="1"/>
        </xdr:cNvPicPr>
      </xdr:nvPicPr>
      <xdr:blipFill>
        <a:blip r:embed="rId1"/>
        <a:stretch>
          <a:fillRect/>
        </a:stretch>
      </xdr:blipFill>
      <xdr:spPr>
        <a:xfrm>
          <a:off x="6644640" y="1206500"/>
          <a:ext cx="548640" cy="170815"/>
        </a:xfrm>
        <a:prstGeom prst="rect">
          <a:avLst/>
        </a:prstGeom>
        <a:noFill/>
        <a:ln w="9525">
          <a:noFill/>
        </a:ln>
      </xdr:spPr>
    </xdr:pic>
    <xdr:clientData/>
  </xdr:twoCellAnchor>
  <xdr:twoCellAnchor editAs="oneCell">
    <xdr:from>
      <xdr:col>20</xdr:col>
      <xdr:colOff>589915</xdr:colOff>
      <xdr:row>4</xdr:row>
      <xdr:rowOff>0</xdr:rowOff>
    </xdr:from>
    <xdr:to>
      <xdr:col>21</xdr:col>
      <xdr:colOff>185420</xdr:colOff>
      <xdr:row>4</xdr:row>
      <xdr:rowOff>173990</xdr:rowOff>
    </xdr:to>
    <xdr:pic>
      <xdr:nvPicPr>
        <xdr:cNvPr id="71" name="图片 3335"/>
        <xdr:cNvPicPr>
          <a:picLocks noChangeAspect="1"/>
        </xdr:cNvPicPr>
      </xdr:nvPicPr>
      <xdr:blipFill>
        <a:blip r:embed="rId1"/>
        <a:stretch>
          <a:fillRect/>
        </a:stretch>
      </xdr:blipFill>
      <xdr:spPr>
        <a:xfrm>
          <a:off x="25317450" y="1206500"/>
          <a:ext cx="431800" cy="173990"/>
        </a:xfrm>
        <a:prstGeom prst="rect">
          <a:avLst/>
        </a:prstGeom>
        <a:noFill/>
        <a:ln w="9525">
          <a:noFill/>
        </a:ln>
      </xdr:spPr>
    </xdr:pic>
    <xdr:clientData/>
  </xdr:twoCellAnchor>
  <xdr:twoCellAnchor editAs="oneCell">
    <xdr:from>
      <xdr:col>18</xdr:col>
      <xdr:colOff>8890</xdr:colOff>
      <xdr:row>4</xdr:row>
      <xdr:rowOff>0</xdr:rowOff>
    </xdr:from>
    <xdr:to>
      <xdr:col>18</xdr:col>
      <xdr:colOff>186055</xdr:colOff>
      <xdr:row>4</xdr:row>
      <xdr:rowOff>171450</xdr:rowOff>
    </xdr:to>
    <xdr:pic>
      <xdr:nvPicPr>
        <xdr:cNvPr id="6" name="图片 3335"/>
        <xdr:cNvPicPr>
          <a:picLocks noChangeAspect="1"/>
        </xdr:cNvPicPr>
      </xdr:nvPicPr>
      <xdr:blipFill>
        <a:blip r:embed="rId1"/>
        <a:stretch>
          <a:fillRect/>
        </a:stretch>
      </xdr:blipFill>
      <xdr:spPr>
        <a:xfrm>
          <a:off x="23114635" y="1206500"/>
          <a:ext cx="177165" cy="171450"/>
        </a:xfrm>
        <a:prstGeom prst="rect">
          <a:avLst/>
        </a:prstGeom>
        <a:noFill/>
        <a:ln w="9525">
          <a:noFill/>
        </a:ln>
      </xdr:spPr>
    </xdr:pic>
    <xdr:clientData/>
  </xdr:twoCellAnchor>
  <xdr:twoCellAnchor editAs="oneCell">
    <xdr:from>
      <xdr:col>17</xdr:col>
      <xdr:colOff>0</xdr:colOff>
      <xdr:row>11</xdr:row>
      <xdr:rowOff>234315</xdr:rowOff>
    </xdr:from>
    <xdr:to>
      <xdr:col>17</xdr:col>
      <xdr:colOff>177165</xdr:colOff>
      <xdr:row>12</xdr:row>
      <xdr:rowOff>126365</xdr:rowOff>
    </xdr:to>
    <xdr:pic>
      <xdr:nvPicPr>
        <xdr:cNvPr id="198" name="图片 3335"/>
        <xdr:cNvPicPr>
          <a:picLocks noChangeAspect="1"/>
        </xdr:cNvPicPr>
      </xdr:nvPicPr>
      <xdr:blipFill>
        <a:blip r:embed="rId1"/>
        <a:stretch>
          <a:fillRect/>
        </a:stretch>
      </xdr:blipFill>
      <xdr:spPr>
        <a:xfrm>
          <a:off x="22299295" y="3422015"/>
          <a:ext cx="177165" cy="171450"/>
        </a:xfrm>
        <a:prstGeom prst="rect">
          <a:avLst/>
        </a:prstGeom>
        <a:noFill/>
        <a:ln w="9525">
          <a:noFill/>
        </a:ln>
      </xdr:spPr>
    </xdr:pic>
    <xdr:clientData/>
  </xdr:twoCellAnchor>
  <xdr:twoCellAnchor editAs="oneCell">
    <xdr:from>
      <xdr:col>16</xdr:col>
      <xdr:colOff>8890</xdr:colOff>
      <xdr:row>208</xdr:row>
      <xdr:rowOff>0</xdr:rowOff>
    </xdr:from>
    <xdr:to>
      <xdr:col>16</xdr:col>
      <xdr:colOff>186055</xdr:colOff>
      <xdr:row>208</xdr:row>
      <xdr:rowOff>171450</xdr:rowOff>
    </xdr:to>
    <xdr:pic>
      <xdr:nvPicPr>
        <xdr:cNvPr id="251" name="图片 3335"/>
        <xdr:cNvPicPr>
          <a:picLocks noChangeAspect="1"/>
        </xdr:cNvPicPr>
      </xdr:nvPicPr>
      <xdr:blipFill>
        <a:blip r:embed="rId1"/>
        <a:stretch>
          <a:fillRect/>
        </a:stretch>
      </xdr:blipFill>
      <xdr:spPr>
        <a:xfrm>
          <a:off x="21262975" y="60636150"/>
          <a:ext cx="177165" cy="171450"/>
        </a:xfrm>
        <a:prstGeom prst="rect">
          <a:avLst/>
        </a:prstGeom>
        <a:noFill/>
        <a:ln w="9525">
          <a:noFill/>
        </a:ln>
      </xdr:spPr>
    </xdr:pic>
    <xdr:clientData/>
  </xdr:twoCellAnchor>
  <xdr:twoCellAnchor editAs="oneCell">
    <xdr:from>
      <xdr:col>16</xdr:col>
      <xdr:colOff>8890</xdr:colOff>
      <xdr:row>267</xdr:row>
      <xdr:rowOff>0</xdr:rowOff>
    </xdr:from>
    <xdr:to>
      <xdr:col>16</xdr:col>
      <xdr:colOff>186055</xdr:colOff>
      <xdr:row>267</xdr:row>
      <xdr:rowOff>171450</xdr:rowOff>
    </xdr:to>
    <xdr:pic>
      <xdr:nvPicPr>
        <xdr:cNvPr id="254" name="图片 3335"/>
        <xdr:cNvPicPr>
          <a:picLocks noChangeAspect="1"/>
        </xdr:cNvPicPr>
      </xdr:nvPicPr>
      <xdr:blipFill>
        <a:blip r:embed="rId1"/>
        <a:stretch>
          <a:fillRect/>
        </a:stretch>
      </xdr:blipFill>
      <xdr:spPr>
        <a:xfrm>
          <a:off x="21262975" y="77997050"/>
          <a:ext cx="177165" cy="171450"/>
        </a:xfrm>
        <a:prstGeom prst="rect">
          <a:avLst/>
        </a:prstGeom>
        <a:noFill/>
        <a:ln w="9525">
          <a:noFill/>
        </a:ln>
      </xdr:spPr>
    </xdr:pic>
    <xdr:clientData/>
  </xdr:twoCellAnchor>
  <xdr:twoCellAnchor editAs="oneCell">
    <xdr:from>
      <xdr:col>21</xdr:col>
      <xdr:colOff>8890</xdr:colOff>
      <xdr:row>4</xdr:row>
      <xdr:rowOff>0</xdr:rowOff>
    </xdr:from>
    <xdr:to>
      <xdr:col>21</xdr:col>
      <xdr:colOff>186055</xdr:colOff>
      <xdr:row>4</xdr:row>
      <xdr:rowOff>171450</xdr:rowOff>
    </xdr:to>
    <xdr:pic>
      <xdr:nvPicPr>
        <xdr:cNvPr id="399" name="图片 3335"/>
        <xdr:cNvPicPr>
          <a:picLocks noChangeAspect="1"/>
        </xdr:cNvPicPr>
      </xdr:nvPicPr>
      <xdr:blipFill>
        <a:blip r:embed="rId1"/>
        <a:stretch>
          <a:fillRect/>
        </a:stretch>
      </xdr:blipFill>
      <xdr:spPr>
        <a:xfrm>
          <a:off x="25572720" y="1206500"/>
          <a:ext cx="177165" cy="171450"/>
        </a:xfrm>
        <a:prstGeom prst="rect">
          <a:avLst/>
        </a:prstGeom>
        <a:noFill/>
        <a:ln w="9525">
          <a:noFill/>
        </a:ln>
      </xdr:spPr>
    </xdr:pic>
    <xdr:clientData/>
  </xdr:twoCellAnchor>
  <xdr:twoCellAnchor editAs="oneCell">
    <xdr:from>
      <xdr:col>21</xdr:col>
      <xdr:colOff>8890</xdr:colOff>
      <xdr:row>4</xdr:row>
      <xdr:rowOff>0</xdr:rowOff>
    </xdr:from>
    <xdr:to>
      <xdr:col>21</xdr:col>
      <xdr:colOff>186055</xdr:colOff>
      <xdr:row>4</xdr:row>
      <xdr:rowOff>170815</xdr:rowOff>
    </xdr:to>
    <xdr:pic>
      <xdr:nvPicPr>
        <xdr:cNvPr id="400" name="图片 3335"/>
        <xdr:cNvPicPr>
          <a:picLocks noChangeAspect="1"/>
        </xdr:cNvPicPr>
      </xdr:nvPicPr>
      <xdr:blipFill>
        <a:blip r:embed="rId1"/>
        <a:stretch>
          <a:fillRect/>
        </a:stretch>
      </xdr:blipFill>
      <xdr:spPr>
        <a:xfrm>
          <a:off x="25572720" y="1206500"/>
          <a:ext cx="177165" cy="170815"/>
        </a:xfrm>
        <a:prstGeom prst="rect">
          <a:avLst/>
        </a:prstGeom>
        <a:noFill/>
        <a:ln w="9525">
          <a:noFill/>
        </a:ln>
      </xdr:spPr>
    </xdr:pic>
    <xdr:clientData/>
  </xdr:twoCellAnchor>
  <xdr:twoCellAnchor editAs="oneCell">
    <xdr:from>
      <xdr:col>20</xdr:col>
      <xdr:colOff>589915</xdr:colOff>
      <xdr:row>4</xdr:row>
      <xdr:rowOff>0</xdr:rowOff>
    </xdr:from>
    <xdr:to>
      <xdr:col>21</xdr:col>
      <xdr:colOff>185420</xdr:colOff>
      <xdr:row>4</xdr:row>
      <xdr:rowOff>173990</xdr:rowOff>
    </xdr:to>
    <xdr:pic>
      <xdr:nvPicPr>
        <xdr:cNvPr id="401" name="图片 3335"/>
        <xdr:cNvPicPr>
          <a:picLocks noChangeAspect="1"/>
        </xdr:cNvPicPr>
      </xdr:nvPicPr>
      <xdr:blipFill>
        <a:blip r:embed="rId1"/>
        <a:stretch>
          <a:fillRect/>
        </a:stretch>
      </xdr:blipFill>
      <xdr:spPr>
        <a:xfrm>
          <a:off x="25317450" y="1206500"/>
          <a:ext cx="431800" cy="173990"/>
        </a:xfrm>
        <a:prstGeom prst="rect">
          <a:avLst/>
        </a:prstGeom>
        <a:noFill/>
        <a:ln w="9525">
          <a:noFill/>
        </a:ln>
      </xdr:spPr>
    </xdr:pic>
    <xdr:clientData/>
  </xdr:twoCellAnchor>
  <xdr:twoCellAnchor editAs="oneCell">
    <xdr:from>
      <xdr:col>21</xdr:col>
      <xdr:colOff>8890</xdr:colOff>
      <xdr:row>4</xdr:row>
      <xdr:rowOff>0</xdr:rowOff>
    </xdr:from>
    <xdr:to>
      <xdr:col>21</xdr:col>
      <xdr:colOff>186055</xdr:colOff>
      <xdr:row>4</xdr:row>
      <xdr:rowOff>171450</xdr:rowOff>
    </xdr:to>
    <xdr:pic>
      <xdr:nvPicPr>
        <xdr:cNvPr id="402" name="图片 3335"/>
        <xdr:cNvPicPr>
          <a:picLocks noChangeAspect="1"/>
        </xdr:cNvPicPr>
      </xdr:nvPicPr>
      <xdr:blipFill>
        <a:blip r:embed="rId1"/>
        <a:stretch>
          <a:fillRect/>
        </a:stretch>
      </xdr:blipFill>
      <xdr:spPr>
        <a:xfrm>
          <a:off x="25572720" y="1206500"/>
          <a:ext cx="177165" cy="171450"/>
        </a:xfrm>
        <a:prstGeom prst="rect">
          <a:avLst/>
        </a:prstGeom>
        <a:noFill/>
        <a:ln w="9525">
          <a:noFill/>
        </a:ln>
      </xdr:spPr>
    </xdr:pic>
    <xdr:clientData/>
  </xdr:twoCellAnchor>
  <xdr:twoCellAnchor editAs="oneCell">
    <xdr:from>
      <xdr:col>21</xdr:col>
      <xdr:colOff>8890</xdr:colOff>
      <xdr:row>4</xdr:row>
      <xdr:rowOff>0</xdr:rowOff>
    </xdr:from>
    <xdr:to>
      <xdr:col>21</xdr:col>
      <xdr:colOff>186055</xdr:colOff>
      <xdr:row>4</xdr:row>
      <xdr:rowOff>170815</xdr:rowOff>
    </xdr:to>
    <xdr:pic>
      <xdr:nvPicPr>
        <xdr:cNvPr id="403" name="图片 3335"/>
        <xdr:cNvPicPr>
          <a:picLocks noChangeAspect="1"/>
        </xdr:cNvPicPr>
      </xdr:nvPicPr>
      <xdr:blipFill>
        <a:blip r:embed="rId1"/>
        <a:stretch>
          <a:fillRect/>
        </a:stretch>
      </xdr:blipFill>
      <xdr:spPr>
        <a:xfrm>
          <a:off x="25572720" y="1206500"/>
          <a:ext cx="177165" cy="170815"/>
        </a:xfrm>
        <a:prstGeom prst="rect">
          <a:avLst/>
        </a:prstGeom>
        <a:noFill/>
        <a:ln w="9525">
          <a:noFill/>
        </a:ln>
      </xdr:spPr>
    </xdr:pic>
    <xdr:clientData/>
  </xdr:twoCellAnchor>
  <xdr:twoCellAnchor editAs="oneCell">
    <xdr:from>
      <xdr:col>20</xdr:col>
      <xdr:colOff>589915</xdr:colOff>
      <xdr:row>4</xdr:row>
      <xdr:rowOff>0</xdr:rowOff>
    </xdr:from>
    <xdr:to>
      <xdr:col>21</xdr:col>
      <xdr:colOff>185420</xdr:colOff>
      <xdr:row>4</xdr:row>
      <xdr:rowOff>173990</xdr:rowOff>
    </xdr:to>
    <xdr:pic>
      <xdr:nvPicPr>
        <xdr:cNvPr id="404" name="图片 3335"/>
        <xdr:cNvPicPr>
          <a:picLocks noChangeAspect="1"/>
        </xdr:cNvPicPr>
      </xdr:nvPicPr>
      <xdr:blipFill>
        <a:blip r:embed="rId1"/>
        <a:stretch>
          <a:fillRect/>
        </a:stretch>
      </xdr:blipFill>
      <xdr:spPr>
        <a:xfrm>
          <a:off x="25317450" y="1206500"/>
          <a:ext cx="431800" cy="173990"/>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609600</xdr:colOff>
      <xdr:row>5</xdr:row>
      <xdr:rowOff>0</xdr:rowOff>
    </xdr:from>
    <xdr:to>
      <xdr:col>4</xdr:col>
      <xdr:colOff>741680</xdr:colOff>
      <xdr:row>5</xdr:row>
      <xdr:rowOff>170180</xdr:rowOff>
    </xdr:to>
    <xdr:pic>
      <xdr:nvPicPr>
        <xdr:cNvPr id="2" name="图片 3335"/>
        <xdr:cNvPicPr>
          <a:picLocks noChangeAspect="1"/>
        </xdr:cNvPicPr>
      </xdr:nvPicPr>
      <xdr:blipFill>
        <a:blip r:embed="rId1"/>
        <a:stretch>
          <a:fillRect/>
        </a:stretch>
      </xdr:blipFill>
      <xdr:spPr>
        <a:xfrm>
          <a:off x="3412490" y="1524000"/>
          <a:ext cx="132080" cy="170180"/>
        </a:xfrm>
        <a:prstGeom prst="rect">
          <a:avLst/>
        </a:prstGeom>
        <a:noFill/>
        <a:ln w="9525">
          <a:noFill/>
        </a:ln>
      </xdr:spPr>
    </xdr:pic>
    <xdr:clientData/>
  </xdr:twoCellAnchor>
  <mc:AlternateContent xmlns:mc="http://schemas.openxmlformats.org/markup-compatibility/2006">
    <mc:Choice xmlns:a14="http://schemas.microsoft.com/office/drawing/2010/main" Requires="a14">
      <xdr:twoCellAnchor editAs="oneCell">
        <xdr:from>
          <xdr:col>2</xdr:col>
          <xdr:colOff>0</xdr:colOff>
          <xdr:row>5</xdr:row>
          <xdr:rowOff>0</xdr:rowOff>
        </xdr:from>
        <xdr:to>
          <xdr:col>2</xdr:col>
          <xdr:colOff>8890</xdr:colOff>
          <xdr:row>5</xdr:row>
          <xdr:rowOff>14605</xdr:rowOff>
        </xdr:to>
        <xdr:sp>
          <xdr:nvSpPr>
            <xdr:cNvPr id="1025" name="Object 2078" hidden="1">
              <a:extLst>
                <a:ext uri="{63B3BB69-23CF-44E3-9099-C40C66FF867C}">
                  <a14:compatExt spid="_x0000_s1025"/>
                </a:ext>
              </a:extLst>
            </xdr:cNvPr>
            <xdr:cNvSpPr/>
          </xdr:nvSpPr>
          <xdr:spPr>
            <a:xfrm>
              <a:off x="2138045" y="1524000"/>
              <a:ext cx="8890" cy="1460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xdr:row>
          <xdr:rowOff>0</xdr:rowOff>
        </xdr:from>
        <xdr:to>
          <xdr:col>2</xdr:col>
          <xdr:colOff>8255</xdr:colOff>
          <xdr:row>5</xdr:row>
          <xdr:rowOff>17780</xdr:rowOff>
        </xdr:to>
        <xdr:sp>
          <xdr:nvSpPr>
            <xdr:cNvPr id="1026" name="Object 2077" hidden="1">
              <a:extLst>
                <a:ext uri="{63B3BB69-23CF-44E3-9099-C40C66FF867C}">
                  <a14:compatExt spid="_x0000_s1026"/>
                </a:ext>
              </a:extLst>
            </xdr:cNvPr>
            <xdr:cNvSpPr/>
          </xdr:nvSpPr>
          <xdr:spPr>
            <a:xfrm>
              <a:off x="2138045" y="1524000"/>
              <a:ext cx="8255" cy="1778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xdr:row>
          <xdr:rowOff>0</xdr:rowOff>
        </xdr:from>
        <xdr:to>
          <xdr:col>2</xdr:col>
          <xdr:colOff>8255</xdr:colOff>
          <xdr:row>5</xdr:row>
          <xdr:rowOff>8255</xdr:rowOff>
        </xdr:to>
        <xdr:sp>
          <xdr:nvSpPr>
            <xdr:cNvPr id="1027" name="Object 2077" hidden="1">
              <a:extLst>
                <a:ext uri="{63B3BB69-23CF-44E3-9099-C40C66FF867C}">
                  <a14:compatExt spid="_x0000_s1027"/>
                </a:ext>
              </a:extLst>
            </xdr:cNvPr>
            <xdr:cNvSpPr/>
          </xdr:nvSpPr>
          <xdr:spPr>
            <a:xfrm>
              <a:off x="2138045" y="1524000"/>
              <a:ext cx="8255" cy="8255"/>
            </a:xfrm>
            <a:prstGeom prst="rect">
              <a:avLst/>
            </a:prstGeom>
          </xdr:spPr>
        </xdr:sp>
        <xdr:clientData/>
      </xdr:twoCellAnchor>
    </mc:Choice>
    <mc:Fallback/>
  </mc:AlternateContent>
  <xdr:twoCellAnchor editAs="oneCell">
    <xdr:from>
      <xdr:col>5</xdr:col>
      <xdr:colOff>0</xdr:colOff>
      <xdr:row>5</xdr:row>
      <xdr:rowOff>0</xdr:rowOff>
    </xdr:from>
    <xdr:to>
      <xdr:col>5</xdr:col>
      <xdr:colOff>132080</xdr:colOff>
      <xdr:row>5</xdr:row>
      <xdr:rowOff>170180</xdr:rowOff>
    </xdr:to>
    <xdr:pic>
      <xdr:nvPicPr>
        <xdr:cNvPr id="6" name="图片 3335"/>
        <xdr:cNvPicPr>
          <a:picLocks noChangeAspect="1"/>
        </xdr:cNvPicPr>
      </xdr:nvPicPr>
      <xdr:blipFill>
        <a:blip r:embed="rId1"/>
        <a:stretch>
          <a:fillRect/>
        </a:stretch>
      </xdr:blipFill>
      <xdr:spPr>
        <a:xfrm>
          <a:off x="5781040" y="1524000"/>
          <a:ext cx="132080" cy="170180"/>
        </a:xfrm>
        <a:prstGeom prst="rect">
          <a:avLst/>
        </a:prstGeom>
        <a:noFill/>
        <a:ln w="9525">
          <a:noFill/>
        </a:ln>
      </xdr:spPr>
    </xdr:pic>
    <xdr:clientData/>
  </xdr:twoCellAnchor>
  <xdr:twoCellAnchor editAs="oneCell">
    <xdr:from>
      <xdr:col>4</xdr:col>
      <xdr:colOff>609600</xdr:colOff>
      <xdr:row>5</xdr:row>
      <xdr:rowOff>0</xdr:rowOff>
    </xdr:from>
    <xdr:to>
      <xdr:col>4</xdr:col>
      <xdr:colOff>741680</xdr:colOff>
      <xdr:row>5</xdr:row>
      <xdr:rowOff>170815</xdr:rowOff>
    </xdr:to>
    <xdr:pic>
      <xdr:nvPicPr>
        <xdr:cNvPr id="7" name="图片 3335"/>
        <xdr:cNvPicPr>
          <a:picLocks noChangeAspect="1"/>
        </xdr:cNvPicPr>
      </xdr:nvPicPr>
      <xdr:blipFill>
        <a:blip r:embed="rId1"/>
        <a:stretch>
          <a:fillRect/>
        </a:stretch>
      </xdr:blipFill>
      <xdr:spPr>
        <a:xfrm>
          <a:off x="3412490" y="1524000"/>
          <a:ext cx="132080" cy="170815"/>
        </a:xfrm>
        <a:prstGeom prst="rect">
          <a:avLst/>
        </a:prstGeom>
        <a:noFill/>
        <a:ln w="9525">
          <a:noFill/>
        </a:ln>
      </xdr:spPr>
    </xdr:pic>
    <xdr:clientData/>
  </xdr:twoCellAnchor>
  <xdr:twoCellAnchor editAs="oneCell">
    <xdr:from>
      <xdr:col>4</xdr:col>
      <xdr:colOff>518795</xdr:colOff>
      <xdr:row>5</xdr:row>
      <xdr:rowOff>0</xdr:rowOff>
    </xdr:from>
    <xdr:to>
      <xdr:col>4</xdr:col>
      <xdr:colOff>684530</xdr:colOff>
      <xdr:row>5</xdr:row>
      <xdr:rowOff>170815</xdr:rowOff>
    </xdr:to>
    <xdr:pic>
      <xdr:nvPicPr>
        <xdr:cNvPr id="9" name="图片 3335"/>
        <xdr:cNvPicPr>
          <a:picLocks noChangeAspect="1"/>
        </xdr:cNvPicPr>
      </xdr:nvPicPr>
      <xdr:blipFill>
        <a:blip r:embed="rId1"/>
        <a:stretch>
          <a:fillRect/>
        </a:stretch>
      </xdr:blipFill>
      <xdr:spPr>
        <a:xfrm>
          <a:off x="3321685" y="1524000"/>
          <a:ext cx="165735" cy="170815"/>
        </a:xfrm>
        <a:prstGeom prst="rect">
          <a:avLst/>
        </a:prstGeom>
        <a:noFill/>
        <a:ln w="9525">
          <a:noFill/>
        </a:ln>
      </xdr:spPr>
    </xdr:pic>
    <xdr:clientData/>
  </xdr:twoCellAnchor>
  <xdr:twoCellAnchor editAs="oneCell">
    <xdr:from>
      <xdr:col>4</xdr:col>
      <xdr:colOff>609600</xdr:colOff>
      <xdr:row>5</xdr:row>
      <xdr:rowOff>0</xdr:rowOff>
    </xdr:from>
    <xdr:to>
      <xdr:col>4</xdr:col>
      <xdr:colOff>775335</xdr:colOff>
      <xdr:row>5</xdr:row>
      <xdr:rowOff>170180</xdr:rowOff>
    </xdr:to>
    <xdr:pic>
      <xdr:nvPicPr>
        <xdr:cNvPr id="10" name="图片 3335"/>
        <xdr:cNvPicPr>
          <a:picLocks noChangeAspect="1"/>
        </xdr:cNvPicPr>
      </xdr:nvPicPr>
      <xdr:blipFill>
        <a:blip r:embed="rId1"/>
        <a:stretch>
          <a:fillRect/>
        </a:stretch>
      </xdr:blipFill>
      <xdr:spPr>
        <a:xfrm>
          <a:off x="3412490" y="1524000"/>
          <a:ext cx="165735" cy="170180"/>
        </a:xfrm>
        <a:prstGeom prst="rect">
          <a:avLst/>
        </a:prstGeom>
        <a:noFill/>
        <a:ln w="9525">
          <a:noFill/>
        </a:ln>
      </xdr:spPr>
    </xdr:pic>
    <xdr:clientData/>
  </xdr:twoCellAnchor>
  <xdr:twoCellAnchor editAs="oneCell">
    <xdr:from>
      <xdr:col>4</xdr:col>
      <xdr:colOff>609600</xdr:colOff>
      <xdr:row>5</xdr:row>
      <xdr:rowOff>0</xdr:rowOff>
    </xdr:from>
    <xdr:to>
      <xdr:col>4</xdr:col>
      <xdr:colOff>819785</xdr:colOff>
      <xdr:row>5</xdr:row>
      <xdr:rowOff>170180</xdr:rowOff>
    </xdr:to>
    <xdr:pic>
      <xdr:nvPicPr>
        <xdr:cNvPr id="11" name="图片 3335"/>
        <xdr:cNvPicPr>
          <a:picLocks noChangeAspect="1"/>
        </xdr:cNvPicPr>
      </xdr:nvPicPr>
      <xdr:blipFill>
        <a:blip r:embed="rId1"/>
        <a:stretch>
          <a:fillRect/>
        </a:stretch>
      </xdr:blipFill>
      <xdr:spPr>
        <a:xfrm>
          <a:off x="3412490" y="1524000"/>
          <a:ext cx="210185" cy="170180"/>
        </a:xfrm>
        <a:prstGeom prst="rect">
          <a:avLst/>
        </a:prstGeom>
        <a:noFill/>
        <a:ln w="9525">
          <a:noFill/>
        </a:ln>
      </xdr:spPr>
    </xdr:pic>
    <xdr:clientData/>
  </xdr:twoCellAnchor>
  <xdr:twoCellAnchor editAs="oneCell">
    <xdr:from>
      <xdr:col>4</xdr:col>
      <xdr:colOff>609600</xdr:colOff>
      <xdr:row>5</xdr:row>
      <xdr:rowOff>0</xdr:rowOff>
    </xdr:from>
    <xdr:to>
      <xdr:col>4</xdr:col>
      <xdr:colOff>817880</xdr:colOff>
      <xdr:row>5</xdr:row>
      <xdr:rowOff>170180</xdr:rowOff>
    </xdr:to>
    <xdr:pic>
      <xdr:nvPicPr>
        <xdr:cNvPr id="12" name="图片 3335"/>
        <xdr:cNvPicPr>
          <a:picLocks noChangeAspect="1"/>
        </xdr:cNvPicPr>
      </xdr:nvPicPr>
      <xdr:blipFill>
        <a:blip r:embed="rId1"/>
        <a:stretch>
          <a:fillRect/>
        </a:stretch>
      </xdr:blipFill>
      <xdr:spPr>
        <a:xfrm>
          <a:off x="3412490" y="1524000"/>
          <a:ext cx="208280" cy="170180"/>
        </a:xfrm>
        <a:prstGeom prst="rect">
          <a:avLst/>
        </a:prstGeom>
        <a:noFill/>
        <a:ln w="9525">
          <a:noFill/>
        </a:ln>
      </xdr:spPr>
    </xdr:pic>
    <xdr:clientData/>
  </xdr:twoCellAnchor>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2</xdr:col>
          <xdr:colOff>8890</xdr:colOff>
          <xdr:row>6</xdr:row>
          <xdr:rowOff>14605</xdr:rowOff>
        </xdr:to>
        <xdr:sp>
          <xdr:nvSpPr>
            <xdr:cNvPr id="1031" name="Object 2078" hidden="1">
              <a:extLst>
                <a:ext uri="{63B3BB69-23CF-44E3-9099-C40C66FF867C}">
                  <a14:compatExt spid="_x0000_s1031"/>
                </a:ext>
              </a:extLst>
            </xdr:cNvPr>
            <xdr:cNvSpPr/>
          </xdr:nvSpPr>
          <xdr:spPr>
            <a:xfrm>
              <a:off x="2138045" y="1816100"/>
              <a:ext cx="8890" cy="1460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2</xdr:col>
          <xdr:colOff>8255</xdr:colOff>
          <xdr:row>6</xdr:row>
          <xdr:rowOff>17780</xdr:rowOff>
        </xdr:to>
        <xdr:sp>
          <xdr:nvSpPr>
            <xdr:cNvPr id="1032" name="Object 2077" hidden="1">
              <a:extLst>
                <a:ext uri="{63B3BB69-23CF-44E3-9099-C40C66FF867C}">
                  <a14:compatExt spid="_x0000_s1032"/>
                </a:ext>
              </a:extLst>
            </xdr:cNvPr>
            <xdr:cNvSpPr/>
          </xdr:nvSpPr>
          <xdr:spPr>
            <a:xfrm>
              <a:off x="2138045" y="1816100"/>
              <a:ext cx="8255" cy="1778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2</xdr:col>
          <xdr:colOff>8255</xdr:colOff>
          <xdr:row>6</xdr:row>
          <xdr:rowOff>8255</xdr:rowOff>
        </xdr:to>
        <xdr:sp>
          <xdr:nvSpPr>
            <xdr:cNvPr id="1033" name="Object 2077" hidden="1">
              <a:extLst>
                <a:ext uri="{63B3BB69-23CF-44E3-9099-C40C66FF867C}">
                  <a14:compatExt spid="_x0000_s1033"/>
                </a:ext>
              </a:extLst>
            </xdr:cNvPr>
            <xdr:cNvSpPr/>
          </xdr:nvSpPr>
          <xdr:spPr>
            <a:xfrm>
              <a:off x="2138045" y="1816100"/>
              <a:ext cx="8255" cy="8255"/>
            </a:xfrm>
            <a:prstGeom prst="rect">
              <a:avLst/>
            </a:prstGeom>
          </xdr:spPr>
        </xdr:sp>
        <xdr:clientData/>
      </xdr:twoCellAnchor>
    </mc:Choice>
    <mc:Fallback/>
  </mc:AlternateContent>
  <xdr:twoCellAnchor editAs="oneCell">
    <xdr:from>
      <xdr:col>4</xdr:col>
      <xdr:colOff>609600</xdr:colOff>
      <xdr:row>4</xdr:row>
      <xdr:rowOff>0</xdr:rowOff>
    </xdr:from>
    <xdr:to>
      <xdr:col>4</xdr:col>
      <xdr:colOff>742315</xdr:colOff>
      <xdr:row>4</xdr:row>
      <xdr:rowOff>171450</xdr:rowOff>
    </xdr:to>
    <xdr:pic>
      <xdr:nvPicPr>
        <xdr:cNvPr id="3" name="图片 3335"/>
        <xdr:cNvPicPr>
          <a:picLocks noChangeAspect="1"/>
        </xdr:cNvPicPr>
      </xdr:nvPicPr>
      <xdr:blipFill>
        <a:blip r:embed="rId1"/>
        <a:stretch>
          <a:fillRect/>
        </a:stretch>
      </xdr:blipFill>
      <xdr:spPr>
        <a:xfrm>
          <a:off x="3412490" y="1282700"/>
          <a:ext cx="132715" cy="171450"/>
        </a:xfrm>
        <a:prstGeom prst="rect">
          <a:avLst/>
        </a:prstGeom>
        <a:noFill/>
        <a:ln w="9525">
          <a:noFill/>
        </a:ln>
      </xdr:spPr>
    </xdr:pic>
    <xdr:clientData/>
  </xdr:twoCellAnchor>
  <xdr:twoCellAnchor editAs="oneCell">
    <xdr:from>
      <xdr:col>4</xdr:col>
      <xdr:colOff>518795</xdr:colOff>
      <xdr:row>4</xdr:row>
      <xdr:rowOff>0</xdr:rowOff>
    </xdr:from>
    <xdr:to>
      <xdr:col>4</xdr:col>
      <xdr:colOff>685165</xdr:colOff>
      <xdr:row>4</xdr:row>
      <xdr:rowOff>171450</xdr:rowOff>
    </xdr:to>
    <xdr:pic>
      <xdr:nvPicPr>
        <xdr:cNvPr id="5" name="图片 3335"/>
        <xdr:cNvPicPr>
          <a:picLocks noChangeAspect="1"/>
        </xdr:cNvPicPr>
      </xdr:nvPicPr>
      <xdr:blipFill>
        <a:blip r:embed="rId1"/>
        <a:stretch>
          <a:fillRect/>
        </a:stretch>
      </xdr:blipFill>
      <xdr:spPr>
        <a:xfrm>
          <a:off x="3321685" y="1282700"/>
          <a:ext cx="166370" cy="171450"/>
        </a:xfrm>
        <a:prstGeom prst="rect">
          <a:avLst/>
        </a:prstGeom>
        <a:noFill/>
        <a:ln w="9525">
          <a:noFill/>
        </a:ln>
      </xdr:spPr>
    </xdr:pic>
    <xdr:clientData/>
  </xdr:twoCellAnchor>
  <xdr:twoCellAnchor editAs="oneCell">
    <xdr:from>
      <xdr:col>17</xdr:col>
      <xdr:colOff>0</xdr:colOff>
      <xdr:row>5</xdr:row>
      <xdr:rowOff>0</xdr:rowOff>
    </xdr:from>
    <xdr:to>
      <xdr:col>17</xdr:col>
      <xdr:colOff>177165</xdr:colOff>
      <xdr:row>5</xdr:row>
      <xdr:rowOff>171450</xdr:rowOff>
    </xdr:to>
    <xdr:pic>
      <xdr:nvPicPr>
        <xdr:cNvPr id="14" name="图片 3335"/>
        <xdr:cNvPicPr>
          <a:picLocks noChangeAspect="1"/>
        </xdr:cNvPicPr>
      </xdr:nvPicPr>
      <xdr:blipFill>
        <a:blip r:embed="rId1"/>
        <a:stretch>
          <a:fillRect/>
        </a:stretch>
      </xdr:blipFill>
      <xdr:spPr>
        <a:xfrm>
          <a:off x="25596850" y="1524000"/>
          <a:ext cx="177165" cy="171450"/>
        </a:xfrm>
        <a:prstGeom prst="rect">
          <a:avLst/>
        </a:prstGeom>
        <a:noFill/>
        <a:ln w="9525">
          <a:noFill/>
        </a:ln>
      </xdr:spPr>
    </xdr:pic>
    <xdr:clientData/>
  </xdr:twoCellAnchor>
  <xdr:twoCellAnchor editAs="oneCell">
    <xdr:from>
      <xdr:col>17</xdr:col>
      <xdr:colOff>542290</xdr:colOff>
      <xdr:row>5</xdr:row>
      <xdr:rowOff>0</xdr:rowOff>
    </xdr:from>
    <xdr:to>
      <xdr:col>18</xdr:col>
      <xdr:colOff>142240</xdr:colOff>
      <xdr:row>5</xdr:row>
      <xdr:rowOff>172085</xdr:rowOff>
    </xdr:to>
    <xdr:pic>
      <xdr:nvPicPr>
        <xdr:cNvPr id="15" name="图片 3335"/>
        <xdr:cNvPicPr>
          <a:picLocks noChangeAspect="1"/>
        </xdr:cNvPicPr>
      </xdr:nvPicPr>
      <xdr:blipFill>
        <a:blip r:embed="rId1"/>
        <a:stretch>
          <a:fillRect/>
        </a:stretch>
      </xdr:blipFill>
      <xdr:spPr>
        <a:xfrm>
          <a:off x="26139140" y="1524000"/>
          <a:ext cx="287655" cy="172085"/>
        </a:xfrm>
        <a:prstGeom prst="rect">
          <a:avLst/>
        </a:prstGeom>
        <a:noFill/>
        <a:ln w="9525">
          <a:noFill/>
        </a:ln>
      </xdr:spPr>
    </xdr:pic>
    <xdr:clientData/>
  </xdr:twoCellAnchor>
  <xdr:twoCellAnchor editAs="oneCell">
    <xdr:from>
      <xdr:col>17</xdr:col>
      <xdr:colOff>0</xdr:colOff>
      <xdr:row>9</xdr:row>
      <xdr:rowOff>0</xdr:rowOff>
    </xdr:from>
    <xdr:to>
      <xdr:col>17</xdr:col>
      <xdr:colOff>177165</xdr:colOff>
      <xdr:row>9</xdr:row>
      <xdr:rowOff>171450</xdr:rowOff>
    </xdr:to>
    <xdr:pic>
      <xdr:nvPicPr>
        <xdr:cNvPr id="16" name="图片 3335"/>
        <xdr:cNvPicPr>
          <a:picLocks noChangeAspect="1"/>
        </xdr:cNvPicPr>
      </xdr:nvPicPr>
      <xdr:blipFill>
        <a:blip r:embed="rId1"/>
        <a:stretch>
          <a:fillRect/>
        </a:stretch>
      </xdr:blipFill>
      <xdr:spPr>
        <a:xfrm>
          <a:off x="25596850" y="2692400"/>
          <a:ext cx="177165" cy="171450"/>
        </a:xfrm>
        <a:prstGeom prst="rect">
          <a:avLst/>
        </a:prstGeom>
        <a:noFill/>
        <a:ln w="9525">
          <a:noFill/>
        </a:ln>
      </xdr:spPr>
    </xdr:pic>
    <xdr:clientData/>
  </xdr:twoCellAnchor>
  <xdr:twoCellAnchor editAs="oneCell">
    <xdr:from>
      <xdr:col>17</xdr:col>
      <xdr:colOff>0</xdr:colOff>
      <xdr:row>19</xdr:row>
      <xdr:rowOff>0</xdr:rowOff>
    </xdr:from>
    <xdr:to>
      <xdr:col>17</xdr:col>
      <xdr:colOff>177165</xdr:colOff>
      <xdr:row>19</xdr:row>
      <xdr:rowOff>171450</xdr:rowOff>
    </xdr:to>
    <xdr:pic>
      <xdr:nvPicPr>
        <xdr:cNvPr id="17" name="图片 3335"/>
        <xdr:cNvPicPr>
          <a:picLocks noChangeAspect="1"/>
        </xdr:cNvPicPr>
      </xdr:nvPicPr>
      <xdr:blipFill>
        <a:blip r:embed="rId1"/>
        <a:stretch>
          <a:fillRect/>
        </a:stretch>
      </xdr:blipFill>
      <xdr:spPr>
        <a:xfrm>
          <a:off x="25596850" y="5613400"/>
          <a:ext cx="177165" cy="171450"/>
        </a:xfrm>
        <a:prstGeom prst="rect">
          <a:avLst/>
        </a:prstGeom>
        <a:noFill/>
        <a:ln w="9525">
          <a:noFill/>
        </a:ln>
      </xdr:spPr>
    </xdr:pic>
    <xdr:clientData/>
  </xdr:twoCellAnchor>
  <xdr:twoCellAnchor editAs="oneCell">
    <xdr:from>
      <xdr:col>17</xdr:col>
      <xdr:colOff>0</xdr:colOff>
      <xdr:row>63</xdr:row>
      <xdr:rowOff>0</xdr:rowOff>
    </xdr:from>
    <xdr:to>
      <xdr:col>17</xdr:col>
      <xdr:colOff>177165</xdr:colOff>
      <xdr:row>63</xdr:row>
      <xdr:rowOff>171450</xdr:rowOff>
    </xdr:to>
    <xdr:pic>
      <xdr:nvPicPr>
        <xdr:cNvPr id="18" name="图片 3335"/>
        <xdr:cNvPicPr>
          <a:picLocks noChangeAspect="1"/>
        </xdr:cNvPicPr>
      </xdr:nvPicPr>
      <xdr:blipFill>
        <a:blip r:embed="rId1"/>
        <a:stretch>
          <a:fillRect/>
        </a:stretch>
      </xdr:blipFill>
      <xdr:spPr>
        <a:xfrm>
          <a:off x="25596850" y="18465800"/>
          <a:ext cx="177165" cy="171450"/>
        </a:xfrm>
        <a:prstGeom prst="rect">
          <a:avLst/>
        </a:prstGeom>
        <a:noFill/>
        <a:ln w="9525">
          <a:noFill/>
        </a:ln>
      </xdr:spPr>
    </xdr:pic>
    <xdr:clientData/>
  </xdr:twoCellAnchor>
  <xdr:twoCellAnchor editAs="oneCell">
    <xdr:from>
      <xdr:col>17</xdr:col>
      <xdr:colOff>0</xdr:colOff>
      <xdr:row>74</xdr:row>
      <xdr:rowOff>0</xdr:rowOff>
    </xdr:from>
    <xdr:to>
      <xdr:col>17</xdr:col>
      <xdr:colOff>177165</xdr:colOff>
      <xdr:row>74</xdr:row>
      <xdr:rowOff>171450</xdr:rowOff>
    </xdr:to>
    <xdr:pic>
      <xdr:nvPicPr>
        <xdr:cNvPr id="19" name="图片 3335"/>
        <xdr:cNvPicPr>
          <a:picLocks noChangeAspect="1"/>
        </xdr:cNvPicPr>
      </xdr:nvPicPr>
      <xdr:blipFill>
        <a:blip r:embed="rId1"/>
        <a:stretch>
          <a:fillRect/>
        </a:stretch>
      </xdr:blipFill>
      <xdr:spPr>
        <a:xfrm>
          <a:off x="25596850" y="21678900"/>
          <a:ext cx="177165" cy="171450"/>
        </a:xfrm>
        <a:prstGeom prst="rect">
          <a:avLst/>
        </a:prstGeom>
        <a:noFill/>
        <a:ln w="9525">
          <a:noFill/>
        </a:ln>
      </xdr:spPr>
    </xdr:pic>
    <xdr:clientData/>
  </xdr:twoCellAnchor>
  <xdr:twoCellAnchor editAs="oneCell">
    <xdr:from>
      <xdr:col>17</xdr:col>
      <xdr:colOff>0</xdr:colOff>
      <xdr:row>75</xdr:row>
      <xdr:rowOff>0</xdr:rowOff>
    </xdr:from>
    <xdr:to>
      <xdr:col>17</xdr:col>
      <xdr:colOff>177165</xdr:colOff>
      <xdr:row>75</xdr:row>
      <xdr:rowOff>171450</xdr:rowOff>
    </xdr:to>
    <xdr:pic>
      <xdr:nvPicPr>
        <xdr:cNvPr id="20" name="图片 3335"/>
        <xdr:cNvPicPr>
          <a:picLocks noChangeAspect="1"/>
        </xdr:cNvPicPr>
      </xdr:nvPicPr>
      <xdr:blipFill>
        <a:blip r:embed="rId1"/>
        <a:stretch>
          <a:fillRect/>
        </a:stretch>
      </xdr:blipFill>
      <xdr:spPr>
        <a:xfrm>
          <a:off x="25596850" y="21971000"/>
          <a:ext cx="177165" cy="171450"/>
        </a:xfrm>
        <a:prstGeom prst="rect">
          <a:avLst/>
        </a:prstGeom>
        <a:noFill/>
        <a:ln w="9525">
          <a:noFill/>
        </a:ln>
      </xdr:spPr>
    </xdr:pic>
    <xdr:clientData/>
  </xdr:twoCellAnchor>
  <xdr:twoCellAnchor editAs="oneCell">
    <xdr:from>
      <xdr:col>17</xdr:col>
      <xdr:colOff>0</xdr:colOff>
      <xdr:row>22</xdr:row>
      <xdr:rowOff>0</xdr:rowOff>
    </xdr:from>
    <xdr:to>
      <xdr:col>17</xdr:col>
      <xdr:colOff>177165</xdr:colOff>
      <xdr:row>22</xdr:row>
      <xdr:rowOff>171450</xdr:rowOff>
    </xdr:to>
    <xdr:pic>
      <xdr:nvPicPr>
        <xdr:cNvPr id="21" name="图片 3335"/>
        <xdr:cNvPicPr>
          <a:picLocks noChangeAspect="1"/>
        </xdr:cNvPicPr>
      </xdr:nvPicPr>
      <xdr:blipFill>
        <a:blip r:embed="rId1"/>
        <a:stretch>
          <a:fillRect/>
        </a:stretch>
      </xdr:blipFill>
      <xdr:spPr>
        <a:xfrm>
          <a:off x="25596850" y="6489700"/>
          <a:ext cx="177165" cy="171450"/>
        </a:xfrm>
        <a:prstGeom prst="rect">
          <a:avLst/>
        </a:prstGeom>
        <a:noFill/>
        <a:ln w="9525">
          <a:noFill/>
        </a:ln>
      </xdr:spPr>
    </xdr:pic>
    <xdr:clientData/>
  </xdr:twoCellAnchor>
  <xdr:twoCellAnchor editAs="oneCell">
    <xdr:from>
      <xdr:col>17</xdr:col>
      <xdr:colOff>0</xdr:colOff>
      <xdr:row>23</xdr:row>
      <xdr:rowOff>0</xdr:rowOff>
    </xdr:from>
    <xdr:to>
      <xdr:col>17</xdr:col>
      <xdr:colOff>177165</xdr:colOff>
      <xdr:row>23</xdr:row>
      <xdr:rowOff>171450</xdr:rowOff>
    </xdr:to>
    <xdr:pic>
      <xdr:nvPicPr>
        <xdr:cNvPr id="22" name="图片 3335"/>
        <xdr:cNvPicPr>
          <a:picLocks noChangeAspect="1"/>
        </xdr:cNvPicPr>
      </xdr:nvPicPr>
      <xdr:blipFill>
        <a:blip r:embed="rId1"/>
        <a:stretch>
          <a:fillRect/>
        </a:stretch>
      </xdr:blipFill>
      <xdr:spPr>
        <a:xfrm>
          <a:off x="25596850" y="6781800"/>
          <a:ext cx="177165" cy="171450"/>
        </a:xfrm>
        <a:prstGeom prst="rect">
          <a:avLst/>
        </a:prstGeom>
        <a:noFill/>
        <a:ln w="9525">
          <a:noFill/>
        </a:ln>
      </xdr:spPr>
    </xdr:pic>
    <xdr:clientData/>
  </xdr:twoCellAnchor>
  <xdr:twoCellAnchor editAs="oneCell">
    <xdr:from>
      <xdr:col>17</xdr:col>
      <xdr:colOff>0</xdr:colOff>
      <xdr:row>6</xdr:row>
      <xdr:rowOff>0</xdr:rowOff>
    </xdr:from>
    <xdr:to>
      <xdr:col>17</xdr:col>
      <xdr:colOff>177165</xdr:colOff>
      <xdr:row>6</xdr:row>
      <xdr:rowOff>171450</xdr:rowOff>
    </xdr:to>
    <xdr:pic>
      <xdr:nvPicPr>
        <xdr:cNvPr id="23" name="图片 3335"/>
        <xdr:cNvPicPr>
          <a:picLocks noChangeAspect="1"/>
        </xdr:cNvPicPr>
      </xdr:nvPicPr>
      <xdr:blipFill>
        <a:blip r:embed="rId1"/>
        <a:stretch>
          <a:fillRect/>
        </a:stretch>
      </xdr:blipFill>
      <xdr:spPr>
        <a:xfrm>
          <a:off x="25596850" y="1816100"/>
          <a:ext cx="177165" cy="171450"/>
        </a:xfrm>
        <a:prstGeom prst="rect">
          <a:avLst/>
        </a:prstGeom>
        <a:noFill/>
        <a:ln w="9525">
          <a:noFill/>
        </a:ln>
      </xdr:spPr>
    </xdr:pic>
    <xdr:clientData/>
  </xdr:twoCellAnchor>
  <xdr:twoCellAnchor editAs="oneCell">
    <xdr:from>
      <xdr:col>17</xdr:col>
      <xdr:colOff>0</xdr:colOff>
      <xdr:row>10</xdr:row>
      <xdr:rowOff>0</xdr:rowOff>
    </xdr:from>
    <xdr:to>
      <xdr:col>17</xdr:col>
      <xdr:colOff>177165</xdr:colOff>
      <xdr:row>10</xdr:row>
      <xdr:rowOff>171450</xdr:rowOff>
    </xdr:to>
    <xdr:pic>
      <xdr:nvPicPr>
        <xdr:cNvPr id="24" name="图片 3335"/>
        <xdr:cNvPicPr>
          <a:picLocks noChangeAspect="1"/>
        </xdr:cNvPicPr>
      </xdr:nvPicPr>
      <xdr:blipFill>
        <a:blip r:embed="rId1"/>
        <a:stretch>
          <a:fillRect/>
        </a:stretch>
      </xdr:blipFill>
      <xdr:spPr>
        <a:xfrm>
          <a:off x="25596850" y="2984500"/>
          <a:ext cx="177165" cy="171450"/>
        </a:xfrm>
        <a:prstGeom prst="rect">
          <a:avLst/>
        </a:prstGeom>
        <a:noFill/>
        <a:ln w="9525">
          <a:noFill/>
        </a:ln>
      </xdr:spPr>
    </xdr:pic>
    <xdr:clientData/>
  </xdr:twoCellAnchor>
  <xdr:twoCellAnchor editAs="oneCell">
    <xdr:from>
      <xdr:col>17</xdr:col>
      <xdr:colOff>0</xdr:colOff>
      <xdr:row>21</xdr:row>
      <xdr:rowOff>0</xdr:rowOff>
    </xdr:from>
    <xdr:to>
      <xdr:col>17</xdr:col>
      <xdr:colOff>177165</xdr:colOff>
      <xdr:row>21</xdr:row>
      <xdr:rowOff>171450</xdr:rowOff>
    </xdr:to>
    <xdr:pic>
      <xdr:nvPicPr>
        <xdr:cNvPr id="25" name="图片 3335"/>
        <xdr:cNvPicPr>
          <a:picLocks noChangeAspect="1"/>
        </xdr:cNvPicPr>
      </xdr:nvPicPr>
      <xdr:blipFill>
        <a:blip r:embed="rId1"/>
        <a:stretch>
          <a:fillRect/>
        </a:stretch>
      </xdr:blipFill>
      <xdr:spPr>
        <a:xfrm>
          <a:off x="25596850" y="6197600"/>
          <a:ext cx="177165" cy="171450"/>
        </a:xfrm>
        <a:prstGeom prst="rect">
          <a:avLst/>
        </a:prstGeom>
        <a:noFill/>
        <a:ln w="9525">
          <a:noFill/>
        </a:ln>
      </xdr:spPr>
    </xdr:pic>
    <xdr:clientData/>
  </xdr:twoCellAnchor>
  <xdr:twoCellAnchor editAs="oneCell">
    <xdr:from>
      <xdr:col>17</xdr:col>
      <xdr:colOff>0</xdr:colOff>
      <xdr:row>64</xdr:row>
      <xdr:rowOff>0</xdr:rowOff>
    </xdr:from>
    <xdr:to>
      <xdr:col>17</xdr:col>
      <xdr:colOff>177165</xdr:colOff>
      <xdr:row>64</xdr:row>
      <xdr:rowOff>171450</xdr:rowOff>
    </xdr:to>
    <xdr:pic>
      <xdr:nvPicPr>
        <xdr:cNvPr id="26" name="图片 3335"/>
        <xdr:cNvPicPr>
          <a:picLocks noChangeAspect="1"/>
        </xdr:cNvPicPr>
      </xdr:nvPicPr>
      <xdr:blipFill>
        <a:blip r:embed="rId1"/>
        <a:stretch>
          <a:fillRect/>
        </a:stretch>
      </xdr:blipFill>
      <xdr:spPr>
        <a:xfrm>
          <a:off x="25596850" y="18757900"/>
          <a:ext cx="177165" cy="171450"/>
        </a:xfrm>
        <a:prstGeom prst="rect">
          <a:avLst/>
        </a:prstGeom>
        <a:noFill/>
        <a:ln w="9525">
          <a:noFill/>
        </a:ln>
      </xdr:spPr>
    </xdr:pic>
    <xdr:clientData/>
  </xdr:twoCellAnchor>
  <xdr:twoCellAnchor editAs="oneCell">
    <xdr:from>
      <xdr:col>17</xdr:col>
      <xdr:colOff>0</xdr:colOff>
      <xdr:row>76</xdr:row>
      <xdr:rowOff>0</xdr:rowOff>
    </xdr:from>
    <xdr:to>
      <xdr:col>17</xdr:col>
      <xdr:colOff>177165</xdr:colOff>
      <xdr:row>76</xdr:row>
      <xdr:rowOff>171450</xdr:rowOff>
    </xdr:to>
    <xdr:pic>
      <xdr:nvPicPr>
        <xdr:cNvPr id="28" name="图片 3335"/>
        <xdr:cNvPicPr>
          <a:picLocks noChangeAspect="1"/>
        </xdr:cNvPicPr>
      </xdr:nvPicPr>
      <xdr:blipFill>
        <a:blip r:embed="rId1"/>
        <a:stretch>
          <a:fillRect/>
        </a:stretch>
      </xdr:blipFill>
      <xdr:spPr>
        <a:xfrm>
          <a:off x="25596850" y="22263100"/>
          <a:ext cx="177165" cy="171450"/>
        </a:xfrm>
        <a:prstGeom prst="rect">
          <a:avLst/>
        </a:prstGeom>
        <a:noFill/>
        <a:ln w="9525">
          <a:noFill/>
        </a:ln>
      </xdr:spPr>
    </xdr:pic>
    <xdr:clientData/>
  </xdr:twoCellAnchor>
  <xdr:twoCellAnchor editAs="oneCell">
    <xdr:from>
      <xdr:col>17</xdr:col>
      <xdr:colOff>0</xdr:colOff>
      <xdr:row>24</xdr:row>
      <xdr:rowOff>0</xdr:rowOff>
    </xdr:from>
    <xdr:to>
      <xdr:col>17</xdr:col>
      <xdr:colOff>177165</xdr:colOff>
      <xdr:row>24</xdr:row>
      <xdr:rowOff>171450</xdr:rowOff>
    </xdr:to>
    <xdr:pic>
      <xdr:nvPicPr>
        <xdr:cNvPr id="30" name="图片 3335"/>
        <xdr:cNvPicPr>
          <a:picLocks noChangeAspect="1"/>
        </xdr:cNvPicPr>
      </xdr:nvPicPr>
      <xdr:blipFill>
        <a:blip r:embed="rId1"/>
        <a:stretch>
          <a:fillRect/>
        </a:stretch>
      </xdr:blipFill>
      <xdr:spPr>
        <a:xfrm>
          <a:off x="25596850" y="7073900"/>
          <a:ext cx="177165" cy="171450"/>
        </a:xfrm>
        <a:prstGeom prst="rect">
          <a:avLst/>
        </a:prstGeom>
        <a:noFill/>
        <a:ln w="9525">
          <a:noFill/>
        </a:ln>
      </xdr:spPr>
    </xdr:pic>
    <xdr:clientData/>
  </xdr:twoCellAnchor>
  <xdr:twoCellAnchor editAs="oneCell">
    <xdr:from>
      <xdr:col>17</xdr:col>
      <xdr:colOff>8890</xdr:colOff>
      <xdr:row>5</xdr:row>
      <xdr:rowOff>0</xdr:rowOff>
    </xdr:from>
    <xdr:to>
      <xdr:col>17</xdr:col>
      <xdr:colOff>186055</xdr:colOff>
      <xdr:row>5</xdr:row>
      <xdr:rowOff>171450</xdr:rowOff>
    </xdr:to>
    <xdr:pic>
      <xdr:nvPicPr>
        <xdr:cNvPr id="31" name="图片 3335"/>
        <xdr:cNvPicPr>
          <a:picLocks noChangeAspect="1"/>
        </xdr:cNvPicPr>
      </xdr:nvPicPr>
      <xdr:blipFill>
        <a:blip r:embed="rId1"/>
        <a:stretch>
          <a:fillRect/>
        </a:stretch>
      </xdr:blipFill>
      <xdr:spPr>
        <a:xfrm>
          <a:off x="25605740" y="1524000"/>
          <a:ext cx="177165" cy="171450"/>
        </a:xfrm>
        <a:prstGeom prst="rect">
          <a:avLst/>
        </a:prstGeom>
        <a:noFill/>
        <a:ln w="9525">
          <a:noFill/>
        </a:ln>
      </xdr:spPr>
    </xdr:pic>
    <xdr:clientData/>
  </xdr:twoCellAnchor>
  <xdr:twoCellAnchor editAs="oneCell">
    <xdr:from>
      <xdr:col>17</xdr:col>
      <xdr:colOff>8890</xdr:colOff>
      <xdr:row>6</xdr:row>
      <xdr:rowOff>0</xdr:rowOff>
    </xdr:from>
    <xdr:to>
      <xdr:col>17</xdr:col>
      <xdr:colOff>186055</xdr:colOff>
      <xdr:row>6</xdr:row>
      <xdr:rowOff>171450</xdr:rowOff>
    </xdr:to>
    <xdr:pic>
      <xdr:nvPicPr>
        <xdr:cNvPr id="32" name="图片 3335"/>
        <xdr:cNvPicPr>
          <a:picLocks noChangeAspect="1"/>
        </xdr:cNvPicPr>
      </xdr:nvPicPr>
      <xdr:blipFill>
        <a:blip r:embed="rId1"/>
        <a:stretch>
          <a:fillRect/>
        </a:stretch>
      </xdr:blipFill>
      <xdr:spPr>
        <a:xfrm>
          <a:off x="25605740" y="1816100"/>
          <a:ext cx="177165" cy="171450"/>
        </a:xfrm>
        <a:prstGeom prst="rect">
          <a:avLst/>
        </a:prstGeom>
        <a:noFill/>
        <a:ln w="9525">
          <a:noFill/>
        </a:ln>
      </xdr:spPr>
    </xdr:pic>
    <xdr:clientData/>
  </xdr:twoCellAnchor>
  <xdr:twoCellAnchor editAs="oneCell">
    <xdr:from>
      <xdr:col>17</xdr:col>
      <xdr:colOff>0</xdr:colOff>
      <xdr:row>8</xdr:row>
      <xdr:rowOff>0</xdr:rowOff>
    </xdr:from>
    <xdr:to>
      <xdr:col>17</xdr:col>
      <xdr:colOff>177165</xdr:colOff>
      <xdr:row>8</xdr:row>
      <xdr:rowOff>171450</xdr:rowOff>
    </xdr:to>
    <xdr:pic>
      <xdr:nvPicPr>
        <xdr:cNvPr id="33" name="图片 3335"/>
        <xdr:cNvPicPr>
          <a:picLocks noChangeAspect="1"/>
        </xdr:cNvPicPr>
      </xdr:nvPicPr>
      <xdr:blipFill>
        <a:blip r:embed="rId1"/>
        <a:stretch>
          <a:fillRect/>
        </a:stretch>
      </xdr:blipFill>
      <xdr:spPr>
        <a:xfrm>
          <a:off x="25596850" y="2400300"/>
          <a:ext cx="177165" cy="171450"/>
        </a:xfrm>
        <a:prstGeom prst="rect">
          <a:avLst/>
        </a:prstGeom>
        <a:noFill/>
        <a:ln w="9525">
          <a:noFill/>
        </a:ln>
      </xdr:spPr>
    </xdr:pic>
    <xdr:clientData/>
  </xdr:twoCellAnchor>
  <xdr:twoCellAnchor editAs="oneCell">
    <xdr:from>
      <xdr:col>17</xdr:col>
      <xdr:colOff>542290</xdr:colOff>
      <xdr:row>8</xdr:row>
      <xdr:rowOff>0</xdr:rowOff>
    </xdr:from>
    <xdr:to>
      <xdr:col>18</xdr:col>
      <xdr:colOff>142240</xdr:colOff>
      <xdr:row>8</xdr:row>
      <xdr:rowOff>172085</xdr:rowOff>
    </xdr:to>
    <xdr:pic>
      <xdr:nvPicPr>
        <xdr:cNvPr id="34" name="图片 3335"/>
        <xdr:cNvPicPr>
          <a:picLocks noChangeAspect="1"/>
        </xdr:cNvPicPr>
      </xdr:nvPicPr>
      <xdr:blipFill>
        <a:blip r:embed="rId1"/>
        <a:stretch>
          <a:fillRect/>
        </a:stretch>
      </xdr:blipFill>
      <xdr:spPr>
        <a:xfrm>
          <a:off x="26139140" y="2400300"/>
          <a:ext cx="287655" cy="172085"/>
        </a:xfrm>
        <a:prstGeom prst="rect">
          <a:avLst/>
        </a:prstGeom>
        <a:noFill/>
        <a:ln w="9525">
          <a:noFill/>
        </a:ln>
      </xdr:spPr>
    </xdr:pic>
    <xdr:clientData/>
  </xdr:twoCellAnchor>
  <xdr:twoCellAnchor editAs="oneCell">
    <xdr:from>
      <xdr:col>17</xdr:col>
      <xdr:colOff>8890</xdr:colOff>
      <xdr:row>8</xdr:row>
      <xdr:rowOff>0</xdr:rowOff>
    </xdr:from>
    <xdr:to>
      <xdr:col>17</xdr:col>
      <xdr:colOff>186055</xdr:colOff>
      <xdr:row>8</xdr:row>
      <xdr:rowOff>171450</xdr:rowOff>
    </xdr:to>
    <xdr:pic>
      <xdr:nvPicPr>
        <xdr:cNvPr id="36" name="图片 3335"/>
        <xdr:cNvPicPr>
          <a:picLocks noChangeAspect="1"/>
        </xdr:cNvPicPr>
      </xdr:nvPicPr>
      <xdr:blipFill>
        <a:blip r:embed="rId1"/>
        <a:stretch>
          <a:fillRect/>
        </a:stretch>
      </xdr:blipFill>
      <xdr:spPr>
        <a:xfrm>
          <a:off x="25605740" y="2400300"/>
          <a:ext cx="177165" cy="171450"/>
        </a:xfrm>
        <a:prstGeom prst="rect">
          <a:avLst/>
        </a:prstGeom>
        <a:noFill/>
        <a:ln w="9525">
          <a:noFill/>
        </a:ln>
      </xdr:spPr>
    </xdr:pic>
    <xdr:clientData/>
  </xdr:twoCellAnchor>
  <xdr:twoCellAnchor editAs="oneCell">
    <xdr:from>
      <xdr:col>17</xdr:col>
      <xdr:colOff>8890</xdr:colOff>
      <xdr:row>9</xdr:row>
      <xdr:rowOff>0</xdr:rowOff>
    </xdr:from>
    <xdr:to>
      <xdr:col>17</xdr:col>
      <xdr:colOff>186055</xdr:colOff>
      <xdr:row>9</xdr:row>
      <xdr:rowOff>171450</xdr:rowOff>
    </xdr:to>
    <xdr:pic>
      <xdr:nvPicPr>
        <xdr:cNvPr id="37" name="图片 3335"/>
        <xdr:cNvPicPr>
          <a:picLocks noChangeAspect="1"/>
        </xdr:cNvPicPr>
      </xdr:nvPicPr>
      <xdr:blipFill>
        <a:blip r:embed="rId1"/>
        <a:stretch>
          <a:fillRect/>
        </a:stretch>
      </xdr:blipFill>
      <xdr:spPr>
        <a:xfrm>
          <a:off x="25605740" y="2692400"/>
          <a:ext cx="177165" cy="171450"/>
        </a:xfrm>
        <a:prstGeom prst="rect">
          <a:avLst/>
        </a:prstGeom>
        <a:noFill/>
        <a:ln w="9525">
          <a:noFill/>
        </a:ln>
      </xdr:spPr>
    </xdr:pic>
    <xdr:clientData/>
  </xdr:twoCellAnchor>
  <xdr:twoCellAnchor editAs="oneCell">
    <xdr:from>
      <xdr:col>17</xdr:col>
      <xdr:colOff>542290</xdr:colOff>
      <xdr:row>10</xdr:row>
      <xdr:rowOff>0</xdr:rowOff>
    </xdr:from>
    <xdr:to>
      <xdr:col>18</xdr:col>
      <xdr:colOff>142240</xdr:colOff>
      <xdr:row>10</xdr:row>
      <xdr:rowOff>172085</xdr:rowOff>
    </xdr:to>
    <xdr:pic>
      <xdr:nvPicPr>
        <xdr:cNvPr id="39" name="图片 3335"/>
        <xdr:cNvPicPr>
          <a:picLocks noChangeAspect="1"/>
        </xdr:cNvPicPr>
      </xdr:nvPicPr>
      <xdr:blipFill>
        <a:blip r:embed="rId1"/>
        <a:stretch>
          <a:fillRect/>
        </a:stretch>
      </xdr:blipFill>
      <xdr:spPr>
        <a:xfrm>
          <a:off x="26139140" y="2984500"/>
          <a:ext cx="287655" cy="172085"/>
        </a:xfrm>
        <a:prstGeom prst="rect">
          <a:avLst/>
        </a:prstGeom>
        <a:noFill/>
        <a:ln w="9525">
          <a:noFill/>
        </a:ln>
      </xdr:spPr>
    </xdr:pic>
    <xdr:clientData/>
  </xdr:twoCellAnchor>
  <xdr:twoCellAnchor editAs="oneCell">
    <xdr:from>
      <xdr:col>17</xdr:col>
      <xdr:colOff>0</xdr:colOff>
      <xdr:row>11</xdr:row>
      <xdr:rowOff>0</xdr:rowOff>
    </xdr:from>
    <xdr:to>
      <xdr:col>17</xdr:col>
      <xdr:colOff>177165</xdr:colOff>
      <xdr:row>11</xdr:row>
      <xdr:rowOff>171450</xdr:rowOff>
    </xdr:to>
    <xdr:pic>
      <xdr:nvPicPr>
        <xdr:cNvPr id="40" name="图片 3335"/>
        <xdr:cNvPicPr>
          <a:picLocks noChangeAspect="1"/>
        </xdr:cNvPicPr>
      </xdr:nvPicPr>
      <xdr:blipFill>
        <a:blip r:embed="rId1"/>
        <a:stretch>
          <a:fillRect/>
        </a:stretch>
      </xdr:blipFill>
      <xdr:spPr>
        <a:xfrm>
          <a:off x="25596850" y="3276600"/>
          <a:ext cx="177165" cy="171450"/>
        </a:xfrm>
        <a:prstGeom prst="rect">
          <a:avLst/>
        </a:prstGeom>
        <a:noFill/>
        <a:ln w="9525">
          <a:noFill/>
        </a:ln>
      </xdr:spPr>
    </xdr:pic>
    <xdr:clientData/>
  </xdr:twoCellAnchor>
  <xdr:twoCellAnchor editAs="oneCell">
    <xdr:from>
      <xdr:col>17</xdr:col>
      <xdr:colOff>8890</xdr:colOff>
      <xdr:row>10</xdr:row>
      <xdr:rowOff>0</xdr:rowOff>
    </xdr:from>
    <xdr:to>
      <xdr:col>17</xdr:col>
      <xdr:colOff>186055</xdr:colOff>
      <xdr:row>10</xdr:row>
      <xdr:rowOff>171450</xdr:rowOff>
    </xdr:to>
    <xdr:pic>
      <xdr:nvPicPr>
        <xdr:cNvPr id="41" name="图片 3335"/>
        <xdr:cNvPicPr>
          <a:picLocks noChangeAspect="1"/>
        </xdr:cNvPicPr>
      </xdr:nvPicPr>
      <xdr:blipFill>
        <a:blip r:embed="rId1"/>
        <a:stretch>
          <a:fillRect/>
        </a:stretch>
      </xdr:blipFill>
      <xdr:spPr>
        <a:xfrm>
          <a:off x="25605740" y="2984500"/>
          <a:ext cx="177165" cy="171450"/>
        </a:xfrm>
        <a:prstGeom prst="rect">
          <a:avLst/>
        </a:prstGeom>
        <a:noFill/>
        <a:ln w="9525">
          <a:noFill/>
        </a:ln>
      </xdr:spPr>
    </xdr:pic>
    <xdr:clientData/>
  </xdr:twoCellAnchor>
  <xdr:twoCellAnchor editAs="oneCell">
    <xdr:from>
      <xdr:col>17</xdr:col>
      <xdr:colOff>8890</xdr:colOff>
      <xdr:row>11</xdr:row>
      <xdr:rowOff>0</xdr:rowOff>
    </xdr:from>
    <xdr:to>
      <xdr:col>17</xdr:col>
      <xdr:colOff>186055</xdr:colOff>
      <xdr:row>11</xdr:row>
      <xdr:rowOff>171450</xdr:rowOff>
    </xdr:to>
    <xdr:pic>
      <xdr:nvPicPr>
        <xdr:cNvPr id="42" name="图片 3335"/>
        <xdr:cNvPicPr>
          <a:picLocks noChangeAspect="1"/>
        </xdr:cNvPicPr>
      </xdr:nvPicPr>
      <xdr:blipFill>
        <a:blip r:embed="rId1"/>
        <a:stretch>
          <a:fillRect/>
        </a:stretch>
      </xdr:blipFill>
      <xdr:spPr>
        <a:xfrm>
          <a:off x="25605740" y="3276600"/>
          <a:ext cx="177165" cy="171450"/>
        </a:xfrm>
        <a:prstGeom prst="rect">
          <a:avLst/>
        </a:prstGeom>
        <a:noFill/>
        <a:ln w="9525">
          <a:noFill/>
        </a:ln>
      </xdr:spPr>
    </xdr:pic>
    <xdr:clientData/>
  </xdr:twoCellAnchor>
  <xdr:twoCellAnchor editAs="oneCell">
    <xdr:from>
      <xdr:col>17</xdr:col>
      <xdr:colOff>542290</xdr:colOff>
      <xdr:row>11</xdr:row>
      <xdr:rowOff>0</xdr:rowOff>
    </xdr:from>
    <xdr:to>
      <xdr:col>18</xdr:col>
      <xdr:colOff>142240</xdr:colOff>
      <xdr:row>11</xdr:row>
      <xdr:rowOff>172085</xdr:rowOff>
    </xdr:to>
    <xdr:pic>
      <xdr:nvPicPr>
        <xdr:cNvPr id="44" name="图片 3335"/>
        <xdr:cNvPicPr>
          <a:picLocks noChangeAspect="1"/>
        </xdr:cNvPicPr>
      </xdr:nvPicPr>
      <xdr:blipFill>
        <a:blip r:embed="rId1"/>
        <a:stretch>
          <a:fillRect/>
        </a:stretch>
      </xdr:blipFill>
      <xdr:spPr>
        <a:xfrm>
          <a:off x="26139140" y="3276600"/>
          <a:ext cx="287655" cy="172085"/>
        </a:xfrm>
        <a:prstGeom prst="rect">
          <a:avLst/>
        </a:prstGeom>
        <a:noFill/>
        <a:ln w="9525">
          <a:noFill/>
        </a:ln>
      </xdr:spPr>
    </xdr:pic>
    <xdr:clientData/>
  </xdr:twoCellAnchor>
  <xdr:twoCellAnchor editAs="oneCell">
    <xdr:from>
      <xdr:col>17</xdr:col>
      <xdr:colOff>0</xdr:colOff>
      <xdr:row>12</xdr:row>
      <xdr:rowOff>0</xdr:rowOff>
    </xdr:from>
    <xdr:to>
      <xdr:col>17</xdr:col>
      <xdr:colOff>177165</xdr:colOff>
      <xdr:row>12</xdr:row>
      <xdr:rowOff>171450</xdr:rowOff>
    </xdr:to>
    <xdr:pic>
      <xdr:nvPicPr>
        <xdr:cNvPr id="45" name="图片 3335"/>
        <xdr:cNvPicPr>
          <a:picLocks noChangeAspect="1"/>
        </xdr:cNvPicPr>
      </xdr:nvPicPr>
      <xdr:blipFill>
        <a:blip r:embed="rId1"/>
        <a:stretch>
          <a:fillRect/>
        </a:stretch>
      </xdr:blipFill>
      <xdr:spPr>
        <a:xfrm>
          <a:off x="25596850" y="3568700"/>
          <a:ext cx="177165" cy="171450"/>
        </a:xfrm>
        <a:prstGeom prst="rect">
          <a:avLst/>
        </a:prstGeom>
        <a:noFill/>
        <a:ln w="9525">
          <a:noFill/>
        </a:ln>
      </xdr:spPr>
    </xdr:pic>
    <xdr:clientData/>
  </xdr:twoCellAnchor>
  <xdr:twoCellAnchor editAs="oneCell">
    <xdr:from>
      <xdr:col>17</xdr:col>
      <xdr:colOff>8890</xdr:colOff>
      <xdr:row>12</xdr:row>
      <xdr:rowOff>0</xdr:rowOff>
    </xdr:from>
    <xdr:to>
      <xdr:col>17</xdr:col>
      <xdr:colOff>186055</xdr:colOff>
      <xdr:row>12</xdr:row>
      <xdr:rowOff>171450</xdr:rowOff>
    </xdr:to>
    <xdr:pic>
      <xdr:nvPicPr>
        <xdr:cNvPr id="47" name="图片 3335"/>
        <xdr:cNvPicPr>
          <a:picLocks noChangeAspect="1"/>
        </xdr:cNvPicPr>
      </xdr:nvPicPr>
      <xdr:blipFill>
        <a:blip r:embed="rId1"/>
        <a:stretch>
          <a:fillRect/>
        </a:stretch>
      </xdr:blipFill>
      <xdr:spPr>
        <a:xfrm>
          <a:off x="25605740" y="3568700"/>
          <a:ext cx="177165" cy="171450"/>
        </a:xfrm>
        <a:prstGeom prst="rect">
          <a:avLst/>
        </a:prstGeom>
        <a:noFill/>
        <a:ln w="9525">
          <a:noFill/>
        </a:ln>
      </xdr:spPr>
    </xdr:pic>
    <xdr:clientData/>
  </xdr:twoCellAnchor>
  <xdr:twoCellAnchor editAs="oneCell">
    <xdr:from>
      <xdr:col>17</xdr:col>
      <xdr:colOff>0</xdr:colOff>
      <xdr:row>12</xdr:row>
      <xdr:rowOff>234315</xdr:rowOff>
    </xdr:from>
    <xdr:to>
      <xdr:col>17</xdr:col>
      <xdr:colOff>177165</xdr:colOff>
      <xdr:row>13</xdr:row>
      <xdr:rowOff>113665</xdr:rowOff>
    </xdr:to>
    <xdr:pic>
      <xdr:nvPicPr>
        <xdr:cNvPr id="48" name="图片 3335"/>
        <xdr:cNvPicPr>
          <a:picLocks noChangeAspect="1"/>
        </xdr:cNvPicPr>
      </xdr:nvPicPr>
      <xdr:blipFill>
        <a:blip r:embed="rId1"/>
        <a:stretch>
          <a:fillRect/>
        </a:stretch>
      </xdr:blipFill>
      <xdr:spPr>
        <a:xfrm>
          <a:off x="25596850" y="3803015"/>
          <a:ext cx="177165" cy="171450"/>
        </a:xfrm>
        <a:prstGeom prst="rect">
          <a:avLst/>
        </a:prstGeom>
        <a:noFill/>
        <a:ln w="9525">
          <a:noFill/>
        </a:ln>
      </xdr:spPr>
    </xdr:pic>
    <xdr:clientData/>
  </xdr:twoCellAnchor>
  <xdr:twoCellAnchor editAs="oneCell">
    <xdr:from>
      <xdr:col>17</xdr:col>
      <xdr:colOff>542290</xdr:colOff>
      <xdr:row>13</xdr:row>
      <xdr:rowOff>0</xdr:rowOff>
    </xdr:from>
    <xdr:to>
      <xdr:col>18</xdr:col>
      <xdr:colOff>142240</xdr:colOff>
      <xdr:row>13</xdr:row>
      <xdr:rowOff>172085</xdr:rowOff>
    </xdr:to>
    <xdr:pic>
      <xdr:nvPicPr>
        <xdr:cNvPr id="49" name="图片 3335"/>
        <xdr:cNvPicPr>
          <a:picLocks noChangeAspect="1"/>
        </xdr:cNvPicPr>
      </xdr:nvPicPr>
      <xdr:blipFill>
        <a:blip r:embed="rId1"/>
        <a:stretch>
          <a:fillRect/>
        </a:stretch>
      </xdr:blipFill>
      <xdr:spPr>
        <a:xfrm>
          <a:off x="26139140" y="3860800"/>
          <a:ext cx="287655" cy="172085"/>
        </a:xfrm>
        <a:prstGeom prst="rect">
          <a:avLst/>
        </a:prstGeom>
        <a:noFill/>
        <a:ln w="9525">
          <a:noFill/>
        </a:ln>
      </xdr:spPr>
    </xdr:pic>
    <xdr:clientData/>
  </xdr:twoCellAnchor>
  <xdr:twoCellAnchor editAs="oneCell">
    <xdr:from>
      <xdr:col>17</xdr:col>
      <xdr:colOff>0</xdr:colOff>
      <xdr:row>14</xdr:row>
      <xdr:rowOff>0</xdr:rowOff>
    </xdr:from>
    <xdr:to>
      <xdr:col>17</xdr:col>
      <xdr:colOff>177165</xdr:colOff>
      <xdr:row>14</xdr:row>
      <xdr:rowOff>171450</xdr:rowOff>
    </xdr:to>
    <xdr:pic>
      <xdr:nvPicPr>
        <xdr:cNvPr id="50" name="图片 3335"/>
        <xdr:cNvPicPr>
          <a:picLocks noChangeAspect="1"/>
        </xdr:cNvPicPr>
      </xdr:nvPicPr>
      <xdr:blipFill>
        <a:blip r:embed="rId1"/>
        <a:stretch>
          <a:fillRect/>
        </a:stretch>
      </xdr:blipFill>
      <xdr:spPr>
        <a:xfrm>
          <a:off x="25596850" y="4152900"/>
          <a:ext cx="177165" cy="171450"/>
        </a:xfrm>
        <a:prstGeom prst="rect">
          <a:avLst/>
        </a:prstGeom>
        <a:noFill/>
        <a:ln w="9525">
          <a:noFill/>
        </a:ln>
      </xdr:spPr>
    </xdr:pic>
    <xdr:clientData/>
  </xdr:twoCellAnchor>
  <xdr:twoCellAnchor editAs="oneCell">
    <xdr:from>
      <xdr:col>17</xdr:col>
      <xdr:colOff>8890</xdr:colOff>
      <xdr:row>13</xdr:row>
      <xdr:rowOff>0</xdr:rowOff>
    </xdr:from>
    <xdr:to>
      <xdr:col>17</xdr:col>
      <xdr:colOff>186055</xdr:colOff>
      <xdr:row>13</xdr:row>
      <xdr:rowOff>171450</xdr:rowOff>
    </xdr:to>
    <xdr:pic>
      <xdr:nvPicPr>
        <xdr:cNvPr id="51" name="图片 3335"/>
        <xdr:cNvPicPr>
          <a:picLocks noChangeAspect="1"/>
        </xdr:cNvPicPr>
      </xdr:nvPicPr>
      <xdr:blipFill>
        <a:blip r:embed="rId1"/>
        <a:stretch>
          <a:fillRect/>
        </a:stretch>
      </xdr:blipFill>
      <xdr:spPr>
        <a:xfrm>
          <a:off x="25605740" y="3860800"/>
          <a:ext cx="177165" cy="171450"/>
        </a:xfrm>
        <a:prstGeom prst="rect">
          <a:avLst/>
        </a:prstGeom>
        <a:noFill/>
        <a:ln w="9525">
          <a:noFill/>
        </a:ln>
      </xdr:spPr>
    </xdr:pic>
    <xdr:clientData/>
  </xdr:twoCellAnchor>
  <xdr:twoCellAnchor editAs="oneCell">
    <xdr:from>
      <xdr:col>17</xdr:col>
      <xdr:colOff>8890</xdr:colOff>
      <xdr:row>14</xdr:row>
      <xdr:rowOff>0</xdr:rowOff>
    </xdr:from>
    <xdr:to>
      <xdr:col>17</xdr:col>
      <xdr:colOff>186055</xdr:colOff>
      <xdr:row>14</xdr:row>
      <xdr:rowOff>171450</xdr:rowOff>
    </xdr:to>
    <xdr:pic>
      <xdr:nvPicPr>
        <xdr:cNvPr id="52" name="图片 3335"/>
        <xdr:cNvPicPr>
          <a:picLocks noChangeAspect="1"/>
        </xdr:cNvPicPr>
      </xdr:nvPicPr>
      <xdr:blipFill>
        <a:blip r:embed="rId1"/>
        <a:stretch>
          <a:fillRect/>
        </a:stretch>
      </xdr:blipFill>
      <xdr:spPr>
        <a:xfrm>
          <a:off x="25605740" y="4152900"/>
          <a:ext cx="177165" cy="171450"/>
        </a:xfrm>
        <a:prstGeom prst="rect">
          <a:avLst/>
        </a:prstGeom>
        <a:noFill/>
        <a:ln w="9525">
          <a:noFill/>
        </a:ln>
      </xdr:spPr>
    </xdr:pic>
    <xdr:clientData/>
  </xdr:twoCellAnchor>
  <xdr:twoCellAnchor editAs="oneCell">
    <xdr:from>
      <xdr:col>17</xdr:col>
      <xdr:colOff>542290</xdr:colOff>
      <xdr:row>14</xdr:row>
      <xdr:rowOff>0</xdr:rowOff>
    </xdr:from>
    <xdr:to>
      <xdr:col>18</xdr:col>
      <xdr:colOff>142240</xdr:colOff>
      <xdr:row>14</xdr:row>
      <xdr:rowOff>172085</xdr:rowOff>
    </xdr:to>
    <xdr:pic>
      <xdr:nvPicPr>
        <xdr:cNvPr id="54" name="图片 3335"/>
        <xdr:cNvPicPr>
          <a:picLocks noChangeAspect="1"/>
        </xdr:cNvPicPr>
      </xdr:nvPicPr>
      <xdr:blipFill>
        <a:blip r:embed="rId1"/>
        <a:stretch>
          <a:fillRect/>
        </a:stretch>
      </xdr:blipFill>
      <xdr:spPr>
        <a:xfrm>
          <a:off x="26139140" y="4152900"/>
          <a:ext cx="287655" cy="172085"/>
        </a:xfrm>
        <a:prstGeom prst="rect">
          <a:avLst/>
        </a:prstGeom>
        <a:noFill/>
        <a:ln w="9525">
          <a:noFill/>
        </a:ln>
      </xdr:spPr>
    </xdr:pic>
    <xdr:clientData/>
  </xdr:twoCellAnchor>
  <xdr:twoCellAnchor editAs="oneCell">
    <xdr:from>
      <xdr:col>17</xdr:col>
      <xdr:colOff>0</xdr:colOff>
      <xdr:row>15</xdr:row>
      <xdr:rowOff>0</xdr:rowOff>
    </xdr:from>
    <xdr:to>
      <xdr:col>17</xdr:col>
      <xdr:colOff>177165</xdr:colOff>
      <xdr:row>15</xdr:row>
      <xdr:rowOff>171450</xdr:rowOff>
    </xdr:to>
    <xdr:pic>
      <xdr:nvPicPr>
        <xdr:cNvPr id="55" name="图片 3335"/>
        <xdr:cNvPicPr>
          <a:picLocks noChangeAspect="1"/>
        </xdr:cNvPicPr>
      </xdr:nvPicPr>
      <xdr:blipFill>
        <a:blip r:embed="rId1"/>
        <a:stretch>
          <a:fillRect/>
        </a:stretch>
      </xdr:blipFill>
      <xdr:spPr>
        <a:xfrm>
          <a:off x="25596850" y="4445000"/>
          <a:ext cx="177165" cy="171450"/>
        </a:xfrm>
        <a:prstGeom prst="rect">
          <a:avLst/>
        </a:prstGeom>
        <a:noFill/>
        <a:ln w="9525">
          <a:noFill/>
        </a:ln>
      </xdr:spPr>
    </xdr:pic>
    <xdr:clientData/>
  </xdr:twoCellAnchor>
  <xdr:twoCellAnchor editAs="oneCell">
    <xdr:from>
      <xdr:col>17</xdr:col>
      <xdr:colOff>8890</xdr:colOff>
      <xdr:row>15</xdr:row>
      <xdr:rowOff>0</xdr:rowOff>
    </xdr:from>
    <xdr:to>
      <xdr:col>17</xdr:col>
      <xdr:colOff>186055</xdr:colOff>
      <xdr:row>15</xdr:row>
      <xdr:rowOff>171450</xdr:rowOff>
    </xdr:to>
    <xdr:pic>
      <xdr:nvPicPr>
        <xdr:cNvPr id="57" name="图片 3335"/>
        <xdr:cNvPicPr>
          <a:picLocks noChangeAspect="1"/>
        </xdr:cNvPicPr>
      </xdr:nvPicPr>
      <xdr:blipFill>
        <a:blip r:embed="rId1"/>
        <a:stretch>
          <a:fillRect/>
        </a:stretch>
      </xdr:blipFill>
      <xdr:spPr>
        <a:xfrm>
          <a:off x="25605740" y="4445000"/>
          <a:ext cx="177165" cy="171450"/>
        </a:xfrm>
        <a:prstGeom prst="rect">
          <a:avLst/>
        </a:prstGeom>
        <a:noFill/>
        <a:ln w="9525">
          <a:noFill/>
        </a:ln>
      </xdr:spPr>
    </xdr:pic>
    <xdr:clientData/>
  </xdr:twoCellAnchor>
  <xdr:twoCellAnchor editAs="oneCell">
    <xdr:from>
      <xdr:col>17</xdr:col>
      <xdr:colOff>542290</xdr:colOff>
      <xdr:row>15</xdr:row>
      <xdr:rowOff>0</xdr:rowOff>
    </xdr:from>
    <xdr:to>
      <xdr:col>18</xdr:col>
      <xdr:colOff>142240</xdr:colOff>
      <xdr:row>15</xdr:row>
      <xdr:rowOff>172085</xdr:rowOff>
    </xdr:to>
    <xdr:pic>
      <xdr:nvPicPr>
        <xdr:cNvPr id="59" name="图片 3335"/>
        <xdr:cNvPicPr>
          <a:picLocks noChangeAspect="1"/>
        </xdr:cNvPicPr>
      </xdr:nvPicPr>
      <xdr:blipFill>
        <a:blip r:embed="rId1"/>
        <a:stretch>
          <a:fillRect/>
        </a:stretch>
      </xdr:blipFill>
      <xdr:spPr>
        <a:xfrm>
          <a:off x="26139140" y="4445000"/>
          <a:ext cx="287655" cy="172085"/>
        </a:xfrm>
        <a:prstGeom prst="rect">
          <a:avLst/>
        </a:prstGeom>
        <a:noFill/>
        <a:ln w="9525">
          <a:noFill/>
        </a:ln>
      </xdr:spPr>
    </xdr:pic>
    <xdr:clientData/>
  </xdr:twoCellAnchor>
  <xdr:twoCellAnchor editAs="oneCell">
    <xdr:from>
      <xdr:col>17</xdr:col>
      <xdr:colOff>0</xdr:colOff>
      <xdr:row>16</xdr:row>
      <xdr:rowOff>0</xdr:rowOff>
    </xdr:from>
    <xdr:to>
      <xdr:col>17</xdr:col>
      <xdr:colOff>177165</xdr:colOff>
      <xdr:row>16</xdr:row>
      <xdr:rowOff>171450</xdr:rowOff>
    </xdr:to>
    <xdr:pic>
      <xdr:nvPicPr>
        <xdr:cNvPr id="60" name="图片 3335"/>
        <xdr:cNvPicPr>
          <a:picLocks noChangeAspect="1"/>
        </xdr:cNvPicPr>
      </xdr:nvPicPr>
      <xdr:blipFill>
        <a:blip r:embed="rId1"/>
        <a:stretch>
          <a:fillRect/>
        </a:stretch>
      </xdr:blipFill>
      <xdr:spPr>
        <a:xfrm>
          <a:off x="25596850" y="4737100"/>
          <a:ext cx="177165" cy="171450"/>
        </a:xfrm>
        <a:prstGeom prst="rect">
          <a:avLst/>
        </a:prstGeom>
        <a:noFill/>
        <a:ln w="9525">
          <a:noFill/>
        </a:ln>
      </xdr:spPr>
    </xdr:pic>
    <xdr:clientData/>
  </xdr:twoCellAnchor>
  <xdr:twoCellAnchor editAs="oneCell">
    <xdr:from>
      <xdr:col>17</xdr:col>
      <xdr:colOff>8890</xdr:colOff>
      <xdr:row>16</xdr:row>
      <xdr:rowOff>0</xdr:rowOff>
    </xdr:from>
    <xdr:to>
      <xdr:col>17</xdr:col>
      <xdr:colOff>186055</xdr:colOff>
      <xdr:row>16</xdr:row>
      <xdr:rowOff>171450</xdr:rowOff>
    </xdr:to>
    <xdr:pic>
      <xdr:nvPicPr>
        <xdr:cNvPr id="62" name="图片 3335"/>
        <xdr:cNvPicPr>
          <a:picLocks noChangeAspect="1"/>
        </xdr:cNvPicPr>
      </xdr:nvPicPr>
      <xdr:blipFill>
        <a:blip r:embed="rId1"/>
        <a:stretch>
          <a:fillRect/>
        </a:stretch>
      </xdr:blipFill>
      <xdr:spPr>
        <a:xfrm>
          <a:off x="25605740" y="4737100"/>
          <a:ext cx="177165" cy="171450"/>
        </a:xfrm>
        <a:prstGeom prst="rect">
          <a:avLst/>
        </a:prstGeom>
        <a:noFill/>
        <a:ln w="9525">
          <a:noFill/>
        </a:ln>
      </xdr:spPr>
    </xdr:pic>
    <xdr:clientData/>
  </xdr:twoCellAnchor>
  <xdr:twoCellAnchor editAs="oneCell">
    <xdr:from>
      <xdr:col>17</xdr:col>
      <xdr:colOff>542290</xdr:colOff>
      <xdr:row>16</xdr:row>
      <xdr:rowOff>0</xdr:rowOff>
    </xdr:from>
    <xdr:to>
      <xdr:col>18</xdr:col>
      <xdr:colOff>142240</xdr:colOff>
      <xdr:row>16</xdr:row>
      <xdr:rowOff>172085</xdr:rowOff>
    </xdr:to>
    <xdr:pic>
      <xdr:nvPicPr>
        <xdr:cNvPr id="64" name="图片 3335"/>
        <xdr:cNvPicPr>
          <a:picLocks noChangeAspect="1"/>
        </xdr:cNvPicPr>
      </xdr:nvPicPr>
      <xdr:blipFill>
        <a:blip r:embed="rId1"/>
        <a:stretch>
          <a:fillRect/>
        </a:stretch>
      </xdr:blipFill>
      <xdr:spPr>
        <a:xfrm>
          <a:off x="26139140" y="4737100"/>
          <a:ext cx="287655" cy="172085"/>
        </a:xfrm>
        <a:prstGeom prst="rect">
          <a:avLst/>
        </a:prstGeom>
        <a:noFill/>
        <a:ln w="9525">
          <a:noFill/>
        </a:ln>
      </xdr:spPr>
    </xdr:pic>
    <xdr:clientData/>
  </xdr:twoCellAnchor>
  <xdr:twoCellAnchor editAs="oneCell">
    <xdr:from>
      <xdr:col>17</xdr:col>
      <xdr:colOff>0</xdr:colOff>
      <xdr:row>17</xdr:row>
      <xdr:rowOff>0</xdr:rowOff>
    </xdr:from>
    <xdr:to>
      <xdr:col>17</xdr:col>
      <xdr:colOff>177165</xdr:colOff>
      <xdr:row>17</xdr:row>
      <xdr:rowOff>171450</xdr:rowOff>
    </xdr:to>
    <xdr:pic>
      <xdr:nvPicPr>
        <xdr:cNvPr id="65" name="图片 3335"/>
        <xdr:cNvPicPr>
          <a:picLocks noChangeAspect="1"/>
        </xdr:cNvPicPr>
      </xdr:nvPicPr>
      <xdr:blipFill>
        <a:blip r:embed="rId1"/>
        <a:stretch>
          <a:fillRect/>
        </a:stretch>
      </xdr:blipFill>
      <xdr:spPr>
        <a:xfrm>
          <a:off x="25596850" y="5029200"/>
          <a:ext cx="177165" cy="171450"/>
        </a:xfrm>
        <a:prstGeom prst="rect">
          <a:avLst/>
        </a:prstGeom>
        <a:noFill/>
        <a:ln w="9525">
          <a:noFill/>
        </a:ln>
      </xdr:spPr>
    </xdr:pic>
    <xdr:clientData/>
  </xdr:twoCellAnchor>
  <xdr:twoCellAnchor editAs="oneCell">
    <xdr:from>
      <xdr:col>17</xdr:col>
      <xdr:colOff>8890</xdr:colOff>
      <xdr:row>17</xdr:row>
      <xdr:rowOff>0</xdr:rowOff>
    </xdr:from>
    <xdr:to>
      <xdr:col>17</xdr:col>
      <xdr:colOff>186055</xdr:colOff>
      <xdr:row>17</xdr:row>
      <xdr:rowOff>171450</xdr:rowOff>
    </xdr:to>
    <xdr:pic>
      <xdr:nvPicPr>
        <xdr:cNvPr id="67" name="图片 3335"/>
        <xdr:cNvPicPr>
          <a:picLocks noChangeAspect="1"/>
        </xdr:cNvPicPr>
      </xdr:nvPicPr>
      <xdr:blipFill>
        <a:blip r:embed="rId1"/>
        <a:stretch>
          <a:fillRect/>
        </a:stretch>
      </xdr:blipFill>
      <xdr:spPr>
        <a:xfrm>
          <a:off x="25605740" y="5029200"/>
          <a:ext cx="177165" cy="171450"/>
        </a:xfrm>
        <a:prstGeom prst="rect">
          <a:avLst/>
        </a:prstGeom>
        <a:noFill/>
        <a:ln w="9525">
          <a:noFill/>
        </a:ln>
      </xdr:spPr>
    </xdr:pic>
    <xdr:clientData/>
  </xdr:twoCellAnchor>
  <xdr:twoCellAnchor editAs="oneCell">
    <xdr:from>
      <xdr:col>17</xdr:col>
      <xdr:colOff>542290</xdr:colOff>
      <xdr:row>17</xdr:row>
      <xdr:rowOff>0</xdr:rowOff>
    </xdr:from>
    <xdr:to>
      <xdr:col>18</xdr:col>
      <xdr:colOff>142240</xdr:colOff>
      <xdr:row>17</xdr:row>
      <xdr:rowOff>172085</xdr:rowOff>
    </xdr:to>
    <xdr:pic>
      <xdr:nvPicPr>
        <xdr:cNvPr id="69" name="图片 3335"/>
        <xdr:cNvPicPr>
          <a:picLocks noChangeAspect="1"/>
        </xdr:cNvPicPr>
      </xdr:nvPicPr>
      <xdr:blipFill>
        <a:blip r:embed="rId1"/>
        <a:stretch>
          <a:fillRect/>
        </a:stretch>
      </xdr:blipFill>
      <xdr:spPr>
        <a:xfrm>
          <a:off x="26139140" y="5029200"/>
          <a:ext cx="287655" cy="172085"/>
        </a:xfrm>
        <a:prstGeom prst="rect">
          <a:avLst/>
        </a:prstGeom>
        <a:noFill/>
        <a:ln w="9525">
          <a:noFill/>
        </a:ln>
      </xdr:spPr>
    </xdr:pic>
    <xdr:clientData/>
  </xdr:twoCellAnchor>
  <xdr:twoCellAnchor editAs="oneCell">
    <xdr:from>
      <xdr:col>17</xdr:col>
      <xdr:colOff>0</xdr:colOff>
      <xdr:row>18</xdr:row>
      <xdr:rowOff>0</xdr:rowOff>
    </xdr:from>
    <xdr:to>
      <xdr:col>17</xdr:col>
      <xdr:colOff>177165</xdr:colOff>
      <xdr:row>18</xdr:row>
      <xdr:rowOff>171450</xdr:rowOff>
    </xdr:to>
    <xdr:pic>
      <xdr:nvPicPr>
        <xdr:cNvPr id="70" name="图片 3335"/>
        <xdr:cNvPicPr>
          <a:picLocks noChangeAspect="1"/>
        </xdr:cNvPicPr>
      </xdr:nvPicPr>
      <xdr:blipFill>
        <a:blip r:embed="rId1"/>
        <a:stretch>
          <a:fillRect/>
        </a:stretch>
      </xdr:blipFill>
      <xdr:spPr>
        <a:xfrm>
          <a:off x="25596850" y="5321300"/>
          <a:ext cx="177165" cy="171450"/>
        </a:xfrm>
        <a:prstGeom prst="rect">
          <a:avLst/>
        </a:prstGeom>
        <a:noFill/>
        <a:ln w="9525">
          <a:noFill/>
        </a:ln>
      </xdr:spPr>
    </xdr:pic>
    <xdr:clientData/>
  </xdr:twoCellAnchor>
  <xdr:twoCellAnchor editAs="oneCell">
    <xdr:from>
      <xdr:col>17</xdr:col>
      <xdr:colOff>8890</xdr:colOff>
      <xdr:row>18</xdr:row>
      <xdr:rowOff>0</xdr:rowOff>
    </xdr:from>
    <xdr:to>
      <xdr:col>17</xdr:col>
      <xdr:colOff>186055</xdr:colOff>
      <xdr:row>18</xdr:row>
      <xdr:rowOff>171450</xdr:rowOff>
    </xdr:to>
    <xdr:pic>
      <xdr:nvPicPr>
        <xdr:cNvPr id="72" name="图片 3335"/>
        <xdr:cNvPicPr>
          <a:picLocks noChangeAspect="1"/>
        </xdr:cNvPicPr>
      </xdr:nvPicPr>
      <xdr:blipFill>
        <a:blip r:embed="rId1"/>
        <a:stretch>
          <a:fillRect/>
        </a:stretch>
      </xdr:blipFill>
      <xdr:spPr>
        <a:xfrm>
          <a:off x="25605740" y="5321300"/>
          <a:ext cx="177165" cy="171450"/>
        </a:xfrm>
        <a:prstGeom prst="rect">
          <a:avLst/>
        </a:prstGeom>
        <a:noFill/>
        <a:ln w="9525">
          <a:noFill/>
        </a:ln>
      </xdr:spPr>
    </xdr:pic>
    <xdr:clientData/>
  </xdr:twoCellAnchor>
  <xdr:twoCellAnchor editAs="oneCell">
    <xdr:from>
      <xdr:col>17</xdr:col>
      <xdr:colOff>542290</xdr:colOff>
      <xdr:row>19</xdr:row>
      <xdr:rowOff>0</xdr:rowOff>
    </xdr:from>
    <xdr:to>
      <xdr:col>18</xdr:col>
      <xdr:colOff>142240</xdr:colOff>
      <xdr:row>19</xdr:row>
      <xdr:rowOff>172085</xdr:rowOff>
    </xdr:to>
    <xdr:pic>
      <xdr:nvPicPr>
        <xdr:cNvPr id="74" name="图片 3335"/>
        <xdr:cNvPicPr>
          <a:picLocks noChangeAspect="1"/>
        </xdr:cNvPicPr>
      </xdr:nvPicPr>
      <xdr:blipFill>
        <a:blip r:embed="rId1"/>
        <a:stretch>
          <a:fillRect/>
        </a:stretch>
      </xdr:blipFill>
      <xdr:spPr>
        <a:xfrm>
          <a:off x="26139140" y="5613400"/>
          <a:ext cx="287655" cy="172085"/>
        </a:xfrm>
        <a:prstGeom prst="rect">
          <a:avLst/>
        </a:prstGeom>
        <a:noFill/>
        <a:ln w="9525">
          <a:noFill/>
        </a:ln>
      </xdr:spPr>
    </xdr:pic>
    <xdr:clientData/>
  </xdr:twoCellAnchor>
  <xdr:twoCellAnchor editAs="oneCell">
    <xdr:from>
      <xdr:col>17</xdr:col>
      <xdr:colOff>0</xdr:colOff>
      <xdr:row>20</xdr:row>
      <xdr:rowOff>0</xdr:rowOff>
    </xdr:from>
    <xdr:to>
      <xdr:col>17</xdr:col>
      <xdr:colOff>177165</xdr:colOff>
      <xdr:row>20</xdr:row>
      <xdr:rowOff>171450</xdr:rowOff>
    </xdr:to>
    <xdr:pic>
      <xdr:nvPicPr>
        <xdr:cNvPr id="75" name="图片 3335"/>
        <xdr:cNvPicPr>
          <a:picLocks noChangeAspect="1"/>
        </xdr:cNvPicPr>
      </xdr:nvPicPr>
      <xdr:blipFill>
        <a:blip r:embed="rId1"/>
        <a:stretch>
          <a:fillRect/>
        </a:stretch>
      </xdr:blipFill>
      <xdr:spPr>
        <a:xfrm>
          <a:off x="25596850" y="5905500"/>
          <a:ext cx="177165" cy="171450"/>
        </a:xfrm>
        <a:prstGeom prst="rect">
          <a:avLst/>
        </a:prstGeom>
        <a:noFill/>
        <a:ln w="9525">
          <a:noFill/>
        </a:ln>
      </xdr:spPr>
    </xdr:pic>
    <xdr:clientData/>
  </xdr:twoCellAnchor>
  <xdr:twoCellAnchor editAs="oneCell">
    <xdr:from>
      <xdr:col>17</xdr:col>
      <xdr:colOff>8890</xdr:colOff>
      <xdr:row>19</xdr:row>
      <xdr:rowOff>0</xdr:rowOff>
    </xdr:from>
    <xdr:to>
      <xdr:col>17</xdr:col>
      <xdr:colOff>186055</xdr:colOff>
      <xdr:row>19</xdr:row>
      <xdr:rowOff>171450</xdr:rowOff>
    </xdr:to>
    <xdr:pic>
      <xdr:nvPicPr>
        <xdr:cNvPr id="76" name="图片 3335"/>
        <xdr:cNvPicPr>
          <a:picLocks noChangeAspect="1"/>
        </xdr:cNvPicPr>
      </xdr:nvPicPr>
      <xdr:blipFill>
        <a:blip r:embed="rId1"/>
        <a:stretch>
          <a:fillRect/>
        </a:stretch>
      </xdr:blipFill>
      <xdr:spPr>
        <a:xfrm>
          <a:off x="25605740" y="5613400"/>
          <a:ext cx="177165" cy="171450"/>
        </a:xfrm>
        <a:prstGeom prst="rect">
          <a:avLst/>
        </a:prstGeom>
        <a:noFill/>
        <a:ln w="9525">
          <a:noFill/>
        </a:ln>
      </xdr:spPr>
    </xdr:pic>
    <xdr:clientData/>
  </xdr:twoCellAnchor>
  <xdr:twoCellAnchor editAs="oneCell">
    <xdr:from>
      <xdr:col>17</xdr:col>
      <xdr:colOff>8890</xdr:colOff>
      <xdr:row>20</xdr:row>
      <xdr:rowOff>0</xdr:rowOff>
    </xdr:from>
    <xdr:to>
      <xdr:col>17</xdr:col>
      <xdr:colOff>186055</xdr:colOff>
      <xdr:row>20</xdr:row>
      <xdr:rowOff>171450</xdr:rowOff>
    </xdr:to>
    <xdr:pic>
      <xdr:nvPicPr>
        <xdr:cNvPr id="77" name="图片 3335"/>
        <xdr:cNvPicPr>
          <a:picLocks noChangeAspect="1"/>
        </xdr:cNvPicPr>
      </xdr:nvPicPr>
      <xdr:blipFill>
        <a:blip r:embed="rId1"/>
        <a:stretch>
          <a:fillRect/>
        </a:stretch>
      </xdr:blipFill>
      <xdr:spPr>
        <a:xfrm>
          <a:off x="25605740" y="5905500"/>
          <a:ext cx="177165" cy="171450"/>
        </a:xfrm>
        <a:prstGeom prst="rect">
          <a:avLst/>
        </a:prstGeom>
        <a:noFill/>
        <a:ln w="9525">
          <a:noFill/>
        </a:ln>
      </xdr:spPr>
    </xdr:pic>
    <xdr:clientData/>
  </xdr:twoCellAnchor>
  <xdr:twoCellAnchor editAs="oneCell">
    <xdr:from>
      <xdr:col>17</xdr:col>
      <xdr:colOff>542290</xdr:colOff>
      <xdr:row>20</xdr:row>
      <xdr:rowOff>0</xdr:rowOff>
    </xdr:from>
    <xdr:to>
      <xdr:col>18</xdr:col>
      <xdr:colOff>142240</xdr:colOff>
      <xdr:row>20</xdr:row>
      <xdr:rowOff>172085</xdr:rowOff>
    </xdr:to>
    <xdr:pic>
      <xdr:nvPicPr>
        <xdr:cNvPr id="79" name="图片 3335"/>
        <xdr:cNvPicPr>
          <a:picLocks noChangeAspect="1"/>
        </xdr:cNvPicPr>
      </xdr:nvPicPr>
      <xdr:blipFill>
        <a:blip r:embed="rId1"/>
        <a:stretch>
          <a:fillRect/>
        </a:stretch>
      </xdr:blipFill>
      <xdr:spPr>
        <a:xfrm>
          <a:off x="26139140" y="5905500"/>
          <a:ext cx="287655" cy="172085"/>
        </a:xfrm>
        <a:prstGeom prst="rect">
          <a:avLst/>
        </a:prstGeom>
        <a:noFill/>
        <a:ln w="9525">
          <a:noFill/>
        </a:ln>
      </xdr:spPr>
    </xdr:pic>
    <xdr:clientData/>
  </xdr:twoCellAnchor>
  <xdr:twoCellAnchor editAs="oneCell">
    <xdr:from>
      <xdr:col>17</xdr:col>
      <xdr:colOff>8890</xdr:colOff>
      <xdr:row>21</xdr:row>
      <xdr:rowOff>0</xdr:rowOff>
    </xdr:from>
    <xdr:to>
      <xdr:col>17</xdr:col>
      <xdr:colOff>186055</xdr:colOff>
      <xdr:row>21</xdr:row>
      <xdr:rowOff>171450</xdr:rowOff>
    </xdr:to>
    <xdr:pic>
      <xdr:nvPicPr>
        <xdr:cNvPr id="82" name="图片 3335"/>
        <xdr:cNvPicPr>
          <a:picLocks noChangeAspect="1"/>
        </xdr:cNvPicPr>
      </xdr:nvPicPr>
      <xdr:blipFill>
        <a:blip r:embed="rId1"/>
        <a:stretch>
          <a:fillRect/>
        </a:stretch>
      </xdr:blipFill>
      <xdr:spPr>
        <a:xfrm>
          <a:off x="25605740" y="6197600"/>
          <a:ext cx="177165" cy="171450"/>
        </a:xfrm>
        <a:prstGeom prst="rect">
          <a:avLst/>
        </a:prstGeom>
        <a:noFill/>
        <a:ln w="9525">
          <a:noFill/>
        </a:ln>
      </xdr:spPr>
    </xdr:pic>
    <xdr:clientData/>
  </xdr:twoCellAnchor>
  <xdr:twoCellAnchor editAs="oneCell">
    <xdr:from>
      <xdr:col>17</xdr:col>
      <xdr:colOff>542290</xdr:colOff>
      <xdr:row>22</xdr:row>
      <xdr:rowOff>0</xdr:rowOff>
    </xdr:from>
    <xdr:to>
      <xdr:col>18</xdr:col>
      <xdr:colOff>142240</xdr:colOff>
      <xdr:row>22</xdr:row>
      <xdr:rowOff>172085</xdr:rowOff>
    </xdr:to>
    <xdr:pic>
      <xdr:nvPicPr>
        <xdr:cNvPr id="84" name="图片 3335"/>
        <xdr:cNvPicPr>
          <a:picLocks noChangeAspect="1"/>
        </xdr:cNvPicPr>
      </xdr:nvPicPr>
      <xdr:blipFill>
        <a:blip r:embed="rId1"/>
        <a:stretch>
          <a:fillRect/>
        </a:stretch>
      </xdr:blipFill>
      <xdr:spPr>
        <a:xfrm>
          <a:off x="26139140" y="6489700"/>
          <a:ext cx="287655" cy="172085"/>
        </a:xfrm>
        <a:prstGeom prst="rect">
          <a:avLst/>
        </a:prstGeom>
        <a:noFill/>
        <a:ln w="9525">
          <a:noFill/>
        </a:ln>
      </xdr:spPr>
    </xdr:pic>
    <xdr:clientData/>
  </xdr:twoCellAnchor>
  <xdr:twoCellAnchor editAs="oneCell">
    <xdr:from>
      <xdr:col>17</xdr:col>
      <xdr:colOff>8890</xdr:colOff>
      <xdr:row>22</xdr:row>
      <xdr:rowOff>0</xdr:rowOff>
    </xdr:from>
    <xdr:to>
      <xdr:col>17</xdr:col>
      <xdr:colOff>186055</xdr:colOff>
      <xdr:row>22</xdr:row>
      <xdr:rowOff>171450</xdr:rowOff>
    </xdr:to>
    <xdr:pic>
      <xdr:nvPicPr>
        <xdr:cNvPr id="86" name="图片 3335"/>
        <xdr:cNvPicPr>
          <a:picLocks noChangeAspect="1"/>
        </xdr:cNvPicPr>
      </xdr:nvPicPr>
      <xdr:blipFill>
        <a:blip r:embed="rId1"/>
        <a:stretch>
          <a:fillRect/>
        </a:stretch>
      </xdr:blipFill>
      <xdr:spPr>
        <a:xfrm>
          <a:off x="25605740" y="6489700"/>
          <a:ext cx="177165" cy="171450"/>
        </a:xfrm>
        <a:prstGeom prst="rect">
          <a:avLst/>
        </a:prstGeom>
        <a:noFill/>
        <a:ln w="9525">
          <a:noFill/>
        </a:ln>
      </xdr:spPr>
    </xdr:pic>
    <xdr:clientData/>
  </xdr:twoCellAnchor>
  <xdr:twoCellAnchor editAs="oneCell">
    <xdr:from>
      <xdr:col>17</xdr:col>
      <xdr:colOff>8890</xdr:colOff>
      <xdr:row>23</xdr:row>
      <xdr:rowOff>0</xdr:rowOff>
    </xdr:from>
    <xdr:to>
      <xdr:col>17</xdr:col>
      <xdr:colOff>186055</xdr:colOff>
      <xdr:row>23</xdr:row>
      <xdr:rowOff>171450</xdr:rowOff>
    </xdr:to>
    <xdr:pic>
      <xdr:nvPicPr>
        <xdr:cNvPr id="87" name="图片 3335"/>
        <xdr:cNvPicPr>
          <a:picLocks noChangeAspect="1"/>
        </xdr:cNvPicPr>
      </xdr:nvPicPr>
      <xdr:blipFill>
        <a:blip r:embed="rId1"/>
        <a:stretch>
          <a:fillRect/>
        </a:stretch>
      </xdr:blipFill>
      <xdr:spPr>
        <a:xfrm>
          <a:off x="25605740" y="6781800"/>
          <a:ext cx="177165" cy="171450"/>
        </a:xfrm>
        <a:prstGeom prst="rect">
          <a:avLst/>
        </a:prstGeom>
        <a:noFill/>
        <a:ln w="9525">
          <a:noFill/>
        </a:ln>
      </xdr:spPr>
    </xdr:pic>
    <xdr:clientData/>
  </xdr:twoCellAnchor>
  <xdr:twoCellAnchor editAs="oneCell">
    <xdr:from>
      <xdr:col>17</xdr:col>
      <xdr:colOff>542290</xdr:colOff>
      <xdr:row>23</xdr:row>
      <xdr:rowOff>0</xdr:rowOff>
    </xdr:from>
    <xdr:to>
      <xdr:col>18</xdr:col>
      <xdr:colOff>142240</xdr:colOff>
      <xdr:row>23</xdr:row>
      <xdr:rowOff>172085</xdr:rowOff>
    </xdr:to>
    <xdr:pic>
      <xdr:nvPicPr>
        <xdr:cNvPr id="88" name="图片 3335"/>
        <xdr:cNvPicPr>
          <a:picLocks noChangeAspect="1"/>
        </xdr:cNvPicPr>
      </xdr:nvPicPr>
      <xdr:blipFill>
        <a:blip r:embed="rId1"/>
        <a:stretch>
          <a:fillRect/>
        </a:stretch>
      </xdr:blipFill>
      <xdr:spPr>
        <a:xfrm>
          <a:off x="26139140" y="6781800"/>
          <a:ext cx="287655" cy="172085"/>
        </a:xfrm>
        <a:prstGeom prst="rect">
          <a:avLst/>
        </a:prstGeom>
        <a:noFill/>
        <a:ln w="9525">
          <a:noFill/>
        </a:ln>
      </xdr:spPr>
    </xdr:pic>
    <xdr:clientData/>
  </xdr:twoCellAnchor>
  <xdr:twoCellAnchor editAs="oneCell">
    <xdr:from>
      <xdr:col>17</xdr:col>
      <xdr:colOff>8890</xdr:colOff>
      <xdr:row>24</xdr:row>
      <xdr:rowOff>0</xdr:rowOff>
    </xdr:from>
    <xdr:to>
      <xdr:col>17</xdr:col>
      <xdr:colOff>186055</xdr:colOff>
      <xdr:row>24</xdr:row>
      <xdr:rowOff>171450</xdr:rowOff>
    </xdr:to>
    <xdr:pic>
      <xdr:nvPicPr>
        <xdr:cNvPr id="90" name="图片 3335"/>
        <xdr:cNvPicPr>
          <a:picLocks noChangeAspect="1"/>
        </xdr:cNvPicPr>
      </xdr:nvPicPr>
      <xdr:blipFill>
        <a:blip r:embed="rId1"/>
        <a:stretch>
          <a:fillRect/>
        </a:stretch>
      </xdr:blipFill>
      <xdr:spPr>
        <a:xfrm>
          <a:off x="25605740" y="7073900"/>
          <a:ext cx="177165" cy="17145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7" Type="http://schemas.openxmlformats.org/officeDocument/2006/relationships/oleObject" Target="../embeddings/oleObject3.bin"/><Relationship Id="rId6" Type="http://schemas.openxmlformats.org/officeDocument/2006/relationships/oleObject" Target="../embeddings/oleObject2.bin"/><Relationship Id="rId5" Type="http://schemas.openxmlformats.org/officeDocument/2006/relationships/image" Target="../media/image3.wmf"/><Relationship Id="rId4" Type="http://schemas.openxmlformats.org/officeDocument/2006/relationships/oleObject" Target="../embeddings/oleObject1.bin"/><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comments" Target="../comments1.xml"/></Relationships>
</file>

<file path=xl/worksheets/_rels/sheet4.xml.rels><?xml version="1.0" encoding="UTF-8" standalone="yes"?>
<Relationships xmlns="http://schemas.openxmlformats.org/package/2006/relationships"><Relationship Id="rId9" Type="http://schemas.openxmlformats.org/officeDocument/2006/relationships/oleObject" Target="../embeddings/oleObject9.bin"/><Relationship Id="rId8" Type="http://schemas.openxmlformats.org/officeDocument/2006/relationships/oleObject" Target="../embeddings/oleObject8.bin"/><Relationship Id="rId7" Type="http://schemas.openxmlformats.org/officeDocument/2006/relationships/oleObject" Target="../embeddings/oleObject7.bin"/><Relationship Id="rId6" Type="http://schemas.openxmlformats.org/officeDocument/2006/relationships/oleObject" Target="../embeddings/oleObject6.bin"/><Relationship Id="rId5" Type="http://schemas.openxmlformats.org/officeDocument/2006/relationships/oleObject" Target="../embeddings/oleObject5.bin"/><Relationship Id="rId4" Type="http://schemas.openxmlformats.org/officeDocument/2006/relationships/image" Target="../media/image3.wmf"/><Relationship Id="rId3" Type="http://schemas.openxmlformats.org/officeDocument/2006/relationships/oleObject" Target="../embeddings/oleObject4.bin"/><Relationship Id="rId2" Type="http://schemas.openxmlformats.org/officeDocument/2006/relationships/vmlDrawing" Target="../drawings/vmlDrawing2.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M23"/>
  <sheetViews>
    <sheetView zoomScale="85" zoomScaleNormal="85" workbookViewId="0">
      <selection activeCell="D7" sqref="D7"/>
    </sheetView>
  </sheetViews>
  <sheetFormatPr defaultColWidth="9" defaultRowHeight="13.5"/>
  <cols>
    <col min="1" max="1" width="9.23333333333333" style="255"/>
    <col min="2" max="3" width="12.2166666666667" style="255" customWidth="1"/>
    <col min="4" max="13" width="17.3916666666667" style="255" customWidth="1"/>
    <col min="14" max="16384" width="9" style="255"/>
  </cols>
  <sheetData>
    <row r="1" ht="43" customHeight="1" spans="1:13">
      <c r="A1" s="459" t="s">
        <v>0</v>
      </c>
      <c r="B1" s="460"/>
      <c r="C1" s="460"/>
      <c r="D1" s="460"/>
      <c r="E1" s="460"/>
      <c r="F1" s="460"/>
      <c r="G1" s="460"/>
      <c r="H1" s="460"/>
      <c r="I1" s="460"/>
      <c r="J1" s="460"/>
      <c r="K1" s="460"/>
      <c r="L1" s="460"/>
      <c r="M1" s="460"/>
    </row>
    <row r="2" ht="18.75" spans="1:13">
      <c r="A2" s="461" t="s">
        <v>1</v>
      </c>
      <c r="B2" s="461" t="s">
        <v>2</v>
      </c>
      <c r="C2" s="461" t="s">
        <v>3</v>
      </c>
      <c r="D2" s="462" t="s">
        <v>4</v>
      </c>
      <c r="E2" s="461"/>
      <c r="F2" s="461"/>
      <c r="G2" s="461"/>
      <c r="H2" s="461"/>
      <c r="I2" s="461"/>
      <c r="J2" s="461"/>
      <c r="K2" s="461"/>
      <c r="L2" s="461"/>
      <c r="M2" s="461"/>
    </row>
    <row r="3" ht="18.75" spans="1:13">
      <c r="A3" s="461"/>
      <c r="B3" s="461"/>
      <c r="C3" s="461"/>
      <c r="D3" s="461" t="s">
        <v>5</v>
      </c>
      <c r="E3" s="462" t="s">
        <v>6</v>
      </c>
      <c r="F3" s="462"/>
      <c r="G3" s="463"/>
      <c r="H3" s="462" t="s">
        <v>7</v>
      </c>
      <c r="I3" s="462"/>
      <c r="J3" s="463"/>
      <c r="K3" s="464" t="s">
        <v>8</v>
      </c>
      <c r="L3" s="465"/>
      <c r="M3" s="466"/>
    </row>
    <row r="4" ht="18.75" spans="1:13">
      <c r="A4" s="461"/>
      <c r="B4" s="461"/>
      <c r="C4" s="461"/>
      <c r="D4" s="461"/>
      <c r="E4" s="461" t="s">
        <v>9</v>
      </c>
      <c r="F4" s="461" t="s">
        <v>10</v>
      </c>
      <c r="G4" s="461" t="s">
        <v>11</v>
      </c>
      <c r="H4" s="461" t="s">
        <v>9</v>
      </c>
      <c r="I4" s="461" t="s">
        <v>10</v>
      </c>
      <c r="J4" s="461" t="s">
        <v>11</v>
      </c>
      <c r="K4" s="461" t="s">
        <v>9</v>
      </c>
      <c r="L4" s="461" t="s">
        <v>10</v>
      </c>
      <c r="M4" s="461" t="s">
        <v>11</v>
      </c>
    </row>
    <row r="5" ht="168.75" spans="1:13">
      <c r="A5" s="467" t="s">
        <v>12</v>
      </c>
      <c r="B5" s="467"/>
      <c r="C5" s="467"/>
      <c r="D5" s="467" t="s">
        <v>13</v>
      </c>
      <c r="E5" s="467" t="s">
        <v>14</v>
      </c>
      <c r="F5" s="463" t="s">
        <v>15</v>
      </c>
      <c r="G5" s="468" t="s">
        <v>16</v>
      </c>
      <c r="H5" s="467" t="s">
        <v>17</v>
      </c>
      <c r="I5" s="463" t="s">
        <v>15</v>
      </c>
      <c r="J5" s="468" t="s">
        <v>16</v>
      </c>
      <c r="K5" s="467" t="s">
        <v>18</v>
      </c>
      <c r="L5" s="463" t="s">
        <v>15</v>
      </c>
      <c r="M5" s="468" t="s">
        <v>16</v>
      </c>
    </row>
    <row r="6" s="255" customFormat="1" ht="28" customHeight="1" spans="1:13">
      <c r="A6" s="469"/>
      <c r="B6" s="285" t="s">
        <v>19</v>
      </c>
      <c r="C6" s="285" t="s">
        <v>20</v>
      </c>
      <c r="D6" s="283">
        <f>E6+H6+K6</f>
        <v>301763.030873212</v>
      </c>
      <c r="E6" s="283">
        <f>F6+G6</f>
        <v>29913.562933</v>
      </c>
      <c r="F6" s="283">
        <f>291135629.33/10000</f>
        <v>29113.562933</v>
      </c>
      <c r="G6" s="283">
        <f>8000000/10000</f>
        <v>800</v>
      </c>
      <c r="H6" s="283">
        <f>I6+J6</f>
        <v>174643.075984809</v>
      </c>
      <c r="I6" s="283">
        <f>1634805359.84809/10000</f>
        <v>163480.535984809</v>
      </c>
      <c r="J6" s="283">
        <f>111625400/10000</f>
        <v>11162.54</v>
      </c>
      <c r="K6" s="283">
        <f>L6+M6</f>
        <v>97206.391955403</v>
      </c>
      <c r="L6" s="283">
        <f>904366562.65403/10000</f>
        <v>90436.656265403</v>
      </c>
      <c r="M6" s="283">
        <f>67697356.9/10000</f>
        <v>6769.73569</v>
      </c>
    </row>
    <row r="7" ht="28" customHeight="1" spans="1:13">
      <c r="A7" s="469"/>
      <c r="B7" s="285"/>
      <c r="C7" s="285"/>
      <c r="D7" s="470"/>
      <c r="E7" s="470"/>
      <c r="F7" s="470"/>
      <c r="G7" s="470"/>
      <c r="H7" s="470"/>
      <c r="I7" s="470"/>
      <c r="J7" s="470"/>
      <c r="K7" s="470"/>
      <c r="L7" s="470"/>
      <c r="M7" s="470"/>
    </row>
    <row r="8" ht="28" customHeight="1" spans="1:13">
      <c r="A8" s="469"/>
      <c r="B8" s="285"/>
      <c r="C8" s="285"/>
      <c r="D8" s="470"/>
      <c r="E8" s="470"/>
      <c r="F8" s="470"/>
      <c r="G8" s="470"/>
      <c r="H8" s="470"/>
      <c r="I8" s="470"/>
      <c r="J8" s="470"/>
      <c r="K8" s="470"/>
      <c r="L8" s="470"/>
      <c r="M8" s="470"/>
    </row>
    <row r="9" ht="28" customHeight="1" spans="1:13">
      <c r="A9" s="469"/>
      <c r="B9" s="285"/>
      <c r="C9" s="285"/>
      <c r="D9" s="470"/>
      <c r="E9" s="470"/>
      <c r="F9" s="470"/>
      <c r="G9" s="470"/>
      <c r="H9" s="470"/>
      <c r="I9" s="470"/>
      <c r="J9" s="470"/>
      <c r="K9" s="470"/>
      <c r="L9" s="470"/>
      <c r="M9" s="470"/>
    </row>
    <row r="10" ht="28" customHeight="1" spans="1:13">
      <c r="A10" s="469"/>
      <c r="B10" s="285"/>
      <c r="C10" s="285"/>
      <c r="D10" s="470"/>
      <c r="E10" s="470"/>
      <c r="F10" s="470"/>
      <c r="G10" s="470"/>
      <c r="H10" s="470"/>
      <c r="I10" s="470"/>
      <c r="J10" s="470"/>
      <c r="K10" s="470"/>
      <c r="L10" s="470"/>
      <c r="M10" s="470"/>
    </row>
    <row r="11" ht="28" customHeight="1" spans="1:13">
      <c r="A11" s="469"/>
      <c r="B11" s="285"/>
      <c r="C11" s="285"/>
      <c r="D11" s="470"/>
      <c r="E11" s="470"/>
      <c r="F11" s="470"/>
      <c r="G11" s="470"/>
      <c r="H11" s="470"/>
      <c r="I11" s="470"/>
      <c r="J11" s="470"/>
      <c r="K11" s="470"/>
      <c r="L11" s="470"/>
      <c r="M11" s="470"/>
    </row>
    <row r="12" ht="28" customHeight="1" spans="1:13">
      <c r="A12" s="469"/>
      <c r="B12" s="285"/>
      <c r="C12" s="285"/>
      <c r="D12" s="470"/>
      <c r="E12" s="470"/>
      <c r="F12" s="470"/>
      <c r="G12" s="470"/>
      <c r="H12" s="470"/>
      <c r="I12" s="470"/>
      <c r="J12" s="470"/>
      <c r="K12" s="470"/>
      <c r="L12" s="470"/>
      <c r="M12" s="470"/>
    </row>
    <row r="16" ht="20" customHeight="1" spans="1:13">
      <c r="F16" s="471"/>
    </row>
    <row r="17" ht="20" customHeight="1"/>
    <row r="18" ht="20" customHeight="1"/>
    <row r="19" ht="20" customHeight="1"/>
    <row r="20" ht="20" customHeight="1"/>
    <row r="21" ht="20" customHeight="1"/>
    <row r="22" ht="20" customHeight="1"/>
    <row r="23" ht="20" customHeight="1"/>
  </sheetData>
  <mergeCells count="9">
    <mergeCell ref="A1:M1"/>
    <mergeCell ref="D2:M2"/>
    <mergeCell ref="E3:G3"/>
    <mergeCell ref="H3:J3"/>
    <mergeCell ref="K3:M3"/>
    <mergeCell ref="A2:A4"/>
    <mergeCell ref="B2:B4"/>
    <mergeCell ref="C2:C4"/>
    <mergeCell ref="D3:D4"/>
  </mergeCells>
  <pageMargins left="0.7" right="0.7" top="0.75" bottom="0.75" header="0.3" footer="0.3"/>
  <pageSetup paperSize="9" scale="6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BG563"/>
  <sheetViews>
    <sheetView tabSelected="1" zoomScale="80" zoomScaleNormal="80" workbookViewId="0">
      <pane xSplit="7" ySplit="7" topLeftCell="H8" activePane="bottomRight" state="frozen"/>
      <selection/>
      <selection pane="topRight"/>
      <selection pane="bottomLeft"/>
      <selection pane="bottomRight" activeCell="A1" sqref="A1:BE14"/>
    </sheetView>
  </sheetViews>
  <sheetFormatPr defaultColWidth="8.9" defaultRowHeight="13.5"/>
  <cols>
    <col min="1" max="1" width="6.975" style="330" customWidth="1"/>
    <col min="2" max="4" width="9.55833333333333" style="330" customWidth="1"/>
    <col min="5" max="5" width="34.9" style="330" customWidth="1"/>
    <col min="6" max="6" width="11.4166666666667" style="330" customWidth="1"/>
    <col min="7" max="7" width="11.425" style="330" customWidth="1"/>
    <col min="8" max="9" width="22.0666666666667" style="330" customWidth="1"/>
    <col min="10" max="11" width="18.3166666666667" style="330" customWidth="1"/>
    <col min="12" max="12" width="19.4416666666667" style="330" customWidth="1"/>
    <col min="13" max="14" width="17.1083333333333" style="330" customWidth="1"/>
    <col min="15" max="17" width="19.5083333333333" style="330" customWidth="1"/>
    <col min="18" max="18" width="18.3166666666667" style="330" customWidth="1"/>
    <col min="19" max="22" width="19.5083333333333" style="330" customWidth="1"/>
    <col min="23" max="24" width="18.3166666666667" style="330" customWidth="1"/>
    <col min="25" max="26" width="19.5083333333333" style="330" customWidth="1"/>
    <col min="27" max="28" width="6.85" style="330" customWidth="1"/>
    <col min="29" max="29" width="8.5" style="330" customWidth="1"/>
    <col min="30" max="30" width="18.3166666666667" style="330" customWidth="1"/>
    <col min="31" max="31" width="9.55833333333333" style="330" customWidth="1"/>
    <col min="32" max="32" width="20.1166666666667" style="330" customWidth="1"/>
    <col min="33" max="34" width="21.9" style="330" customWidth="1"/>
    <col min="35" max="36" width="18.3166666666667" style="330" customWidth="1"/>
    <col min="37" max="37" width="17.5583333333333" style="330" customWidth="1"/>
    <col min="38" max="39" width="17.1083333333333" style="330" customWidth="1"/>
    <col min="40" max="42" width="19.5083333333333" style="330" customWidth="1"/>
    <col min="43" max="43" width="18.3166666666667" style="330" customWidth="1"/>
    <col min="44" max="47" width="19.5083333333333" style="330" customWidth="1"/>
    <col min="48" max="49" width="18.3166666666667" style="330" customWidth="1"/>
    <col min="50" max="51" width="19.5083333333333" style="330" customWidth="1"/>
    <col min="52" max="53" width="6.85" style="330" customWidth="1"/>
    <col min="54" max="54" width="8.5" style="330" customWidth="1"/>
    <col min="55" max="55" width="18.3166666666667" style="330" customWidth="1"/>
    <col min="56" max="56" width="9.55833333333333" style="330" customWidth="1"/>
    <col min="57" max="57" width="21.05" style="330" customWidth="1"/>
    <col min="58" max="58" width="15.5583333333333" style="404" customWidth="1"/>
    <col min="59" max="59" width="12.9" style="330"/>
    <col min="60" max="16384" width="8.9" style="330"/>
  </cols>
  <sheetData>
    <row r="1" s="400" customFormat="1" ht="22.5" spans="1:59">
      <c r="A1" s="405" t="s">
        <v>21</v>
      </c>
      <c r="B1" s="405"/>
      <c r="C1" s="405"/>
      <c r="E1" s="286"/>
      <c r="H1" s="406"/>
      <c r="I1" s="406"/>
      <c r="J1" s="406"/>
      <c r="K1" s="406"/>
      <c r="L1" s="406"/>
      <c r="M1" s="406"/>
      <c r="N1" s="406"/>
      <c r="O1" s="406"/>
      <c r="P1" s="406"/>
      <c r="Q1" s="406"/>
      <c r="R1" s="406"/>
      <c r="S1" s="406"/>
      <c r="T1" s="406"/>
      <c r="U1" s="406"/>
      <c r="V1" s="406"/>
      <c r="W1" s="406"/>
      <c r="X1" s="406"/>
      <c r="Y1" s="406"/>
      <c r="Z1" s="406"/>
      <c r="AA1" s="406"/>
      <c r="AB1" s="406"/>
      <c r="AC1" s="406"/>
      <c r="AD1" s="406"/>
      <c r="AE1" s="406"/>
      <c r="AF1" s="406"/>
      <c r="AG1" s="406"/>
      <c r="AH1" s="406"/>
      <c r="AI1" s="406"/>
      <c r="AJ1" s="406"/>
      <c r="AK1" s="406"/>
      <c r="AL1" s="406"/>
      <c r="AM1" s="406"/>
      <c r="AN1" s="406"/>
      <c r="AO1" s="406"/>
      <c r="AP1" s="406"/>
      <c r="AQ1" s="406"/>
      <c r="AR1" s="406"/>
      <c r="AS1" s="406"/>
      <c r="AT1" s="406"/>
      <c r="AU1" s="406"/>
      <c r="AV1" s="406"/>
      <c r="AW1" s="406"/>
      <c r="AX1" s="406"/>
      <c r="AY1" s="406"/>
      <c r="AZ1" s="406"/>
      <c r="BA1" s="406"/>
      <c r="BB1" s="406"/>
      <c r="BC1" s="406"/>
      <c r="BD1" s="406"/>
      <c r="BE1" s="406"/>
      <c r="BF1" s="286"/>
    </row>
    <row r="2" s="400" customFormat="1" ht="17" customHeight="1" spans="1:59">
      <c r="A2" s="407" t="s">
        <v>22</v>
      </c>
      <c r="B2" s="407"/>
      <c r="C2" s="407"/>
      <c r="D2" s="407"/>
      <c r="E2" s="408"/>
      <c r="F2" s="407"/>
      <c r="G2" s="407"/>
      <c r="H2" s="409"/>
      <c r="I2" s="409"/>
      <c r="J2" s="409"/>
      <c r="K2" s="409"/>
      <c r="L2" s="409"/>
      <c r="M2" s="409"/>
      <c r="N2" s="409"/>
      <c r="O2" s="409"/>
      <c r="P2" s="409"/>
      <c r="Q2" s="409"/>
      <c r="R2" s="409"/>
      <c r="S2" s="409"/>
      <c r="T2" s="409"/>
      <c r="U2" s="409"/>
      <c r="V2" s="409"/>
      <c r="W2" s="409"/>
      <c r="X2" s="409"/>
      <c r="Y2" s="409"/>
      <c r="Z2" s="409"/>
      <c r="AA2" s="409"/>
      <c r="AB2" s="409"/>
      <c r="AC2" s="409"/>
      <c r="AD2" s="409"/>
      <c r="AE2" s="409"/>
      <c r="AF2" s="409"/>
      <c r="AG2" s="409"/>
      <c r="AH2" s="409"/>
      <c r="AI2" s="409"/>
      <c r="AJ2" s="409"/>
      <c r="AK2" s="409"/>
      <c r="AL2" s="409"/>
      <c r="AM2" s="409"/>
      <c r="AN2" s="409"/>
      <c r="AO2" s="409"/>
      <c r="AP2" s="409"/>
      <c r="AQ2" s="409"/>
      <c r="AR2" s="409"/>
      <c r="AS2" s="409"/>
      <c r="AT2" s="409"/>
      <c r="AU2" s="409"/>
      <c r="AV2" s="409"/>
      <c r="AW2" s="409"/>
      <c r="AX2" s="409"/>
      <c r="AY2" s="409"/>
      <c r="AZ2" s="409"/>
      <c r="BA2" s="409"/>
      <c r="BB2" s="409"/>
      <c r="BC2" s="409"/>
      <c r="BD2" s="409"/>
      <c r="BE2" s="409"/>
      <c r="BF2" s="286"/>
    </row>
    <row r="3" s="286" customFormat="1" ht="13" customHeight="1" spans="1:59">
      <c r="A3" s="94" t="s">
        <v>1</v>
      </c>
      <c r="B3" s="94" t="s">
        <v>2</v>
      </c>
      <c r="C3" s="94" t="s">
        <v>3</v>
      </c>
      <c r="D3" s="94" t="s">
        <v>23</v>
      </c>
      <c r="E3" s="94" t="s">
        <v>24</v>
      </c>
      <c r="F3" s="94" t="s">
        <v>25</v>
      </c>
      <c r="G3" s="94" t="s">
        <v>26</v>
      </c>
      <c r="H3" s="410" t="s">
        <v>27</v>
      </c>
      <c r="I3" s="410"/>
      <c r="J3" s="410"/>
      <c r="K3" s="410"/>
      <c r="L3" s="410"/>
      <c r="M3" s="410"/>
      <c r="N3" s="410"/>
      <c r="O3" s="410"/>
      <c r="P3" s="410"/>
      <c r="Q3" s="410"/>
      <c r="R3" s="410"/>
      <c r="S3" s="410"/>
      <c r="T3" s="410"/>
      <c r="U3" s="410"/>
      <c r="V3" s="410"/>
      <c r="W3" s="410"/>
      <c r="X3" s="410"/>
      <c r="Y3" s="410"/>
      <c r="Z3" s="410"/>
      <c r="AA3" s="410"/>
      <c r="AB3" s="410"/>
      <c r="AC3" s="410"/>
      <c r="AD3" s="410"/>
      <c r="AE3" s="410"/>
      <c r="AF3" s="410"/>
      <c r="AG3" s="410" t="s">
        <v>28</v>
      </c>
      <c r="AH3" s="410"/>
      <c r="AI3" s="410"/>
      <c r="AJ3" s="410"/>
      <c r="AK3" s="410"/>
      <c r="AL3" s="410"/>
      <c r="AM3" s="410"/>
      <c r="AN3" s="410"/>
      <c r="AO3" s="410"/>
      <c r="AP3" s="410"/>
      <c r="AQ3" s="410"/>
      <c r="AR3" s="410"/>
      <c r="AS3" s="410"/>
      <c r="AT3" s="410"/>
      <c r="AU3" s="410"/>
      <c r="AV3" s="410"/>
      <c r="AW3" s="410"/>
      <c r="AX3" s="410"/>
      <c r="AY3" s="410"/>
      <c r="AZ3" s="410"/>
      <c r="BA3" s="410"/>
      <c r="BB3" s="410"/>
      <c r="BC3" s="410"/>
      <c r="BD3" s="410"/>
      <c r="BE3" s="410"/>
    </row>
    <row r="4" s="286" customFormat="1" ht="13" customHeight="1" spans="1:59">
      <c r="A4" s="94"/>
      <c r="B4" s="94"/>
      <c r="C4" s="94"/>
      <c r="D4" s="94"/>
      <c r="E4" s="94"/>
      <c r="F4" s="94"/>
      <c r="G4" s="94"/>
      <c r="H4" s="410" t="s">
        <v>5</v>
      </c>
      <c r="I4" s="410" t="s">
        <v>29</v>
      </c>
      <c r="J4" s="410"/>
      <c r="K4" s="410"/>
      <c r="L4" s="410"/>
      <c r="M4" s="410"/>
      <c r="N4" s="410"/>
      <c r="O4" s="410"/>
      <c r="P4" s="410"/>
      <c r="Q4" s="410"/>
      <c r="R4" s="410"/>
      <c r="S4" s="410"/>
      <c r="T4" s="410"/>
      <c r="U4" s="410"/>
      <c r="V4" s="410"/>
      <c r="W4" s="410"/>
      <c r="X4" s="410"/>
      <c r="Y4" s="410"/>
      <c r="Z4" s="410"/>
      <c r="AA4" s="410"/>
      <c r="AB4" s="410"/>
      <c r="AC4" s="410"/>
      <c r="AD4" s="410"/>
      <c r="AE4" s="410"/>
      <c r="AF4" s="410" t="s">
        <v>30</v>
      </c>
      <c r="AG4" s="410" t="s">
        <v>5</v>
      </c>
      <c r="AH4" s="410" t="s">
        <v>29</v>
      </c>
      <c r="AI4" s="410"/>
      <c r="AJ4" s="410"/>
      <c r="AK4" s="410"/>
      <c r="AL4" s="410"/>
      <c r="AM4" s="410"/>
      <c r="AN4" s="410"/>
      <c r="AO4" s="410"/>
      <c r="AP4" s="410"/>
      <c r="AQ4" s="410"/>
      <c r="AR4" s="410"/>
      <c r="AS4" s="410"/>
      <c r="AT4" s="410"/>
      <c r="AU4" s="410"/>
      <c r="AV4" s="410"/>
      <c r="AW4" s="410"/>
      <c r="AX4" s="410"/>
      <c r="AY4" s="410"/>
      <c r="AZ4" s="410"/>
      <c r="BA4" s="410"/>
      <c r="BB4" s="410"/>
      <c r="BC4" s="410"/>
      <c r="BD4" s="410"/>
      <c r="BE4" s="410" t="s">
        <v>30</v>
      </c>
    </row>
    <row r="5" s="286" customFormat="1" ht="13" customHeight="1" spans="1:59">
      <c r="A5" s="94"/>
      <c r="B5" s="94"/>
      <c r="C5" s="94"/>
      <c r="D5" s="94"/>
      <c r="E5" s="94"/>
      <c r="F5" s="94"/>
      <c r="G5" s="94"/>
      <c r="H5" s="410"/>
      <c r="I5" s="410" t="s">
        <v>31</v>
      </c>
      <c r="J5" s="410" t="s">
        <v>32</v>
      </c>
      <c r="K5" s="410"/>
      <c r="L5" s="410"/>
      <c r="M5" s="410"/>
      <c r="N5" s="410"/>
      <c r="O5" s="410" t="s">
        <v>33</v>
      </c>
      <c r="P5" s="410"/>
      <c r="Q5" s="410"/>
      <c r="R5" s="410"/>
      <c r="S5" s="410"/>
      <c r="T5" s="410" t="s">
        <v>34</v>
      </c>
      <c r="U5" s="410"/>
      <c r="V5" s="410"/>
      <c r="W5" s="410"/>
      <c r="X5" s="410"/>
      <c r="Y5" s="410" t="s">
        <v>35</v>
      </c>
      <c r="Z5" s="410"/>
      <c r="AA5" s="410"/>
      <c r="AB5" s="410"/>
      <c r="AC5" s="410" t="s">
        <v>36</v>
      </c>
      <c r="AD5" s="410" t="s">
        <v>37</v>
      </c>
      <c r="AE5" s="410" t="s">
        <v>38</v>
      </c>
      <c r="AF5" s="410"/>
      <c r="AG5" s="410"/>
      <c r="AH5" s="410" t="s">
        <v>31</v>
      </c>
      <c r="AI5" s="410" t="s">
        <v>32</v>
      </c>
      <c r="AJ5" s="410"/>
      <c r="AK5" s="410"/>
      <c r="AL5" s="410"/>
      <c r="AM5" s="410"/>
      <c r="AN5" s="410" t="s">
        <v>33</v>
      </c>
      <c r="AO5" s="410"/>
      <c r="AP5" s="410"/>
      <c r="AQ5" s="410"/>
      <c r="AR5" s="410"/>
      <c r="AS5" s="410" t="s">
        <v>34</v>
      </c>
      <c r="AT5" s="410"/>
      <c r="AU5" s="410"/>
      <c r="AV5" s="410"/>
      <c r="AW5" s="410"/>
      <c r="AX5" s="410" t="s">
        <v>35</v>
      </c>
      <c r="AY5" s="410"/>
      <c r="AZ5" s="410"/>
      <c r="BA5" s="410"/>
      <c r="BB5" s="410" t="s">
        <v>36</v>
      </c>
      <c r="BC5" s="410" t="s">
        <v>37</v>
      </c>
      <c r="BD5" s="410" t="s">
        <v>38</v>
      </c>
      <c r="BE5" s="410"/>
    </row>
    <row r="6" s="286" customFormat="1" ht="21" customHeight="1" spans="1:59">
      <c r="A6" s="94"/>
      <c r="B6" s="94"/>
      <c r="C6" s="94"/>
      <c r="D6" s="94"/>
      <c r="E6" s="94"/>
      <c r="F6" s="94"/>
      <c r="G6" s="94"/>
      <c r="H6" s="410"/>
      <c r="I6" s="410"/>
      <c r="J6" s="410" t="s">
        <v>9</v>
      </c>
      <c r="K6" s="410" t="s">
        <v>39</v>
      </c>
      <c r="L6" s="410" t="s">
        <v>40</v>
      </c>
      <c r="M6" s="410" t="s">
        <v>41</v>
      </c>
      <c r="N6" s="410" t="s">
        <v>42</v>
      </c>
      <c r="O6" s="410" t="s">
        <v>9</v>
      </c>
      <c r="P6" s="410" t="s">
        <v>39</v>
      </c>
      <c r="Q6" s="410" t="s">
        <v>40</v>
      </c>
      <c r="R6" s="410" t="s">
        <v>41</v>
      </c>
      <c r="S6" s="410" t="s">
        <v>42</v>
      </c>
      <c r="T6" s="410" t="s">
        <v>9</v>
      </c>
      <c r="U6" s="410" t="s">
        <v>39</v>
      </c>
      <c r="V6" s="410" t="s">
        <v>40</v>
      </c>
      <c r="W6" s="410" t="s">
        <v>41</v>
      </c>
      <c r="X6" s="410" t="s">
        <v>42</v>
      </c>
      <c r="Y6" s="410" t="s">
        <v>9</v>
      </c>
      <c r="Z6" s="410" t="s">
        <v>40</v>
      </c>
      <c r="AA6" s="410" t="s">
        <v>41</v>
      </c>
      <c r="AB6" s="410" t="s">
        <v>42</v>
      </c>
      <c r="AC6" s="410"/>
      <c r="AD6" s="410"/>
      <c r="AE6" s="410"/>
      <c r="AF6" s="410"/>
      <c r="AG6" s="410"/>
      <c r="AH6" s="410"/>
      <c r="AI6" s="410" t="s">
        <v>9</v>
      </c>
      <c r="AJ6" s="410" t="s">
        <v>39</v>
      </c>
      <c r="AK6" s="410" t="s">
        <v>40</v>
      </c>
      <c r="AL6" s="410" t="s">
        <v>41</v>
      </c>
      <c r="AM6" s="410" t="s">
        <v>42</v>
      </c>
      <c r="AN6" s="410" t="s">
        <v>9</v>
      </c>
      <c r="AO6" s="410" t="s">
        <v>39</v>
      </c>
      <c r="AP6" s="410" t="s">
        <v>40</v>
      </c>
      <c r="AQ6" s="410" t="s">
        <v>41</v>
      </c>
      <c r="AR6" s="410" t="s">
        <v>42</v>
      </c>
      <c r="AS6" s="410" t="s">
        <v>9</v>
      </c>
      <c r="AT6" s="410" t="s">
        <v>39</v>
      </c>
      <c r="AU6" s="410" t="s">
        <v>40</v>
      </c>
      <c r="AV6" s="410" t="s">
        <v>41</v>
      </c>
      <c r="AW6" s="410" t="s">
        <v>42</v>
      </c>
      <c r="AX6" s="410" t="s">
        <v>9</v>
      </c>
      <c r="AY6" s="410" t="s">
        <v>40</v>
      </c>
      <c r="AZ6" s="410" t="s">
        <v>41</v>
      </c>
      <c r="BA6" s="410" t="s">
        <v>42</v>
      </c>
      <c r="BB6" s="410"/>
      <c r="BC6" s="410"/>
      <c r="BD6" s="410"/>
      <c r="BE6" s="410"/>
    </row>
    <row r="7" s="400" customFormat="1" ht="12" customHeight="1" spans="1:59">
      <c r="A7" s="411" t="s">
        <v>12</v>
      </c>
      <c r="B7" s="411"/>
      <c r="C7" s="411"/>
      <c r="D7" s="411" t="s">
        <v>43</v>
      </c>
      <c r="E7" s="411" t="s">
        <v>44</v>
      </c>
      <c r="F7" s="411" t="s">
        <v>45</v>
      </c>
      <c r="G7" s="411" t="s">
        <v>45</v>
      </c>
      <c r="H7" s="412"/>
      <c r="I7" s="412"/>
      <c r="J7" s="412" t="s">
        <v>46</v>
      </c>
      <c r="K7" s="412"/>
      <c r="L7" s="412"/>
      <c r="M7" s="412"/>
      <c r="N7" s="412"/>
      <c r="O7" s="412"/>
      <c r="P7" s="412"/>
      <c r="Q7" s="412"/>
      <c r="R7" s="412"/>
      <c r="S7" s="412"/>
      <c r="T7" s="412"/>
      <c r="U7" s="412"/>
      <c r="V7" s="412"/>
      <c r="W7" s="412"/>
      <c r="X7" s="412"/>
      <c r="Y7" s="412"/>
      <c r="Z7" s="412"/>
      <c r="AA7" s="412"/>
      <c r="AB7" s="412"/>
      <c r="AC7" s="412"/>
      <c r="AD7" s="412"/>
      <c r="AE7" s="412"/>
      <c r="AF7" s="412"/>
      <c r="AG7" s="412"/>
      <c r="AH7" s="412" t="s">
        <v>47</v>
      </c>
      <c r="AI7" s="412" t="s">
        <v>48</v>
      </c>
      <c r="AJ7" s="412"/>
      <c r="AK7" s="412"/>
      <c r="AL7" s="412"/>
      <c r="AM7" s="412"/>
      <c r="AN7" s="412"/>
      <c r="AO7" s="412"/>
      <c r="AP7" s="412"/>
      <c r="AQ7" s="412"/>
      <c r="AR7" s="412"/>
      <c r="AS7" s="412"/>
      <c r="AT7" s="412"/>
      <c r="AU7" s="412"/>
      <c r="AV7" s="412"/>
      <c r="AW7" s="412"/>
      <c r="AX7" s="412"/>
      <c r="AY7" s="412"/>
      <c r="AZ7" s="412"/>
      <c r="BA7" s="412"/>
      <c r="BB7" s="412"/>
      <c r="BC7" s="412"/>
      <c r="BD7" s="412"/>
      <c r="BE7" s="412"/>
      <c r="BF7" s="286"/>
    </row>
    <row r="8" s="400" customFormat="1" ht="27" customHeight="1" spans="1:59">
      <c r="A8" s="94" t="s">
        <v>5</v>
      </c>
      <c r="B8" s="94"/>
      <c r="C8" s="94"/>
      <c r="D8" s="94"/>
      <c r="E8" s="94"/>
      <c r="F8" s="94"/>
      <c r="G8" s="94"/>
      <c r="H8" s="412">
        <f>SUM(H9:H559)</f>
        <v>3089558762.02267</v>
      </c>
      <c r="I8" s="412">
        <f t="shared" ref="I8:AN8" si="0">SUM(I9:I559)</f>
        <v>2534793732.27792</v>
      </c>
      <c r="J8" s="412">
        <f t="shared" si="0"/>
        <v>94715900</v>
      </c>
      <c r="K8" s="412">
        <f t="shared" si="0"/>
        <v>56390000</v>
      </c>
      <c r="L8" s="412">
        <f t="shared" si="0"/>
        <v>21990200</v>
      </c>
      <c r="M8" s="412">
        <f t="shared" si="0"/>
        <v>1700000</v>
      </c>
      <c r="N8" s="412">
        <f t="shared" si="0"/>
        <v>14635700</v>
      </c>
      <c r="O8" s="412">
        <f t="shared" si="0"/>
        <v>775150710.35</v>
      </c>
      <c r="P8" s="412">
        <f t="shared" si="0"/>
        <v>140557400</v>
      </c>
      <c r="Q8" s="412">
        <f t="shared" si="0"/>
        <v>347880700</v>
      </c>
      <c r="R8" s="412">
        <f t="shared" si="0"/>
        <v>41739400</v>
      </c>
      <c r="S8" s="412">
        <f t="shared" si="0"/>
        <v>244973210.35</v>
      </c>
      <c r="T8" s="412">
        <f t="shared" si="0"/>
        <v>828226721.927918</v>
      </c>
      <c r="U8" s="412">
        <f t="shared" si="0"/>
        <v>548116276.31</v>
      </c>
      <c r="V8" s="412">
        <f t="shared" si="0"/>
        <v>126658000</v>
      </c>
      <c r="W8" s="412">
        <f t="shared" si="0"/>
        <v>54489964.76</v>
      </c>
      <c r="X8" s="412">
        <f t="shared" si="0"/>
        <v>98962480.857918</v>
      </c>
      <c r="Y8" s="412">
        <f t="shared" si="0"/>
        <v>823006500</v>
      </c>
      <c r="Z8" s="412">
        <f t="shared" si="0"/>
        <v>823006500</v>
      </c>
      <c r="AA8" s="412">
        <f t="shared" si="0"/>
        <v>0</v>
      </c>
      <c r="AB8" s="412">
        <f t="shared" si="0"/>
        <v>0</v>
      </c>
      <c r="AC8" s="412">
        <f t="shared" si="0"/>
        <v>0</v>
      </c>
      <c r="AD8" s="412">
        <f t="shared" si="0"/>
        <v>13693900</v>
      </c>
      <c r="AE8" s="412">
        <f t="shared" si="0"/>
        <v>0</v>
      </c>
      <c r="AF8" s="412">
        <f t="shared" si="0"/>
        <v>554765029.744752</v>
      </c>
      <c r="AG8" s="412">
        <f t="shared" si="0"/>
        <v>3017736443.91212</v>
      </c>
      <c r="AH8" s="412">
        <f t="shared" si="0"/>
        <v>2468142079.70737</v>
      </c>
      <c r="AI8" s="412">
        <f t="shared" si="0"/>
        <v>86706329.33</v>
      </c>
      <c r="AJ8" s="412">
        <f t="shared" si="0"/>
        <v>55886453.15</v>
      </c>
      <c r="AK8" s="412">
        <f t="shared" si="0"/>
        <v>21990200</v>
      </c>
      <c r="AL8" s="412">
        <f t="shared" si="0"/>
        <v>1629476.18</v>
      </c>
      <c r="AM8" s="412">
        <f t="shared" si="0"/>
        <v>7200200</v>
      </c>
      <c r="AN8" s="412">
        <f t="shared" si="0"/>
        <v>763921051.113336</v>
      </c>
      <c r="AO8" s="412">
        <f t="shared" ref="AO8:BE8" si="1">SUM(AO9:AO559)</f>
        <v>133566916.06</v>
      </c>
      <c r="AP8" s="412">
        <f t="shared" si="1"/>
        <v>349850358.89</v>
      </c>
      <c r="AQ8" s="412">
        <f t="shared" si="1"/>
        <v>41739400</v>
      </c>
      <c r="AR8" s="412">
        <f t="shared" si="1"/>
        <v>238764376.163336</v>
      </c>
      <c r="AS8" s="412">
        <f t="shared" si="1"/>
        <v>788903547.01403</v>
      </c>
      <c r="AT8" s="412">
        <f t="shared" si="1"/>
        <v>538379284.308</v>
      </c>
      <c r="AU8" s="412">
        <f t="shared" si="1"/>
        <v>115860666.481199</v>
      </c>
      <c r="AV8" s="412">
        <f t="shared" si="1"/>
        <v>41416279.69</v>
      </c>
      <c r="AW8" s="412">
        <f t="shared" si="1"/>
        <v>93247316.5348304</v>
      </c>
      <c r="AX8" s="412">
        <f t="shared" si="1"/>
        <v>820527252.25</v>
      </c>
      <c r="AY8" s="412">
        <f t="shared" si="1"/>
        <v>820527252.25</v>
      </c>
      <c r="AZ8" s="412">
        <f t="shared" si="1"/>
        <v>0</v>
      </c>
      <c r="BA8" s="412">
        <f t="shared" si="1"/>
        <v>0</v>
      </c>
      <c r="BB8" s="412">
        <f t="shared" si="1"/>
        <v>0</v>
      </c>
      <c r="BC8" s="412">
        <f t="shared" si="1"/>
        <v>8083900</v>
      </c>
      <c r="BD8" s="412">
        <f t="shared" si="1"/>
        <v>0</v>
      </c>
      <c r="BE8" s="412">
        <f t="shared" si="1"/>
        <v>549594364.204752</v>
      </c>
      <c r="BF8" s="286"/>
      <c r="BG8" s="400">
        <f>BE8-AF8</f>
        <v>-5170665.54000008</v>
      </c>
    </row>
    <row r="9" s="400" customFormat="1" ht="24" customHeight="1" spans="1:59">
      <c r="A9" s="314">
        <v>1</v>
      </c>
      <c r="B9" s="314" t="s">
        <v>19</v>
      </c>
      <c r="C9" s="314" t="s">
        <v>20</v>
      </c>
      <c r="D9" s="413">
        <v>2013</v>
      </c>
      <c r="E9" s="81" t="s">
        <v>49</v>
      </c>
      <c r="F9" s="314" t="s">
        <v>50</v>
      </c>
      <c r="G9" s="314" t="s">
        <v>50</v>
      </c>
      <c r="H9" s="414">
        <f t="shared" ref="H9:H72" si="2">I9+AF9</f>
        <v>900000</v>
      </c>
      <c r="I9" s="415">
        <f t="shared" ref="I9:I72" si="3">O9+J9+T9+Y9+AE9+AC9+AD9</f>
        <v>900000</v>
      </c>
      <c r="J9" s="414">
        <f t="shared" ref="J9:J72" si="4">N9+M9+L9+K9</f>
        <v>900000</v>
      </c>
      <c r="K9" s="414">
        <v>900000</v>
      </c>
      <c r="L9" s="414"/>
      <c r="M9" s="414"/>
      <c r="N9" s="414"/>
      <c r="O9" s="414">
        <f t="shared" ref="O9:O72" si="5">S9+R9+Q9+P9</f>
        <v>0</v>
      </c>
      <c r="P9" s="414"/>
      <c r="Q9" s="414"/>
      <c r="R9" s="414"/>
      <c r="S9" s="414"/>
      <c r="T9" s="414">
        <f t="shared" ref="T9:T72" si="6">X9+W9+V9+U9</f>
        <v>0</v>
      </c>
      <c r="U9" s="414"/>
      <c r="V9" s="414"/>
      <c r="W9" s="414"/>
      <c r="X9" s="414"/>
      <c r="Y9" s="414">
        <f t="shared" ref="Y9:Y72" si="7">AA9+Z9+AB9</f>
        <v>0</v>
      </c>
      <c r="Z9" s="414"/>
      <c r="AA9" s="414"/>
      <c r="AB9" s="414"/>
      <c r="AC9" s="414"/>
      <c r="AD9" s="414"/>
      <c r="AE9" s="414"/>
      <c r="AF9" s="351"/>
      <c r="AG9" s="414">
        <f t="shared" ref="AG9:AG72" si="8">AH9+BE9</f>
        <v>891867.58</v>
      </c>
      <c r="AH9" s="416">
        <f t="shared" ref="AH9:AH72" si="9">AN9+AI9+AS9+AX9+BD9+BB9+BC9</f>
        <v>891867.58</v>
      </c>
      <c r="AI9" s="414">
        <f t="shared" ref="AI9:AI72" si="10">AM9+AL9+AK9+AJ9</f>
        <v>891867.58</v>
      </c>
      <c r="AJ9" s="414">
        <v>891867.58</v>
      </c>
      <c r="AK9" s="414">
        <v>0</v>
      </c>
      <c r="AL9" s="414">
        <v>0</v>
      </c>
      <c r="AM9" s="414">
        <v>0</v>
      </c>
      <c r="AN9" s="414">
        <f t="shared" ref="AN9:AN72" si="11">AR9+AQ9+AP9+AO9</f>
        <v>0</v>
      </c>
      <c r="AO9" s="414">
        <v>0</v>
      </c>
      <c r="AP9" s="414">
        <v>0</v>
      </c>
      <c r="AQ9" s="414">
        <v>0</v>
      </c>
      <c r="AR9" s="414">
        <v>0</v>
      </c>
      <c r="AS9" s="414">
        <f t="shared" ref="AS9:AS72" si="12">AW9+AV9+AU9+AT9</f>
        <v>0</v>
      </c>
      <c r="AT9" s="414">
        <v>0</v>
      </c>
      <c r="AU9" s="414">
        <v>0</v>
      </c>
      <c r="AV9" s="414">
        <v>0</v>
      </c>
      <c r="AW9" s="414">
        <v>0</v>
      </c>
      <c r="AX9" s="414">
        <f t="shared" ref="AX9:AX72" si="13">AZ9+AY9+BA9</f>
        <v>0</v>
      </c>
      <c r="AY9" s="414">
        <v>0</v>
      </c>
      <c r="AZ9" s="414">
        <v>0</v>
      </c>
      <c r="BA9" s="414">
        <v>0</v>
      </c>
      <c r="BB9" s="414">
        <f t="shared" ref="BB9:BB72" si="14">AC9</f>
        <v>0</v>
      </c>
      <c r="BC9" s="414">
        <v>0</v>
      </c>
      <c r="BD9" s="414">
        <f t="shared" ref="BD9:BD72" si="15">AE9</f>
        <v>0</v>
      </c>
      <c r="BE9" s="351"/>
      <c r="BF9" s="286"/>
      <c r="BG9" s="400">
        <f t="shared" ref="BG9:BG72" si="16">BE9-AF9</f>
        <v>0</v>
      </c>
    </row>
    <row r="10" s="400" customFormat="1" ht="24" customHeight="1" spans="1:59">
      <c r="A10" s="314">
        <v>2</v>
      </c>
      <c r="B10" s="314" t="s">
        <v>19</v>
      </c>
      <c r="C10" s="314" t="s">
        <v>20</v>
      </c>
      <c r="D10" s="413">
        <v>2013</v>
      </c>
      <c r="E10" s="81" t="s">
        <v>51</v>
      </c>
      <c r="F10" s="314" t="s">
        <v>50</v>
      </c>
      <c r="G10" s="314" t="s">
        <v>50</v>
      </c>
      <c r="H10" s="414">
        <f t="shared" si="2"/>
        <v>800000</v>
      </c>
      <c r="I10" s="415">
        <f t="shared" si="3"/>
        <v>800000</v>
      </c>
      <c r="J10" s="414">
        <f t="shared" si="4"/>
        <v>800000</v>
      </c>
      <c r="K10" s="351">
        <v>800000</v>
      </c>
      <c r="L10" s="351"/>
      <c r="M10" s="351"/>
      <c r="N10" s="351"/>
      <c r="O10" s="414">
        <f t="shared" si="5"/>
        <v>0</v>
      </c>
      <c r="P10" s="351"/>
      <c r="Q10" s="351"/>
      <c r="R10" s="351"/>
      <c r="S10" s="351"/>
      <c r="T10" s="414">
        <f t="shared" si="6"/>
        <v>0</v>
      </c>
      <c r="U10" s="351"/>
      <c r="V10" s="351"/>
      <c r="W10" s="351"/>
      <c r="X10" s="351"/>
      <c r="Y10" s="414">
        <f t="shared" si="7"/>
        <v>0</v>
      </c>
      <c r="Z10" s="351"/>
      <c r="AA10" s="351"/>
      <c r="AB10" s="351"/>
      <c r="AC10" s="351"/>
      <c r="AD10" s="351"/>
      <c r="AE10" s="351"/>
      <c r="AF10" s="351"/>
      <c r="AG10" s="414">
        <f t="shared" si="8"/>
        <v>798858.32</v>
      </c>
      <c r="AH10" s="416">
        <f t="shared" si="9"/>
        <v>798858.32</v>
      </c>
      <c r="AI10" s="414">
        <f t="shared" si="10"/>
        <v>798858.32</v>
      </c>
      <c r="AJ10" s="414">
        <v>798858.32</v>
      </c>
      <c r="AK10" s="414">
        <v>0</v>
      </c>
      <c r="AL10" s="414">
        <v>0</v>
      </c>
      <c r="AM10" s="414">
        <v>0</v>
      </c>
      <c r="AN10" s="414">
        <f t="shared" si="11"/>
        <v>0</v>
      </c>
      <c r="AO10" s="414">
        <v>0</v>
      </c>
      <c r="AP10" s="414">
        <v>0</v>
      </c>
      <c r="AQ10" s="414">
        <v>0</v>
      </c>
      <c r="AR10" s="414">
        <v>0</v>
      </c>
      <c r="AS10" s="414">
        <f t="shared" si="12"/>
        <v>0</v>
      </c>
      <c r="AT10" s="414">
        <v>0</v>
      </c>
      <c r="AU10" s="414">
        <v>0</v>
      </c>
      <c r="AV10" s="414">
        <v>0</v>
      </c>
      <c r="AW10" s="414">
        <v>0</v>
      </c>
      <c r="AX10" s="414">
        <f t="shared" si="13"/>
        <v>0</v>
      </c>
      <c r="AY10" s="414">
        <v>0</v>
      </c>
      <c r="AZ10" s="414">
        <v>0</v>
      </c>
      <c r="BA10" s="414">
        <v>0</v>
      </c>
      <c r="BB10" s="414">
        <f t="shared" si="14"/>
        <v>0</v>
      </c>
      <c r="BC10" s="414">
        <v>0</v>
      </c>
      <c r="BD10" s="414">
        <f t="shared" si="15"/>
        <v>0</v>
      </c>
      <c r="BE10" s="351"/>
      <c r="BF10" s="286"/>
      <c r="BG10" s="400">
        <f t="shared" si="16"/>
        <v>0</v>
      </c>
    </row>
    <row r="11" s="400" customFormat="1" ht="24" customHeight="1" spans="1:59">
      <c r="A11" s="314">
        <v>3</v>
      </c>
      <c r="B11" s="314" t="s">
        <v>19</v>
      </c>
      <c r="C11" s="314" t="s">
        <v>20</v>
      </c>
      <c r="D11" s="413">
        <v>2013</v>
      </c>
      <c r="E11" s="81" t="s">
        <v>52</v>
      </c>
      <c r="F11" s="314" t="s">
        <v>50</v>
      </c>
      <c r="G11" s="314" t="s">
        <v>50</v>
      </c>
      <c r="H11" s="414">
        <f t="shared" si="2"/>
        <v>800000</v>
      </c>
      <c r="I11" s="415">
        <f t="shared" si="3"/>
        <v>800000</v>
      </c>
      <c r="J11" s="414">
        <f t="shared" si="4"/>
        <v>800000</v>
      </c>
      <c r="K11" s="351">
        <v>800000</v>
      </c>
      <c r="L11" s="351"/>
      <c r="M11" s="351"/>
      <c r="N11" s="351"/>
      <c r="O11" s="414">
        <f t="shared" si="5"/>
        <v>0</v>
      </c>
      <c r="P11" s="351"/>
      <c r="Q11" s="351"/>
      <c r="R11" s="351"/>
      <c r="S11" s="351"/>
      <c r="T11" s="414">
        <f t="shared" si="6"/>
        <v>0</v>
      </c>
      <c r="U11" s="351"/>
      <c r="V11" s="351"/>
      <c r="W11" s="351"/>
      <c r="X11" s="351"/>
      <c r="Y11" s="414">
        <f t="shared" si="7"/>
        <v>0</v>
      </c>
      <c r="Z11" s="351"/>
      <c r="AA11" s="351"/>
      <c r="AB11" s="351"/>
      <c r="AC11" s="351"/>
      <c r="AD11" s="351"/>
      <c r="AE11" s="351"/>
      <c r="AF11" s="351"/>
      <c r="AG11" s="414">
        <f t="shared" si="8"/>
        <v>800000</v>
      </c>
      <c r="AH11" s="416">
        <f t="shared" si="9"/>
        <v>800000</v>
      </c>
      <c r="AI11" s="414">
        <f t="shared" si="10"/>
        <v>800000</v>
      </c>
      <c r="AJ11" s="414">
        <v>800000</v>
      </c>
      <c r="AK11" s="414">
        <v>0</v>
      </c>
      <c r="AL11" s="414">
        <v>0</v>
      </c>
      <c r="AM11" s="414">
        <v>0</v>
      </c>
      <c r="AN11" s="414">
        <f t="shared" si="11"/>
        <v>0</v>
      </c>
      <c r="AO11" s="414">
        <v>0</v>
      </c>
      <c r="AP11" s="414">
        <v>0</v>
      </c>
      <c r="AQ11" s="414">
        <v>0</v>
      </c>
      <c r="AR11" s="414">
        <v>0</v>
      </c>
      <c r="AS11" s="414">
        <f t="shared" si="12"/>
        <v>0</v>
      </c>
      <c r="AT11" s="414">
        <v>0</v>
      </c>
      <c r="AU11" s="414">
        <v>0</v>
      </c>
      <c r="AV11" s="414">
        <v>0</v>
      </c>
      <c r="AW11" s="414">
        <v>0</v>
      </c>
      <c r="AX11" s="414">
        <f t="shared" si="13"/>
        <v>0</v>
      </c>
      <c r="AY11" s="414">
        <v>0</v>
      </c>
      <c r="AZ11" s="414">
        <v>0</v>
      </c>
      <c r="BA11" s="414">
        <v>0</v>
      </c>
      <c r="BB11" s="414">
        <f t="shared" si="14"/>
        <v>0</v>
      </c>
      <c r="BC11" s="414">
        <v>0</v>
      </c>
      <c r="BD11" s="414">
        <f t="shared" si="15"/>
        <v>0</v>
      </c>
      <c r="BE11" s="351"/>
      <c r="BF11" s="286"/>
      <c r="BG11" s="400">
        <f t="shared" si="16"/>
        <v>0</v>
      </c>
    </row>
    <row r="12" s="400" customFormat="1" ht="24" customHeight="1" spans="1:59">
      <c r="A12" s="314">
        <v>4</v>
      </c>
      <c r="B12" s="314" t="s">
        <v>19</v>
      </c>
      <c r="C12" s="314" t="s">
        <v>20</v>
      </c>
      <c r="D12" s="413">
        <v>2013</v>
      </c>
      <c r="E12" s="81" t="s">
        <v>53</v>
      </c>
      <c r="F12" s="314" t="s">
        <v>50</v>
      </c>
      <c r="G12" s="314" t="s">
        <v>50</v>
      </c>
      <c r="H12" s="414">
        <f t="shared" si="2"/>
        <v>220000</v>
      </c>
      <c r="I12" s="415">
        <f t="shared" si="3"/>
        <v>220000</v>
      </c>
      <c r="J12" s="414">
        <f t="shared" si="4"/>
        <v>220000</v>
      </c>
      <c r="K12" s="351">
        <v>220000</v>
      </c>
      <c r="L12" s="351"/>
      <c r="M12" s="351"/>
      <c r="N12" s="351"/>
      <c r="O12" s="414">
        <f t="shared" si="5"/>
        <v>0</v>
      </c>
      <c r="P12" s="351"/>
      <c r="Q12" s="351"/>
      <c r="R12" s="351"/>
      <c r="S12" s="351"/>
      <c r="T12" s="414">
        <f t="shared" si="6"/>
        <v>0</v>
      </c>
      <c r="U12" s="351"/>
      <c r="V12" s="351"/>
      <c r="W12" s="351"/>
      <c r="X12" s="351"/>
      <c r="Y12" s="414">
        <f t="shared" si="7"/>
        <v>0</v>
      </c>
      <c r="Z12" s="351"/>
      <c r="AA12" s="351"/>
      <c r="AB12" s="351"/>
      <c r="AC12" s="351"/>
      <c r="AD12" s="351"/>
      <c r="AE12" s="351"/>
      <c r="AF12" s="351"/>
      <c r="AG12" s="414">
        <f t="shared" si="8"/>
        <v>220000</v>
      </c>
      <c r="AH12" s="416">
        <f t="shared" si="9"/>
        <v>220000</v>
      </c>
      <c r="AI12" s="414">
        <f t="shared" si="10"/>
        <v>220000</v>
      </c>
      <c r="AJ12" s="414">
        <v>220000</v>
      </c>
      <c r="AK12" s="414">
        <v>0</v>
      </c>
      <c r="AL12" s="414">
        <v>0</v>
      </c>
      <c r="AM12" s="414">
        <v>0</v>
      </c>
      <c r="AN12" s="414">
        <f t="shared" si="11"/>
        <v>0</v>
      </c>
      <c r="AO12" s="414">
        <v>0</v>
      </c>
      <c r="AP12" s="414">
        <v>0</v>
      </c>
      <c r="AQ12" s="414">
        <v>0</v>
      </c>
      <c r="AR12" s="414">
        <v>0</v>
      </c>
      <c r="AS12" s="414">
        <f t="shared" si="12"/>
        <v>0</v>
      </c>
      <c r="AT12" s="414">
        <v>0</v>
      </c>
      <c r="AU12" s="414">
        <v>0</v>
      </c>
      <c r="AV12" s="414">
        <v>0</v>
      </c>
      <c r="AW12" s="414">
        <v>0</v>
      </c>
      <c r="AX12" s="414">
        <f t="shared" si="13"/>
        <v>0</v>
      </c>
      <c r="AY12" s="414">
        <v>0</v>
      </c>
      <c r="AZ12" s="414">
        <v>0</v>
      </c>
      <c r="BA12" s="414">
        <v>0</v>
      </c>
      <c r="BB12" s="414">
        <f t="shared" si="14"/>
        <v>0</v>
      </c>
      <c r="BC12" s="414">
        <v>0</v>
      </c>
      <c r="BD12" s="414">
        <f t="shared" si="15"/>
        <v>0</v>
      </c>
      <c r="BE12" s="351"/>
      <c r="BF12" s="286"/>
      <c r="BG12" s="400">
        <f t="shared" si="16"/>
        <v>0</v>
      </c>
    </row>
    <row r="13" s="400" customFormat="1" ht="24" customHeight="1" spans="1:59">
      <c r="A13" s="314">
        <v>5</v>
      </c>
      <c r="B13" s="314" t="s">
        <v>19</v>
      </c>
      <c r="C13" s="314" t="s">
        <v>20</v>
      </c>
      <c r="D13" s="413">
        <v>2013</v>
      </c>
      <c r="E13" s="81" t="s">
        <v>54</v>
      </c>
      <c r="F13" s="314" t="s">
        <v>50</v>
      </c>
      <c r="G13" s="314" t="s">
        <v>50</v>
      </c>
      <c r="H13" s="414">
        <f t="shared" si="2"/>
        <v>670000</v>
      </c>
      <c r="I13" s="415">
        <f t="shared" si="3"/>
        <v>670000</v>
      </c>
      <c r="J13" s="414">
        <f t="shared" si="4"/>
        <v>670000</v>
      </c>
      <c r="K13" s="351">
        <v>670000</v>
      </c>
      <c r="L13" s="351"/>
      <c r="M13" s="351"/>
      <c r="N13" s="351"/>
      <c r="O13" s="414">
        <f t="shared" si="5"/>
        <v>0</v>
      </c>
      <c r="P13" s="351"/>
      <c r="Q13" s="351"/>
      <c r="R13" s="351"/>
      <c r="S13" s="351"/>
      <c r="T13" s="414">
        <f t="shared" si="6"/>
        <v>0</v>
      </c>
      <c r="U13" s="351"/>
      <c r="V13" s="351"/>
      <c r="W13" s="351"/>
      <c r="X13" s="351"/>
      <c r="Y13" s="414">
        <f t="shared" si="7"/>
        <v>0</v>
      </c>
      <c r="Z13" s="351"/>
      <c r="AA13" s="351"/>
      <c r="AB13" s="351"/>
      <c r="AC13" s="351"/>
      <c r="AD13" s="351"/>
      <c r="AE13" s="351"/>
      <c r="AF13" s="351"/>
      <c r="AG13" s="414">
        <f t="shared" si="8"/>
        <v>669999.999999999</v>
      </c>
      <c r="AH13" s="416">
        <f t="shared" si="9"/>
        <v>669999.999999999</v>
      </c>
      <c r="AI13" s="414">
        <f t="shared" si="10"/>
        <v>669999.999999999</v>
      </c>
      <c r="AJ13" s="414">
        <v>669999.999999999</v>
      </c>
      <c r="AK13" s="414">
        <v>0</v>
      </c>
      <c r="AL13" s="414">
        <v>0</v>
      </c>
      <c r="AM13" s="414">
        <v>0</v>
      </c>
      <c r="AN13" s="414">
        <f t="shared" si="11"/>
        <v>0</v>
      </c>
      <c r="AO13" s="414">
        <v>0</v>
      </c>
      <c r="AP13" s="414">
        <v>0</v>
      </c>
      <c r="AQ13" s="414">
        <v>0</v>
      </c>
      <c r="AR13" s="414">
        <v>0</v>
      </c>
      <c r="AS13" s="414">
        <f t="shared" si="12"/>
        <v>0</v>
      </c>
      <c r="AT13" s="414">
        <v>0</v>
      </c>
      <c r="AU13" s="414">
        <v>0</v>
      </c>
      <c r="AV13" s="414">
        <v>0</v>
      </c>
      <c r="AW13" s="414">
        <v>0</v>
      </c>
      <c r="AX13" s="414">
        <f t="shared" si="13"/>
        <v>0</v>
      </c>
      <c r="AY13" s="414">
        <v>0</v>
      </c>
      <c r="AZ13" s="414">
        <v>0</v>
      </c>
      <c r="BA13" s="414">
        <v>0</v>
      </c>
      <c r="BB13" s="414">
        <f t="shared" si="14"/>
        <v>0</v>
      </c>
      <c r="BC13" s="414">
        <v>0</v>
      </c>
      <c r="BD13" s="414">
        <f t="shared" si="15"/>
        <v>0</v>
      </c>
      <c r="BE13" s="351"/>
      <c r="BF13" s="286"/>
      <c r="BG13" s="400">
        <f t="shared" si="16"/>
        <v>0</v>
      </c>
    </row>
    <row r="14" s="400" customFormat="1" ht="24" customHeight="1" spans="1:59">
      <c r="A14" s="314">
        <v>6</v>
      </c>
      <c r="B14" s="314" t="s">
        <v>19</v>
      </c>
      <c r="C14" s="314" t="s">
        <v>20</v>
      </c>
      <c r="D14" s="413">
        <v>2013</v>
      </c>
      <c r="E14" s="81" t="s">
        <v>55</v>
      </c>
      <c r="F14" s="314" t="s">
        <v>50</v>
      </c>
      <c r="G14" s="314" t="s">
        <v>50</v>
      </c>
      <c r="H14" s="414">
        <f t="shared" si="2"/>
        <v>140000</v>
      </c>
      <c r="I14" s="415">
        <f t="shared" si="3"/>
        <v>140000</v>
      </c>
      <c r="J14" s="414">
        <f t="shared" si="4"/>
        <v>140000</v>
      </c>
      <c r="K14" s="351">
        <v>140000</v>
      </c>
      <c r="L14" s="351"/>
      <c r="M14" s="351"/>
      <c r="N14" s="351"/>
      <c r="O14" s="414">
        <f t="shared" si="5"/>
        <v>0</v>
      </c>
      <c r="P14" s="351"/>
      <c r="Q14" s="351"/>
      <c r="R14" s="351"/>
      <c r="S14" s="351"/>
      <c r="T14" s="414">
        <f t="shared" si="6"/>
        <v>0</v>
      </c>
      <c r="U14" s="351"/>
      <c r="V14" s="351"/>
      <c r="W14" s="351"/>
      <c r="X14" s="351"/>
      <c r="Y14" s="414">
        <f t="shared" si="7"/>
        <v>0</v>
      </c>
      <c r="Z14" s="351"/>
      <c r="AA14" s="351"/>
      <c r="AB14" s="351"/>
      <c r="AC14" s="351"/>
      <c r="AD14" s="351"/>
      <c r="AE14" s="351"/>
      <c r="AF14" s="351"/>
      <c r="AG14" s="414">
        <f t="shared" si="8"/>
        <v>140000</v>
      </c>
      <c r="AH14" s="416">
        <f t="shared" si="9"/>
        <v>140000</v>
      </c>
      <c r="AI14" s="414">
        <f t="shared" si="10"/>
        <v>140000</v>
      </c>
      <c r="AJ14" s="414">
        <v>140000</v>
      </c>
      <c r="AK14" s="414">
        <v>0</v>
      </c>
      <c r="AL14" s="414">
        <v>0</v>
      </c>
      <c r="AM14" s="414">
        <v>0</v>
      </c>
      <c r="AN14" s="414">
        <f t="shared" si="11"/>
        <v>0</v>
      </c>
      <c r="AO14" s="414">
        <v>0</v>
      </c>
      <c r="AP14" s="414">
        <v>0</v>
      </c>
      <c r="AQ14" s="414">
        <v>0</v>
      </c>
      <c r="AR14" s="414">
        <v>0</v>
      </c>
      <c r="AS14" s="414">
        <f t="shared" si="12"/>
        <v>0</v>
      </c>
      <c r="AT14" s="414">
        <v>0</v>
      </c>
      <c r="AU14" s="414">
        <v>0</v>
      </c>
      <c r="AV14" s="414">
        <v>0</v>
      </c>
      <c r="AW14" s="414">
        <v>0</v>
      </c>
      <c r="AX14" s="414">
        <f t="shared" si="13"/>
        <v>0</v>
      </c>
      <c r="AY14" s="414">
        <v>0</v>
      </c>
      <c r="AZ14" s="414">
        <v>0</v>
      </c>
      <c r="BA14" s="414">
        <v>0</v>
      </c>
      <c r="BB14" s="414">
        <f t="shared" si="14"/>
        <v>0</v>
      </c>
      <c r="BC14" s="414">
        <v>0</v>
      </c>
      <c r="BD14" s="414">
        <f t="shared" si="15"/>
        <v>0</v>
      </c>
      <c r="BE14" s="351"/>
      <c r="BF14" s="286"/>
      <c r="BG14" s="400">
        <f t="shared" si="16"/>
        <v>0</v>
      </c>
    </row>
    <row r="15" s="400" customFormat="1" ht="24" customHeight="1" spans="1:59">
      <c r="A15" s="314">
        <v>7</v>
      </c>
      <c r="B15" s="314" t="s">
        <v>19</v>
      </c>
      <c r="C15" s="314" t="s">
        <v>20</v>
      </c>
      <c r="D15" s="413">
        <v>2013</v>
      </c>
      <c r="E15" s="81" t="s">
        <v>56</v>
      </c>
      <c r="F15" s="314" t="s">
        <v>50</v>
      </c>
      <c r="G15" s="314" t="s">
        <v>50</v>
      </c>
      <c r="H15" s="414">
        <f t="shared" si="2"/>
        <v>180000</v>
      </c>
      <c r="I15" s="415">
        <f t="shared" si="3"/>
        <v>180000</v>
      </c>
      <c r="J15" s="414">
        <f t="shared" si="4"/>
        <v>180000</v>
      </c>
      <c r="K15" s="351">
        <v>180000</v>
      </c>
      <c r="L15" s="351"/>
      <c r="M15" s="351"/>
      <c r="N15" s="351"/>
      <c r="O15" s="414">
        <f t="shared" si="5"/>
        <v>0</v>
      </c>
      <c r="P15" s="351"/>
      <c r="Q15" s="351"/>
      <c r="R15" s="351"/>
      <c r="S15" s="351"/>
      <c r="T15" s="414">
        <f t="shared" si="6"/>
        <v>0</v>
      </c>
      <c r="U15" s="351"/>
      <c r="V15" s="351"/>
      <c r="W15" s="351"/>
      <c r="X15" s="351"/>
      <c r="Y15" s="414">
        <f t="shared" si="7"/>
        <v>0</v>
      </c>
      <c r="Z15" s="351"/>
      <c r="AA15" s="351"/>
      <c r="AB15" s="351"/>
      <c r="AC15" s="351"/>
      <c r="AD15" s="351"/>
      <c r="AE15" s="351"/>
      <c r="AF15" s="351"/>
      <c r="AG15" s="414">
        <f t="shared" si="8"/>
        <v>180000</v>
      </c>
      <c r="AH15" s="416">
        <f t="shared" si="9"/>
        <v>180000</v>
      </c>
      <c r="AI15" s="414">
        <f t="shared" si="10"/>
        <v>180000</v>
      </c>
      <c r="AJ15" s="414">
        <v>180000</v>
      </c>
      <c r="AK15" s="414">
        <v>0</v>
      </c>
      <c r="AL15" s="414">
        <v>0</v>
      </c>
      <c r="AM15" s="414">
        <v>0</v>
      </c>
      <c r="AN15" s="414">
        <f t="shared" si="11"/>
        <v>0</v>
      </c>
      <c r="AO15" s="414">
        <v>0</v>
      </c>
      <c r="AP15" s="414">
        <v>0</v>
      </c>
      <c r="AQ15" s="414">
        <v>0</v>
      </c>
      <c r="AR15" s="414">
        <v>0</v>
      </c>
      <c r="AS15" s="414">
        <f t="shared" si="12"/>
        <v>0</v>
      </c>
      <c r="AT15" s="414">
        <v>0</v>
      </c>
      <c r="AU15" s="414">
        <v>0</v>
      </c>
      <c r="AV15" s="414">
        <v>0</v>
      </c>
      <c r="AW15" s="414">
        <v>0</v>
      </c>
      <c r="AX15" s="414">
        <f t="shared" si="13"/>
        <v>0</v>
      </c>
      <c r="AY15" s="414">
        <v>0</v>
      </c>
      <c r="AZ15" s="414">
        <v>0</v>
      </c>
      <c r="BA15" s="414">
        <v>0</v>
      </c>
      <c r="BB15" s="414">
        <f t="shared" si="14"/>
        <v>0</v>
      </c>
      <c r="BC15" s="414">
        <v>0</v>
      </c>
      <c r="BD15" s="414">
        <f t="shared" si="15"/>
        <v>0</v>
      </c>
      <c r="BE15" s="351"/>
      <c r="BF15" s="286"/>
      <c r="BG15" s="400">
        <f t="shared" si="16"/>
        <v>0</v>
      </c>
    </row>
    <row r="16" s="400" customFormat="1" ht="24" customHeight="1" spans="1:59">
      <c r="A16" s="314">
        <v>8</v>
      </c>
      <c r="B16" s="314" t="s">
        <v>19</v>
      </c>
      <c r="C16" s="314" t="s">
        <v>20</v>
      </c>
      <c r="D16" s="413">
        <v>2013</v>
      </c>
      <c r="E16" s="81" t="s">
        <v>57</v>
      </c>
      <c r="F16" s="314" t="s">
        <v>50</v>
      </c>
      <c r="G16" s="314" t="s">
        <v>50</v>
      </c>
      <c r="H16" s="414">
        <f t="shared" si="2"/>
        <v>400000</v>
      </c>
      <c r="I16" s="415">
        <f t="shared" si="3"/>
        <v>400000</v>
      </c>
      <c r="J16" s="414">
        <f t="shared" si="4"/>
        <v>400000</v>
      </c>
      <c r="K16" s="351">
        <v>400000</v>
      </c>
      <c r="L16" s="351"/>
      <c r="M16" s="351"/>
      <c r="N16" s="351"/>
      <c r="O16" s="414">
        <f t="shared" si="5"/>
        <v>0</v>
      </c>
      <c r="P16" s="351"/>
      <c r="Q16" s="351"/>
      <c r="R16" s="351"/>
      <c r="S16" s="351"/>
      <c r="T16" s="414">
        <f t="shared" si="6"/>
        <v>0</v>
      </c>
      <c r="U16" s="351"/>
      <c r="V16" s="351"/>
      <c r="W16" s="351"/>
      <c r="X16" s="351"/>
      <c r="Y16" s="414">
        <f t="shared" si="7"/>
        <v>0</v>
      </c>
      <c r="Z16" s="351"/>
      <c r="AA16" s="351"/>
      <c r="AB16" s="351"/>
      <c r="AC16" s="351"/>
      <c r="AD16" s="351"/>
      <c r="AE16" s="351"/>
      <c r="AF16" s="351"/>
      <c r="AG16" s="414">
        <f t="shared" si="8"/>
        <v>400000</v>
      </c>
      <c r="AH16" s="416">
        <f t="shared" si="9"/>
        <v>400000</v>
      </c>
      <c r="AI16" s="414">
        <f t="shared" si="10"/>
        <v>400000</v>
      </c>
      <c r="AJ16" s="414">
        <v>400000</v>
      </c>
      <c r="AK16" s="414">
        <v>0</v>
      </c>
      <c r="AL16" s="414">
        <v>0</v>
      </c>
      <c r="AM16" s="414">
        <v>0</v>
      </c>
      <c r="AN16" s="414">
        <f t="shared" si="11"/>
        <v>0</v>
      </c>
      <c r="AO16" s="414">
        <v>0</v>
      </c>
      <c r="AP16" s="414">
        <v>0</v>
      </c>
      <c r="AQ16" s="414">
        <v>0</v>
      </c>
      <c r="AR16" s="414">
        <v>0</v>
      </c>
      <c r="AS16" s="414">
        <f t="shared" si="12"/>
        <v>0</v>
      </c>
      <c r="AT16" s="414">
        <v>0</v>
      </c>
      <c r="AU16" s="414">
        <v>0</v>
      </c>
      <c r="AV16" s="414">
        <v>0</v>
      </c>
      <c r="AW16" s="414">
        <v>0</v>
      </c>
      <c r="AX16" s="414">
        <f t="shared" si="13"/>
        <v>0</v>
      </c>
      <c r="AY16" s="414">
        <v>0</v>
      </c>
      <c r="AZ16" s="414">
        <v>0</v>
      </c>
      <c r="BA16" s="414">
        <v>0</v>
      </c>
      <c r="BB16" s="414">
        <f t="shared" si="14"/>
        <v>0</v>
      </c>
      <c r="BC16" s="414">
        <v>0</v>
      </c>
      <c r="BD16" s="414">
        <f t="shared" si="15"/>
        <v>0</v>
      </c>
      <c r="BE16" s="351"/>
      <c r="BF16" s="286"/>
      <c r="BG16" s="400">
        <f t="shared" si="16"/>
        <v>0</v>
      </c>
    </row>
    <row r="17" s="400" customFormat="1" ht="24" customHeight="1" spans="1:59">
      <c r="A17" s="314">
        <v>9</v>
      </c>
      <c r="B17" s="314" t="s">
        <v>19</v>
      </c>
      <c r="C17" s="314" t="s">
        <v>20</v>
      </c>
      <c r="D17" s="417">
        <v>2013</v>
      </c>
      <c r="E17" s="81" t="s">
        <v>58</v>
      </c>
      <c r="F17" s="314" t="s">
        <v>50</v>
      </c>
      <c r="G17" s="314" t="s">
        <v>50</v>
      </c>
      <c r="H17" s="414">
        <f t="shared" si="2"/>
        <v>500000</v>
      </c>
      <c r="I17" s="415">
        <f t="shared" si="3"/>
        <v>500000</v>
      </c>
      <c r="J17" s="414">
        <f t="shared" si="4"/>
        <v>500000</v>
      </c>
      <c r="K17" s="351">
        <v>500000</v>
      </c>
      <c r="L17" s="351"/>
      <c r="M17" s="351"/>
      <c r="N17" s="351"/>
      <c r="O17" s="414">
        <f t="shared" si="5"/>
        <v>0</v>
      </c>
      <c r="P17" s="351"/>
      <c r="Q17" s="351"/>
      <c r="R17" s="351"/>
      <c r="S17" s="351"/>
      <c r="T17" s="414">
        <f t="shared" si="6"/>
        <v>0</v>
      </c>
      <c r="U17" s="351"/>
      <c r="V17" s="351"/>
      <c r="W17" s="351"/>
      <c r="X17" s="351"/>
      <c r="Y17" s="414">
        <f t="shared" si="7"/>
        <v>0</v>
      </c>
      <c r="Z17" s="351"/>
      <c r="AA17" s="351"/>
      <c r="AB17" s="351"/>
      <c r="AC17" s="351"/>
      <c r="AD17" s="351"/>
      <c r="AE17" s="351"/>
      <c r="AF17" s="351"/>
      <c r="AG17" s="414">
        <f t="shared" si="8"/>
        <v>500000</v>
      </c>
      <c r="AH17" s="416">
        <f t="shared" si="9"/>
        <v>500000</v>
      </c>
      <c r="AI17" s="414">
        <f t="shared" si="10"/>
        <v>500000</v>
      </c>
      <c r="AJ17" s="414">
        <v>500000</v>
      </c>
      <c r="AK17" s="414">
        <v>0</v>
      </c>
      <c r="AL17" s="414">
        <v>0</v>
      </c>
      <c r="AM17" s="414">
        <v>0</v>
      </c>
      <c r="AN17" s="414">
        <f t="shared" si="11"/>
        <v>0</v>
      </c>
      <c r="AO17" s="414">
        <v>0</v>
      </c>
      <c r="AP17" s="414">
        <v>0</v>
      </c>
      <c r="AQ17" s="414">
        <v>0</v>
      </c>
      <c r="AR17" s="414">
        <v>0</v>
      </c>
      <c r="AS17" s="414">
        <f t="shared" si="12"/>
        <v>0</v>
      </c>
      <c r="AT17" s="414">
        <v>0</v>
      </c>
      <c r="AU17" s="414">
        <v>0</v>
      </c>
      <c r="AV17" s="414">
        <v>0</v>
      </c>
      <c r="AW17" s="414">
        <v>0</v>
      </c>
      <c r="AX17" s="414">
        <f t="shared" si="13"/>
        <v>0</v>
      </c>
      <c r="AY17" s="414">
        <v>0</v>
      </c>
      <c r="AZ17" s="414">
        <v>0</v>
      </c>
      <c r="BA17" s="414">
        <v>0</v>
      </c>
      <c r="BB17" s="414">
        <f t="shared" si="14"/>
        <v>0</v>
      </c>
      <c r="BC17" s="414">
        <v>0</v>
      </c>
      <c r="BD17" s="414">
        <f t="shared" si="15"/>
        <v>0</v>
      </c>
      <c r="BE17" s="351"/>
      <c r="BF17" s="286"/>
      <c r="BG17" s="400">
        <f t="shared" si="16"/>
        <v>0</v>
      </c>
    </row>
    <row r="18" s="400" customFormat="1" ht="24" customHeight="1" spans="1:59">
      <c r="A18" s="314">
        <v>10</v>
      </c>
      <c r="B18" s="314" t="s">
        <v>19</v>
      </c>
      <c r="C18" s="314" t="s">
        <v>20</v>
      </c>
      <c r="D18" s="417">
        <v>2013</v>
      </c>
      <c r="E18" s="81" t="s">
        <v>59</v>
      </c>
      <c r="F18" s="314" t="s">
        <v>50</v>
      </c>
      <c r="G18" s="314" t="s">
        <v>50</v>
      </c>
      <c r="H18" s="414">
        <f t="shared" si="2"/>
        <v>760000</v>
      </c>
      <c r="I18" s="415">
        <f t="shared" si="3"/>
        <v>760000</v>
      </c>
      <c r="J18" s="414">
        <f t="shared" si="4"/>
        <v>760000</v>
      </c>
      <c r="K18" s="351">
        <v>760000</v>
      </c>
      <c r="L18" s="351"/>
      <c r="M18" s="351"/>
      <c r="N18" s="351"/>
      <c r="O18" s="414">
        <f t="shared" si="5"/>
        <v>0</v>
      </c>
      <c r="P18" s="351"/>
      <c r="Q18" s="351"/>
      <c r="R18" s="351"/>
      <c r="S18" s="351"/>
      <c r="T18" s="414">
        <f t="shared" si="6"/>
        <v>0</v>
      </c>
      <c r="U18" s="351"/>
      <c r="V18" s="351"/>
      <c r="W18" s="351"/>
      <c r="X18" s="351"/>
      <c r="Y18" s="414">
        <f t="shared" si="7"/>
        <v>0</v>
      </c>
      <c r="Z18" s="351"/>
      <c r="AA18" s="351"/>
      <c r="AB18" s="351"/>
      <c r="AC18" s="351"/>
      <c r="AD18" s="351"/>
      <c r="AE18" s="351"/>
      <c r="AF18" s="351"/>
      <c r="AG18" s="414">
        <f t="shared" si="8"/>
        <v>760000</v>
      </c>
      <c r="AH18" s="416">
        <f t="shared" si="9"/>
        <v>760000</v>
      </c>
      <c r="AI18" s="414">
        <f t="shared" si="10"/>
        <v>760000</v>
      </c>
      <c r="AJ18" s="414">
        <v>760000</v>
      </c>
      <c r="AK18" s="414">
        <v>0</v>
      </c>
      <c r="AL18" s="414">
        <v>0</v>
      </c>
      <c r="AM18" s="414">
        <v>0</v>
      </c>
      <c r="AN18" s="414">
        <f t="shared" si="11"/>
        <v>0</v>
      </c>
      <c r="AO18" s="414">
        <v>0</v>
      </c>
      <c r="AP18" s="414">
        <v>0</v>
      </c>
      <c r="AQ18" s="414">
        <v>0</v>
      </c>
      <c r="AR18" s="414">
        <v>0</v>
      </c>
      <c r="AS18" s="414">
        <f t="shared" si="12"/>
        <v>0</v>
      </c>
      <c r="AT18" s="414">
        <v>0</v>
      </c>
      <c r="AU18" s="414">
        <v>0</v>
      </c>
      <c r="AV18" s="414">
        <v>0</v>
      </c>
      <c r="AW18" s="414">
        <v>0</v>
      </c>
      <c r="AX18" s="414">
        <f t="shared" si="13"/>
        <v>0</v>
      </c>
      <c r="AY18" s="414">
        <v>0</v>
      </c>
      <c r="AZ18" s="414">
        <v>0</v>
      </c>
      <c r="BA18" s="414">
        <v>0</v>
      </c>
      <c r="BB18" s="414">
        <f t="shared" si="14"/>
        <v>0</v>
      </c>
      <c r="BC18" s="414">
        <v>0</v>
      </c>
      <c r="BD18" s="414">
        <f t="shared" si="15"/>
        <v>0</v>
      </c>
      <c r="BE18" s="351"/>
      <c r="BF18" s="286"/>
      <c r="BG18" s="400">
        <f t="shared" si="16"/>
        <v>0</v>
      </c>
    </row>
    <row r="19" s="400" customFormat="1" ht="24" customHeight="1" spans="1:59">
      <c r="A19" s="314">
        <v>11</v>
      </c>
      <c r="B19" s="314" t="s">
        <v>19</v>
      </c>
      <c r="C19" s="314" t="s">
        <v>20</v>
      </c>
      <c r="D19" s="417">
        <v>2013</v>
      </c>
      <c r="E19" s="81" t="s">
        <v>60</v>
      </c>
      <c r="F19" s="314" t="s">
        <v>50</v>
      </c>
      <c r="G19" s="314" t="s">
        <v>50</v>
      </c>
      <c r="H19" s="414">
        <f t="shared" si="2"/>
        <v>180000</v>
      </c>
      <c r="I19" s="415">
        <f t="shared" si="3"/>
        <v>180000</v>
      </c>
      <c r="J19" s="414">
        <f t="shared" si="4"/>
        <v>180000</v>
      </c>
      <c r="K19" s="351">
        <v>180000</v>
      </c>
      <c r="L19" s="351"/>
      <c r="M19" s="351"/>
      <c r="N19" s="351"/>
      <c r="O19" s="414">
        <f t="shared" si="5"/>
        <v>0</v>
      </c>
      <c r="P19" s="351"/>
      <c r="Q19" s="351"/>
      <c r="R19" s="351"/>
      <c r="S19" s="351"/>
      <c r="T19" s="414">
        <f t="shared" si="6"/>
        <v>0</v>
      </c>
      <c r="U19" s="351"/>
      <c r="V19" s="351"/>
      <c r="W19" s="351"/>
      <c r="X19" s="351"/>
      <c r="Y19" s="414">
        <f t="shared" si="7"/>
        <v>0</v>
      </c>
      <c r="Z19" s="351"/>
      <c r="AA19" s="351"/>
      <c r="AB19" s="351"/>
      <c r="AC19" s="351"/>
      <c r="AD19" s="351"/>
      <c r="AE19" s="351"/>
      <c r="AF19" s="351"/>
      <c r="AG19" s="414">
        <f t="shared" si="8"/>
        <v>180000</v>
      </c>
      <c r="AH19" s="416">
        <f t="shared" si="9"/>
        <v>180000</v>
      </c>
      <c r="AI19" s="414">
        <f t="shared" si="10"/>
        <v>180000</v>
      </c>
      <c r="AJ19" s="414">
        <v>180000</v>
      </c>
      <c r="AK19" s="414">
        <v>0</v>
      </c>
      <c r="AL19" s="414">
        <v>0</v>
      </c>
      <c r="AM19" s="414">
        <v>0</v>
      </c>
      <c r="AN19" s="414">
        <f t="shared" si="11"/>
        <v>0</v>
      </c>
      <c r="AO19" s="414">
        <v>0</v>
      </c>
      <c r="AP19" s="414">
        <v>0</v>
      </c>
      <c r="AQ19" s="414">
        <v>0</v>
      </c>
      <c r="AR19" s="414">
        <v>0</v>
      </c>
      <c r="AS19" s="414">
        <f t="shared" si="12"/>
        <v>0</v>
      </c>
      <c r="AT19" s="414">
        <v>0</v>
      </c>
      <c r="AU19" s="414">
        <v>0</v>
      </c>
      <c r="AV19" s="414">
        <v>0</v>
      </c>
      <c r="AW19" s="414">
        <v>0</v>
      </c>
      <c r="AX19" s="414">
        <f t="shared" si="13"/>
        <v>0</v>
      </c>
      <c r="AY19" s="414">
        <v>0</v>
      </c>
      <c r="AZ19" s="414">
        <v>0</v>
      </c>
      <c r="BA19" s="414">
        <v>0</v>
      </c>
      <c r="BB19" s="414">
        <f t="shared" si="14"/>
        <v>0</v>
      </c>
      <c r="BC19" s="414">
        <v>0</v>
      </c>
      <c r="BD19" s="414">
        <f t="shared" si="15"/>
        <v>0</v>
      </c>
      <c r="BE19" s="351"/>
      <c r="BF19" s="418" t="s">
        <v>61</v>
      </c>
      <c r="BG19" s="400">
        <f t="shared" si="16"/>
        <v>0</v>
      </c>
    </row>
    <row r="20" s="400" customFormat="1" ht="24" customHeight="1" spans="1:59">
      <c r="A20" s="314">
        <v>12</v>
      </c>
      <c r="B20" s="314" t="s">
        <v>19</v>
      </c>
      <c r="C20" s="314" t="s">
        <v>20</v>
      </c>
      <c r="D20" s="417">
        <v>2013</v>
      </c>
      <c r="E20" s="81" t="s">
        <v>62</v>
      </c>
      <c r="F20" s="314" t="s">
        <v>50</v>
      </c>
      <c r="G20" s="314" t="s">
        <v>50</v>
      </c>
      <c r="H20" s="414">
        <f t="shared" si="2"/>
        <v>300000</v>
      </c>
      <c r="I20" s="415">
        <f t="shared" si="3"/>
        <v>300000</v>
      </c>
      <c r="J20" s="414">
        <f t="shared" si="4"/>
        <v>300000</v>
      </c>
      <c r="K20" s="351">
        <v>300000</v>
      </c>
      <c r="L20" s="351"/>
      <c r="M20" s="351"/>
      <c r="N20" s="351"/>
      <c r="O20" s="414">
        <f t="shared" si="5"/>
        <v>0</v>
      </c>
      <c r="P20" s="351"/>
      <c r="Q20" s="351"/>
      <c r="R20" s="351"/>
      <c r="S20" s="351"/>
      <c r="T20" s="414">
        <f t="shared" si="6"/>
        <v>0</v>
      </c>
      <c r="U20" s="351"/>
      <c r="V20" s="351"/>
      <c r="W20" s="351"/>
      <c r="X20" s="351"/>
      <c r="Y20" s="414">
        <f t="shared" si="7"/>
        <v>0</v>
      </c>
      <c r="Z20" s="351"/>
      <c r="AA20" s="351"/>
      <c r="AB20" s="351"/>
      <c r="AC20" s="351"/>
      <c r="AD20" s="351"/>
      <c r="AE20" s="351"/>
      <c r="AF20" s="351"/>
      <c r="AG20" s="414">
        <f t="shared" si="8"/>
        <v>300000</v>
      </c>
      <c r="AH20" s="416">
        <f t="shared" si="9"/>
        <v>300000</v>
      </c>
      <c r="AI20" s="414">
        <f t="shared" si="10"/>
        <v>300000</v>
      </c>
      <c r="AJ20" s="414">
        <v>300000</v>
      </c>
      <c r="AK20" s="414">
        <v>0</v>
      </c>
      <c r="AL20" s="414">
        <v>0</v>
      </c>
      <c r="AM20" s="414">
        <v>0</v>
      </c>
      <c r="AN20" s="414">
        <f t="shared" si="11"/>
        <v>0</v>
      </c>
      <c r="AO20" s="414">
        <v>0</v>
      </c>
      <c r="AP20" s="414">
        <v>0</v>
      </c>
      <c r="AQ20" s="414">
        <v>0</v>
      </c>
      <c r="AR20" s="414">
        <v>0</v>
      </c>
      <c r="AS20" s="414">
        <f t="shared" si="12"/>
        <v>0</v>
      </c>
      <c r="AT20" s="414">
        <v>0</v>
      </c>
      <c r="AU20" s="414">
        <v>0</v>
      </c>
      <c r="AV20" s="414">
        <v>0</v>
      </c>
      <c r="AW20" s="414">
        <v>0</v>
      </c>
      <c r="AX20" s="414">
        <f t="shared" si="13"/>
        <v>0</v>
      </c>
      <c r="AY20" s="414">
        <v>0</v>
      </c>
      <c r="AZ20" s="414">
        <v>0</v>
      </c>
      <c r="BA20" s="414">
        <v>0</v>
      </c>
      <c r="BB20" s="414">
        <f t="shared" si="14"/>
        <v>0</v>
      </c>
      <c r="BC20" s="414">
        <v>0</v>
      </c>
      <c r="BD20" s="414">
        <f t="shared" si="15"/>
        <v>0</v>
      </c>
      <c r="BE20" s="351"/>
      <c r="BF20" s="286"/>
      <c r="BG20" s="400">
        <f t="shared" si="16"/>
        <v>0</v>
      </c>
    </row>
    <row r="21" s="400" customFormat="1" ht="24" customHeight="1" spans="1:59">
      <c r="A21" s="314">
        <v>13</v>
      </c>
      <c r="B21" s="314" t="s">
        <v>19</v>
      </c>
      <c r="C21" s="314" t="s">
        <v>20</v>
      </c>
      <c r="D21" s="417">
        <v>2013</v>
      </c>
      <c r="E21" s="81" t="s">
        <v>63</v>
      </c>
      <c r="F21" s="314" t="s">
        <v>50</v>
      </c>
      <c r="G21" s="314" t="s">
        <v>50</v>
      </c>
      <c r="H21" s="414">
        <f t="shared" si="2"/>
        <v>460000</v>
      </c>
      <c r="I21" s="415">
        <f t="shared" si="3"/>
        <v>460000</v>
      </c>
      <c r="J21" s="414">
        <f t="shared" si="4"/>
        <v>460000</v>
      </c>
      <c r="K21" s="351">
        <v>460000</v>
      </c>
      <c r="L21" s="351"/>
      <c r="M21" s="351"/>
      <c r="N21" s="351"/>
      <c r="O21" s="414">
        <f t="shared" si="5"/>
        <v>0</v>
      </c>
      <c r="P21" s="351"/>
      <c r="Q21" s="351"/>
      <c r="R21" s="351"/>
      <c r="S21" s="351"/>
      <c r="T21" s="414">
        <f t="shared" si="6"/>
        <v>0</v>
      </c>
      <c r="U21" s="351"/>
      <c r="V21" s="351"/>
      <c r="W21" s="351"/>
      <c r="X21" s="351"/>
      <c r="Y21" s="414">
        <f t="shared" si="7"/>
        <v>0</v>
      </c>
      <c r="Z21" s="351"/>
      <c r="AA21" s="351"/>
      <c r="AB21" s="351"/>
      <c r="AC21" s="351"/>
      <c r="AD21" s="351"/>
      <c r="AE21" s="351"/>
      <c r="AF21" s="351"/>
      <c r="AG21" s="414">
        <f t="shared" si="8"/>
        <v>460000</v>
      </c>
      <c r="AH21" s="416">
        <f t="shared" si="9"/>
        <v>460000</v>
      </c>
      <c r="AI21" s="414">
        <f t="shared" si="10"/>
        <v>460000</v>
      </c>
      <c r="AJ21" s="414">
        <v>460000</v>
      </c>
      <c r="AK21" s="414">
        <v>0</v>
      </c>
      <c r="AL21" s="414">
        <v>0</v>
      </c>
      <c r="AM21" s="414">
        <v>0</v>
      </c>
      <c r="AN21" s="414">
        <f t="shared" si="11"/>
        <v>0</v>
      </c>
      <c r="AO21" s="414">
        <v>0</v>
      </c>
      <c r="AP21" s="414">
        <v>0</v>
      </c>
      <c r="AQ21" s="414">
        <v>0</v>
      </c>
      <c r="AR21" s="414">
        <v>0</v>
      </c>
      <c r="AS21" s="414">
        <f t="shared" si="12"/>
        <v>0</v>
      </c>
      <c r="AT21" s="414">
        <v>0</v>
      </c>
      <c r="AU21" s="414">
        <v>0</v>
      </c>
      <c r="AV21" s="414">
        <v>0</v>
      </c>
      <c r="AW21" s="414">
        <v>0</v>
      </c>
      <c r="AX21" s="414">
        <f t="shared" si="13"/>
        <v>0</v>
      </c>
      <c r="AY21" s="414">
        <v>0</v>
      </c>
      <c r="AZ21" s="414">
        <v>0</v>
      </c>
      <c r="BA21" s="414">
        <v>0</v>
      </c>
      <c r="BB21" s="414">
        <f t="shared" si="14"/>
        <v>0</v>
      </c>
      <c r="BC21" s="414">
        <v>0</v>
      </c>
      <c r="BD21" s="414">
        <f t="shared" si="15"/>
        <v>0</v>
      </c>
      <c r="BE21" s="314"/>
      <c r="BF21" s="286"/>
      <c r="BG21" s="400">
        <f t="shared" si="16"/>
        <v>0</v>
      </c>
    </row>
    <row r="22" s="400" customFormat="1" ht="24" customHeight="1" spans="1:59">
      <c r="A22" s="314">
        <v>14</v>
      </c>
      <c r="B22" s="314" t="s">
        <v>19</v>
      </c>
      <c r="C22" s="314" t="s">
        <v>20</v>
      </c>
      <c r="D22" s="417">
        <v>2013</v>
      </c>
      <c r="E22" s="81" t="s">
        <v>64</v>
      </c>
      <c r="F22" s="314" t="s">
        <v>50</v>
      </c>
      <c r="G22" s="314" t="s">
        <v>50</v>
      </c>
      <c r="H22" s="414">
        <f t="shared" si="2"/>
        <v>510000</v>
      </c>
      <c r="I22" s="415">
        <f t="shared" si="3"/>
        <v>510000</v>
      </c>
      <c r="J22" s="414">
        <f t="shared" si="4"/>
        <v>510000</v>
      </c>
      <c r="K22" s="351">
        <v>510000</v>
      </c>
      <c r="L22" s="351"/>
      <c r="M22" s="351"/>
      <c r="N22" s="351"/>
      <c r="O22" s="414">
        <f t="shared" si="5"/>
        <v>0</v>
      </c>
      <c r="P22" s="351"/>
      <c r="Q22" s="351"/>
      <c r="R22" s="351"/>
      <c r="S22" s="351"/>
      <c r="T22" s="414">
        <f t="shared" si="6"/>
        <v>0</v>
      </c>
      <c r="U22" s="351"/>
      <c r="V22" s="351"/>
      <c r="W22" s="351"/>
      <c r="X22" s="351"/>
      <c r="Y22" s="414">
        <f t="shared" si="7"/>
        <v>0</v>
      </c>
      <c r="Z22" s="351"/>
      <c r="AA22" s="351"/>
      <c r="AB22" s="351"/>
      <c r="AC22" s="351"/>
      <c r="AD22" s="351"/>
      <c r="AE22" s="351"/>
      <c r="AF22" s="351"/>
      <c r="AG22" s="414">
        <f t="shared" si="8"/>
        <v>510000</v>
      </c>
      <c r="AH22" s="416">
        <f t="shared" si="9"/>
        <v>510000</v>
      </c>
      <c r="AI22" s="414">
        <f t="shared" si="10"/>
        <v>510000</v>
      </c>
      <c r="AJ22" s="414">
        <v>510000</v>
      </c>
      <c r="AK22" s="414">
        <v>0</v>
      </c>
      <c r="AL22" s="414">
        <v>0</v>
      </c>
      <c r="AM22" s="414">
        <v>0</v>
      </c>
      <c r="AN22" s="414">
        <f t="shared" si="11"/>
        <v>0</v>
      </c>
      <c r="AO22" s="414">
        <v>0</v>
      </c>
      <c r="AP22" s="414">
        <v>0</v>
      </c>
      <c r="AQ22" s="414">
        <v>0</v>
      </c>
      <c r="AR22" s="414">
        <v>0</v>
      </c>
      <c r="AS22" s="414">
        <f t="shared" si="12"/>
        <v>0</v>
      </c>
      <c r="AT22" s="414">
        <v>0</v>
      </c>
      <c r="AU22" s="414">
        <v>0</v>
      </c>
      <c r="AV22" s="414">
        <v>0</v>
      </c>
      <c r="AW22" s="414">
        <v>0</v>
      </c>
      <c r="AX22" s="414">
        <f t="shared" si="13"/>
        <v>0</v>
      </c>
      <c r="AY22" s="414">
        <v>0</v>
      </c>
      <c r="AZ22" s="414">
        <v>0</v>
      </c>
      <c r="BA22" s="414">
        <v>0</v>
      </c>
      <c r="BB22" s="414">
        <f t="shared" si="14"/>
        <v>0</v>
      </c>
      <c r="BC22" s="414">
        <v>0</v>
      </c>
      <c r="BD22" s="414">
        <f t="shared" si="15"/>
        <v>0</v>
      </c>
      <c r="BE22" s="314"/>
      <c r="BF22" s="286"/>
      <c r="BG22" s="400">
        <f t="shared" si="16"/>
        <v>0</v>
      </c>
    </row>
    <row r="23" s="400" customFormat="1" ht="24" customHeight="1" spans="1:59">
      <c r="A23" s="314">
        <v>15</v>
      </c>
      <c r="B23" s="314" t="s">
        <v>19</v>
      </c>
      <c r="C23" s="314" t="s">
        <v>20</v>
      </c>
      <c r="D23" s="417">
        <v>2013</v>
      </c>
      <c r="E23" s="81" t="s">
        <v>65</v>
      </c>
      <c r="F23" s="314" t="s">
        <v>50</v>
      </c>
      <c r="G23" s="314" t="s">
        <v>50</v>
      </c>
      <c r="H23" s="414">
        <f t="shared" si="2"/>
        <v>590000</v>
      </c>
      <c r="I23" s="415">
        <f t="shared" si="3"/>
        <v>590000</v>
      </c>
      <c r="J23" s="414">
        <f t="shared" si="4"/>
        <v>590000</v>
      </c>
      <c r="K23" s="351">
        <v>520000</v>
      </c>
      <c r="L23" s="351"/>
      <c r="M23" s="351"/>
      <c r="N23" s="351">
        <v>70000</v>
      </c>
      <c r="O23" s="414">
        <f t="shared" si="5"/>
        <v>0</v>
      </c>
      <c r="P23" s="351"/>
      <c r="Q23" s="351"/>
      <c r="R23" s="351"/>
      <c r="S23" s="351"/>
      <c r="T23" s="414">
        <f t="shared" si="6"/>
        <v>0</v>
      </c>
      <c r="U23" s="351"/>
      <c r="V23" s="351"/>
      <c r="W23" s="351"/>
      <c r="X23" s="351"/>
      <c r="Y23" s="414">
        <f t="shared" si="7"/>
        <v>0</v>
      </c>
      <c r="Z23" s="351"/>
      <c r="AA23" s="351"/>
      <c r="AB23" s="351"/>
      <c r="AC23" s="351"/>
      <c r="AD23" s="351"/>
      <c r="AE23" s="351"/>
      <c r="AF23" s="351"/>
      <c r="AG23" s="414">
        <f t="shared" si="8"/>
        <v>590000</v>
      </c>
      <c r="AH23" s="416">
        <f t="shared" si="9"/>
        <v>590000</v>
      </c>
      <c r="AI23" s="414">
        <f t="shared" si="10"/>
        <v>590000</v>
      </c>
      <c r="AJ23" s="414">
        <v>520000</v>
      </c>
      <c r="AK23" s="414">
        <v>0</v>
      </c>
      <c r="AL23" s="414">
        <v>0</v>
      </c>
      <c r="AM23" s="414">
        <v>70000</v>
      </c>
      <c r="AN23" s="414">
        <f t="shared" si="11"/>
        <v>0</v>
      </c>
      <c r="AO23" s="414">
        <v>0</v>
      </c>
      <c r="AP23" s="414">
        <v>0</v>
      </c>
      <c r="AQ23" s="414">
        <v>0</v>
      </c>
      <c r="AR23" s="414">
        <v>0</v>
      </c>
      <c r="AS23" s="414">
        <f t="shared" si="12"/>
        <v>0</v>
      </c>
      <c r="AT23" s="414">
        <v>0</v>
      </c>
      <c r="AU23" s="414">
        <v>0</v>
      </c>
      <c r="AV23" s="414">
        <v>0</v>
      </c>
      <c r="AW23" s="414">
        <v>0</v>
      </c>
      <c r="AX23" s="414">
        <f t="shared" si="13"/>
        <v>0</v>
      </c>
      <c r="AY23" s="414">
        <v>0</v>
      </c>
      <c r="AZ23" s="414">
        <v>0</v>
      </c>
      <c r="BA23" s="414">
        <v>0</v>
      </c>
      <c r="BB23" s="414">
        <f t="shared" si="14"/>
        <v>0</v>
      </c>
      <c r="BC23" s="414">
        <v>0</v>
      </c>
      <c r="BD23" s="414">
        <f t="shared" si="15"/>
        <v>0</v>
      </c>
      <c r="BE23" s="351"/>
      <c r="BF23" s="286"/>
      <c r="BG23" s="400">
        <f t="shared" si="16"/>
        <v>0</v>
      </c>
    </row>
    <row r="24" s="400" customFormat="1" ht="24" customHeight="1" spans="1:59">
      <c r="A24" s="314">
        <v>16</v>
      </c>
      <c r="B24" s="314" t="s">
        <v>19</v>
      </c>
      <c r="C24" s="314" t="s">
        <v>20</v>
      </c>
      <c r="D24" s="417">
        <v>2013</v>
      </c>
      <c r="E24" s="81" t="s">
        <v>66</v>
      </c>
      <c r="F24" s="314" t="s">
        <v>50</v>
      </c>
      <c r="G24" s="314" t="s">
        <v>50</v>
      </c>
      <c r="H24" s="414">
        <f t="shared" si="2"/>
        <v>390000</v>
      </c>
      <c r="I24" s="415">
        <f t="shared" si="3"/>
        <v>390000</v>
      </c>
      <c r="J24" s="414">
        <f t="shared" si="4"/>
        <v>390000</v>
      </c>
      <c r="K24" s="351">
        <v>390000</v>
      </c>
      <c r="L24" s="351"/>
      <c r="M24" s="351"/>
      <c r="N24" s="351"/>
      <c r="O24" s="414">
        <f t="shared" si="5"/>
        <v>0</v>
      </c>
      <c r="P24" s="351"/>
      <c r="Q24" s="351"/>
      <c r="R24" s="351"/>
      <c r="S24" s="351"/>
      <c r="T24" s="414">
        <f t="shared" si="6"/>
        <v>0</v>
      </c>
      <c r="U24" s="351"/>
      <c r="V24" s="351"/>
      <c r="W24" s="351"/>
      <c r="X24" s="351"/>
      <c r="Y24" s="414">
        <f t="shared" si="7"/>
        <v>0</v>
      </c>
      <c r="Z24" s="351"/>
      <c r="AA24" s="351"/>
      <c r="AB24" s="351"/>
      <c r="AC24" s="351"/>
      <c r="AD24" s="351"/>
      <c r="AE24" s="351"/>
      <c r="AF24" s="351"/>
      <c r="AG24" s="414">
        <f t="shared" si="8"/>
        <v>390000</v>
      </c>
      <c r="AH24" s="416">
        <f t="shared" si="9"/>
        <v>390000</v>
      </c>
      <c r="AI24" s="414">
        <f t="shared" si="10"/>
        <v>390000</v>
      </c>
      <c r="AJ24" s="414">
        <v>390000</v>
      </c>
      <c r="AK24" s="414">
        <v>0</v>
      </c>
      <c r="AL24" s="414">
        <v>0</v>
      </c>
      <c r="AM24" s="414">
        <v>0</v>
      </c>
      <c r="AN24" s="414">
        <f t="shared" si="11"/>
        <v>0</v>
      </c>
      <c r="AO24" s="414">
        <v>0</v>
      </c>
      <c r="AP24" s="414">
        <v>0</v>
      </c>
      <c r="AQ24" s="414">
        <v>0</v>
      </c>
      <c r="AR24" s="414">
        <v>0</v>
      </c>
      <c r="AS24" s="414">
        <f t="shared" si="12"/>
        <v>0</v>
      </c>
      <c r="AT24" s="414">
        <v>0</v>
      </c>
      <c r="AU24" s="414">
        <v>0</v>
      </c>
      <c r="AV24" s="414">
        <v>0</v>
      </c>
      <c r="AW24" s="414">
        <v>0</v>
      </c>
      <c r="AX24" s="414">
        <f t="shared" si="13"/>
        <v>0</v>
      </c>
      <c r="AY24" s="414">
        <v>0</v>
      </c>
      <c r="AZ24" s="414">
        <v>0</v>
      </c>
      <c r="BA24" s="414">
        <v>0</v>
      </c>
      <c r="BB24" s="414">
        <f t="shared" si="14"/>
        <v>0</v>
      </c>
      <c r="BC24" s="414">
        <v>0</v>
      </c>
      <c r="BD24" s="414">
        <f t="shared" si="15"/>
        <v>0</v>
      </c>
      <c r="BE24" s="314"/>
      <c r="BF24" s="286"/>
      <c r="BG24" s="400">
        <f t="shared" si="16"/>
        <v>0</v>
      </c>
    </row>
    <row r="25" s="400" customFormat="1" ht="24" customHeight="1" spans="1:59">
      <c r="A25" s="314">
        <v>17</v>
      </c>
      <c r="B25" s="314" t="s">
        <v>19</v>
      </c>
      <c r="C25" s="314" t="s">
        <v>20</v>
      </c>
      <c r="D25" s="417">
        <v>2013</v>
      </c>
      <c r="E25" s="81" t="s">
        <v>67</v>
      </c>
      <c r="F25" s="314" t="s">
        <v>50</v>
      </c>
      <c r="G25" s="314" t="s">
        <v>50</v>
      </c>
      <c r="H25" s="414">
        <f t="shared" si="2"/>
        <v>500000</v>
      </c>
      <c r="I25" s="415">
        <f t="shared" si="3"/>
        <v>500000</v>
      </c>
      <c r="J25" s="414">
        <f t="shared" si="4"/>
        <v>500000</v>
      </c>
      <c r="K25" s="351">
        <v>500000</v>
      </c>
      <c r="L25" s="351"/>
      <c r="M25" s="351"/>
      <c r="N25" s="351"/>
      <c r="O25" s="414">
        <f t="shared" si="5"/>
        <v>0</v>
      </c>
      <c r="P25" s="351"/>
      <c r="Q25" s="351"/>
      <c r="R25" s="351"/>
      <c r="S25" s="351"/>
      <c r="T25" s="414">
        <f t="shared" si="6"/>
        <v>0</v>
      </c>
      <c r="U25" s="351"/>
      <c r="V25" s="351"/>
      <c r="W25" s="351"/>
      <c r="X25" s="351"/>
      <c r="Y25" s="414">
        <f t="shared" si="7"/>
        <v>0</v>
      </c>
      <c r="Z25" s="351"/>
      <c r="AA25" s="351"/>
      <c r="AB25" s="351"/>
      <c r="AC25" s="351"/>
      <c r="AD25" s="351"/>
      <c r="AE25" s="351"/>
      <c r="AF25" s="351"/>
      <c r="AG25" s="414">
        <f t="shared" si="8"/>
        <v>500000</v>
      </c>
      <c r="AH25" s="416">
        <f t="shared" si="9"/>
        <v>500000</v>
      </c>
      <c r="AI25" s="414">
        <f t="shared" si="10"/>
        <v>500000</v>
      </c>
      <c r="AJ25" s="414">
        <v>500000</v>
      </c>
      <c r="AK25" s="414">
        <v>0</v>
      </c>
      <c r="AL25" s="414">
        <v>0</v>
      </c>
      <c r="AM25" s="414">
        <v>0</v>
      </c>
      <c r="AN25" s="414">
        <f t="shared" si="11"/>
        <v>0</v>
      </c>
      <c r="AO25" s="414">
        <v>0</v>
      </c>
      <c r="AP25" s="414">
        <v>0</v>
      </c>
      <c r="AQ25" s="414">
        <v>0</v>
      </c>
      <c r="AR25" s="414">
        <v>0</v>
      </c>
      <c r="AS25" s="414">
        <f t="shared" si="12"/>
        <v>0</v>
      </c>
      <c r="AT25" s="414">
        <v>0</v>
      </c>
      <c r="AU25" s="414">
        <v>0</v>
      </c>
      <c r="AV25" s="414">
        <v>0</v>
      </c>
      <c r="AW25" s="414">
        <v>0</v>
      </c>
      <c r="AX25" s="414">
        <f t="shared" si="13"/>
        <v>0</v>
      </c>
      <c r="AY25" s="414">
        <v>0</v>
      </c>
      <c r="AZ25" s="414">
        <v>0</v>
      </c>
      <c r="BA25" s="414">
        <v>0</v>
      </c>
      <c r="BB25" s="414">
        <f t="shared" si="14"/>
        <v>0</v>
      </c>
      <c r="BC25" s="414">
        <v>0</v>
      </c>
      <c r="BD25" s="414">
        <f t="shared" si="15"/>
        <v>0</v>
      </c>
      <c r="BE25" s="351"/>
      <c r="BF25" s="286"/>
      <c r="BG25" s="400">
        <f t="shared" si="16"/>
        <v>0</v>
      </c>
    </row>
    <row r="26" s="400" customFormat="1" ht="24" customHeight="1" spans="1:59">
      <c r="A26" s="314">
        <v>18</v>
      </c>
      <c r="B26" s="314" t="s">
        <v>19</v>
      </c>
      <c r="C26" s="314" t="s">
        <v>20</v>
      </c>
      <c r="D26" s="417">
        <v>2013</v>
      </c>
      <c r="E26" s="81" t="s">
        <v>68</v>
      </c>
      <c r="F26" s="314" t="s">
        <v>50</v>
      </c>
      <c r="G26" s="314" t="s">
        <v>50</v>
      </c>
      <c r="H26" s="414">
        <f t="shared" si="2"/>
        <v>600000</v>
      </c>
      <c r="I26" s="415">
        <f t="shared" si="3"/>
        <v>600000</v>
      </c>
      <c r="J26" s="414">
        <f t="shared" si="4"/>
        <v>600000</v>
      </c>
      <c r="K26" s="351">
        <v>600000</v>
      </c>
      <c r="L26" s="351"/>
      <c r="M26" s="351"/>
      <c r="N26" s="351"/>
      <c r="O26" s="414">
        <f t="shared" si="5"/>
        <v>0</v>
      </c>
      <c r="P26" s="351"/>
      <c r="Q26" s="351"/>
      <c r="R26" s="351"/>
      <c r="S26" s="351"/>
      <c r="T26" s="414">
        <f t="shared" si="6"/>
        <v>0</v>
      </c>
      <c r="U26" s="351"/>
      <c r="V26" s="351"/>
      <c r="W26" s="351"/>
      <c r="X26" s="351"/>
      <c r="Y26" s="414">
        <f t="shared" si="7"/>
        <v>0</v>
      </c>
      <c r="Z26" s="351"/>
      <c r="AA26" s="351"/>
      <c r="AB26" s="351"/>
      <c r="AC26" s="351"/>
      <c r="AD26" s="351"/>
      <c r="AE26" s="351"/>
      <c r="AF26" s="351"/>
      <c r="AG26" s="414">
        <f t="shared" si="8"/>
        <v>600000</v>
      </c>
      <c r="AH26" s="416">
        <f t="shared" si="9"/>
        <v>600000</v>
      </c>
      <c r="AI26" s="414">
        <f t="shared" si="10"/>
        <v>600000</v>
      </c>
      <c r="AJ26" s="414">
        <v>600000</v>
      </c>
      <c r="AK26" s="414">
        <v>0</v>
      </c>
      <c r="AL26" s="414">
        <v>0</v>
      </c>
      <c r="AM26" s="414">
        <v>0</v>
      </c>
      <c r="AN26" s="414">
        <f t="shared" si="11"/>
        <v>0</v>
      </c>
      <c r="AO26" s="414">
        <v>0</v>
      </c>
      <c r="AP26" s="414">
        <v>0</v>
      </c>
      <c r="AQ26" s="414">
        <v>0</v>
      </c>
      <c r="AR26" s="414">
        <v>0</v>
      </c>
      <c r="AS26" s="414">
        <f t="shared" si="12"/>
        <v>0</v>
      </c>
      <c r="AT26" s="414">
        <v>0</v>
      </c>
      <c r="AU26" s="414">
        <v>0</v>
      </c>
      <c r="AV26" s="414">
        <v>0</v>
      </c>
      <c r="AW26" s="414">
        <v>0</v>
      </c>
      <c r="AX26" s="414">
        <f t="shared" si="13"/>
        <v>0</v>
      </c>
      <c r="AY26" s="414">
        <v>0</v>
      </c>
      <c r="AZ26" s="414">
        <v>0</v>
      </c>
      <c r="BA26" s="414">
        <v>0</v>
      </c>
      <c r="BB26" s="414">
        <f t="shared" si="14"/>
        <v>0</v>
      </c>
      <c r="BC26" s="414">
        <v>0</v>
      </c>
      <c r="BD26" s="414">
        <f t="shared" si="15"/>
        <v>0</v>
      </c>
      <c r="BE26" s="351"/>
      <c r="BF26" s="286"/>
      <c r="BG26" s="400">
        <f t="shared" si="16"/>
        <v>0</v>
      </c>
    </row>
    <row r="27" s="400" customFormat="1" ht="24" customHeight="1" spans="1:59">
      <c r="A27" s="314">
        <v>19</v>
      </c>
      <c r="B27" s="314" t="s">
        <v>19</v>
      </c>
      <c r="C27" s="314" t="s">
        <v>20</v>
      </c>
      <c r="D27" s="417">
        <v>2013</v>
      </c>
      <c r="E27" s="81" t="s">
        <v>69</v>
      </c>
      <c r="F27" s="314" t="s">
        <v>50</v>
      </c>
      <c r="G27" s="314" t="s">
        <v>50</v>
      </c>
      <c r="H27" s="414">
        <f t="shared" si="2"/>
        <v>400000</v>
      </c>
      <c r="I27" s="415">
        <f t="shared" si="3"/>
        <v>400000</v>
      </c>
      <c r="J27" s="414">
        <f t="shared" si="4"/>
        <v>400000</v>
      </c>
      <c r="K27" s="351">
        <v>400000</v>
      </c>
      <c r="L27" s="351"/>
      <c r="M27" s="351"/>
      <c r="N27" s="351"/>
      <c r="O27" s="414">
        <f t="shared" si="5"/>
        <v>0</v>
      </c>
      <c r="P27" s="351"/>
      <c r="Q27" s="351"/>
      <c r="R27" s="351"/>
      <c r="S27" s="351"/>
      <c r="T27" s="414">
        <f t="shared" si="6"/>
        <v>0</v>
      </c>
      <c r="U27" s="351"/>
      <c r="V27" s="351"/>
      <c r="W27" s="351"/>
      <c r="X27" s="351"/>
      <c r="Y27" s="414">
        <f t="shared" si="7"/>
        <v>0</v>
      </c>
      <c r="Z27" s="351"/>
      <c r="AA27" s="351"/>
      <c r="AB27" s="351"/>
      <c r="AC27" s="351"/>
      <c r="AD27" s="351"/>
      <c r="AE27" s="351"/>
      <c r="AF27" s="351"/>
      <c r="AG27" s="414">
        <f t="shared" si="8"/>
        <v>400000</v>
      </c>
      <c r="AH27" s="416">
        <f t="shared" si="9"/>
        <v>400000</v>
      </c>
      <c r="AI27" s="414">
        <f t="shared" si="10"/>
        <v>400000</v>
      </c>
      <c r="AJ27" s="414">
        <v>400000</v>
      </c>
      <c r="AK27" s="414">
        <v>0</v>
      </c>
      <c r="AL27" s="414">
        <v>0</v>
      </c>
      <c r="AM27" s="414">
        <v>0</v>
      </c>
      <c r="AN27" s="414">
        <f t="shared" si="11"/>
        <v>0</v>
      </c>
      <c r="AO27" s="414">
        <v>0</v>
      </c>
      <c r="AP27" s="414">
        <v>0</v>
      </c>
      <c r="AQ27" s="414">
        <v>0</v>
      </c>
      <c r="AR27" s="414">
        <v>0</v>
      </c>
      <c r="AS27" s="414">
        <f t="shared" si="12"/>
        <v>0</v>
      </c>
      <c r="AT27" s="414">
        <v>0</v>
      </c>
      <c r="AU27" s="414">
        <v>0</v>
      </c>
      <c r="AV27" s="414">
        <v>0</v>
      </c>
      <c r="AW27" s="414">
        <v>0</v>
      </c>
      <c r="AX27" s="414">
        <f t="shared" si="13"/>
        <v>0</v>
      </c>
      <c r="AY27" s="414">
        <v>0</v>
      </c>
      <c r="AZ27" s="414">
        <v>0</v>
      </c>
      <c r="BA27" s="414">
        <v>0</v>
      </c>
      <c r="BB27" s="414">
        <f t="shared" si="14"/>
        <v>0</v>
      </c>
      <c r="BC27" s="414">
        <v>0</v>
      </c>
      <c r="BD27" s="414">
        <f t="shared" si="15"/>
        <v>0</v>
      </c>
      <c r="BE27" s="351"/>
      <c r="BF27" s="286"/>
      <c r="BG27" s="400">
        <f t="shared" si="16"/>
        <v>0</v>
      </c>
    </row>
    <row r="28" s="400" customFormat="1" ht="24" customHeight="1" spans="1:59">
      <c r="A28" s="314">
        <v>20</v>
      </c>
      <c r="B28" s="314" t="s">
        <v>19</v>
      </c>
      <c r="C28" s="314" t="s">
        <v>20</v>
      </c>
      <c r="D28" s="417">
        <v>2013</v>
      </c>
      <c r="E28" s="81" t="s">
        <v>70</v>
      </c>
      <c r="F28" s="314" t="s">
        <v>50</v>
      </c>
      <c r="G28" s="314" t="s">
        <v>50</v>
      </c>
      <c r="H28" s="414">
        <f t="shared" si="2"/>
        <v>400000</v>
      </c>
      <c r="I28" s="415">
        <f t="shared" si="3"/>
        <v>400000</v>
      </c>
      <c r="J28" s="414">
        <f t="shared" si="4"/>
        <v>400000</v>
      </c>
      <c r="K28" s="351">
        <v>400000</v>
      </c>
      <c r="L28" s="351"/>
      <c r="M28" s="351"/>
      <c r="N28" s="351"/>
      <c r="O28" s="414">
        <f t="shared" si="5"/>
        <v>0</v>
      </c>
      <c r="P28" s="351"/>
      <c r="Q28" s="351"/>
      <c r="R28" s="351"/>
      <c r="S28" s="351"/>
      <c r="T28" s="414">
        <f t="shared" si="6"/>
        <v>0</v>
      </c>
      <c r="U28" s="351"/>
      <c r="V28" s="351"/>
      <c r="W28" s="351"/>
      <c r="X28" s="351"/>
      <c r="Y28" s="414">
        <f t="shared" si="7"/>
        <v>0</v>
      </c>
      <c r="Z28" s="351"/>
      <c r="AA28" s="351"/>
      <c r="AB28" s="351"/>
      <c r="AC28" s="351"/>
      <c r="AD28" s="351"/>
      <c r="AE28" s="351"/>
      <c r="AF28" s="351"/>
      <c r="AG28" s="414">
        <f t="shared" si="8"/>
        <v>400000</v>
      </c>
      <c r="AH28" s="416">
        <f t="shared" si="9"/>
        <v>400000</v>
      </c>
      <c r="AI28" s="414">
        <f t="shared" si="10"/>
        <v>400000</v>
      </c>
      <c r="AJ28" s="414">
        <v>400000</v>
      </c>
      <c r="AK28" s="414">
        <v>0</v>
      </c>
      <c r="AL28" s="414">
        <v>0</v>
      </c>
      <c r="AM28" s="414">
        <v>0</v>
      </c>
      <c r="AN28" s="414">
        <f t="shared" si="11"/>
        <v>0</v>
      </c>
      <c r="AO28" s="414">
        <v>0</v>
      </c>
      <c r="AP28" s="414">
        <v>0</v>
      </c>
      <c r="AQ28" s="414">
        <v>0</v>
      </c>
      <c r="AR28" s="414">
        <v>0</v>
      </c>
      <c r="AS28" s="414">
        <f t="shared" si="12"/>
        <v>0</v>
      </c>
      <c r="AT28" s="414">
        <v>0</v>
      </c>
      <c r="AU28" s="414">
        <v>0</v>
      </c>
      <c r="AV28" s="414">
        <v>0</v>
      </c>
      <c r="AW28" s="414">
        <v>0</v>
      </c>
      <c r="AX28" s="414">
        <f t="shared" si="13"/>
        <v>0</v>
      </c>
      <c r="AY28" s="414">
        <v>0</v>
      </c>
      <c r="AZ28" s="414">
        <v>0</v>
      </c>
      <c r="BA28" s="414">
        <v>0</v>
      </c>
      <c r="BB28" s="414">
        <f t="shared" si="14"/>
        <v>0</v>
      </c>
      <c r="BC28" s="414">
        <v>0</v>
      </c>
      <c r="BD28" s="414">
        <f t="shared" si="15"/>
        <v>0</v>
      </c>
      <c r="BE28" s="351"/>
      <c r="BF28" s="286"/>
      <c r="BG28" s="400">
        <f t="shared" si="16"/>
        <v>0</v>
      </c>
    </row>
    <row r="29" s="400" customFormat="1" ht="24" customHeight="1" spans="1:59">
      <c r="A29" s="314">
        <v>21</v>
      </c>
      <c r="B29" s="314" t="s">
        <v>19</v>
      </c>
      <c r="C29" s="314" t="s">
        <v>20</v>
      </c>
      <c r="D29" s="417">
        <v>2013</v>
      </c>
      <c r="E29" s="81" t="s">
        <v>71</v>
      </c>
      <c r="F29" s="314" t="s">
        <v>50</v>
      </c>
      <c r="G29" s="314" t="s">
        <v>50</v>
      </c>
      <c r="H29" s="414">
        <f t="shared" si="2"/>
        <v>800000</v>
      </c>
      <c r="I29" s="415">
        <f t="shared" si="3"/>
        <v>800000</v>
      </c>
      <c r="J29" s="414">
        <f t="shared" si="4"/>
        <v>800000</v>
      </c>
      <c r="K29" s="351">
        <v>800000</v>
      </c>
      <c r="L29" s="351"/>
      <c r="M29" s="351"/>
      <c r="N29" s="351"/>
      <c r="O29" s="414">
        <f t="shared" si="5"/>
        <v>0</v>
      </c>
      <c r="P29" s="351"/>
      <c r="Q29" s="351"/>
      <c r="R29" s="351"/>
      <c r="S29" s="351"/>
      <c r="T29" s="414">
        <f t="shared" si="6"/>
        <v>0</v>
      </c>
      <c r="U29" s="351"/>
      <c r="V29" s="351"/>
      <c r="W29" s="351"/>
      <c r="X29" s="351"/>
      <c r="Y29" s="414">
        <f t="shared" si="7"/>
        <v>0</v>
      </c>
      <c r="Z29" s="351"/>
      <c r="AA29" s="351"/>
      <c r="AB29" s="351"/>
      <c r="AC29" s="351"/>
      <c r="AD29" s="351"/>
      <c r="AE29" s="351"/>
      <c r="AF29" s="351"/>
      <c r="AG29" s="414">
        <f t="shared" si="8"/>
        <v>800000</v>
      </c>
      <c r="AH29" s="416">
        <f t="shared" si="9"/>
        <v>800000</v>
      </c>
      <c r="AI29" s="414">
        <f t="shared" si="10"/>
        <v>800000</v>
      </c>
      <c r="AJ29" s="414">
        <v>800000</v>
      </c>
      <c r="AK29" s="414">
        <v>0</v>
      </c>
      <c r="AL29" s="414">
        <v>0</v>
      </c>
      <c r="AM29" s="414">
        <v>0</v>
      </c>
      <c r="AN29" s="414">
        <f t="shared" si="11"/>
        <v>0</v>
      </c>
      <c r="AO29" s="414">
        <v>0</v>
      </c>
      <c r="AP29" s="414">
        <v>0</v>
      </c>
      <c r="AQ29" s="414">
        <v>0</v>
      </c>
      <c r="AR29" s="414">
        <v>0</v>
      </c>
      <c r="AS29" s="414">
        <f t="shared" si="12"/>
        <v>0</v>
      </c>
      <c r="AT29" s="414">
        <v>0</v>
      </c>
      <c r="AU29" s="414">
        <v>0</v>
      </c>
      <c r="AV29" s="414">
        <v>0</v>
      </c>
      <c r="AW29" s="414">
        <v>0</v>
      </c>
      <c r="AX29" s="414">
        <f t="shared" si="13"/>
        <v>0</v>
      </c>
      <c r="AY29" s="414">
        <v>0</v>
      </c>
      <c r="AZ29" s="414">
        <v>0</v>
      </c>
      <c r="BA29" s="414">
        <v>0</v>
      </c>
      <c r="BB29" s="414">
        <f t="shared" si="14"/>
        <v>0</v>
      </c>
      <c r="BC29" s="414">
        <v>0</v>
      </c>
      <c r="BD29" s="414">
        <f t="shared" si="15"/>
        <v>0</v>
      </c>
      <c r="BE29" s="351"/>
      <c r="BF29" s="286"/>
      <c r="BG29" s="400">
        <f t="shared" si="16"/>
        <v>0</v>
      </c>
    </row>
    <row r="30" s="400" customFormat="1" ht="24" customHeight="1" spans="1:59">
      <c r="A30" s="314">
        <v>22</v>
      </c>
      <c r="B30" s="314" t="s">
        <v>19</v>
      </c>
      <c r="C30" s="314" t="s">
        <v>20</v>
      </c>
      <c r="D30" s="417">
        <v>2013</v>
      </c>
      <c r="E30" s="81" t="s">
        <v>72</v>
      </c>
      <c r="F30" s="314" t="s">
        <v>50</v>
      </c>
      <c r="G30" s="314" t="s">
        <v>50</v>
      </c>
      <c r="H30" s="414">
        <f t="shared" si="2"/>
        <v>790000</v>
      </c>
      <c r="I30" s="415">
        <f t="shared" si="3"/>
        <v>790000</v>
      </c>
      <c r="J30" s="414">
        <f t="shared" si="4"/>
        <v>790000</v>
      </c>
      <c r="K30" s="351">
        <v>790000</v>
      </c>
      <c r="L30" s="351"/>
      <c r="M30" s="351"/>
      <c r="N30" s="351"/>
      <c r="O30" s="414">
        <f t="shared" si="5"/>
        <v>0</v>
      </c>
      <c r="P30" s="351"/>
      <c r="Q30" s="351"/>
      <c r="R30" s="351"/>
      <c r="S30" s="351"/>
      <c r="T30" s="414">
        <f t="shared" si="6"/>
        <v>0</v>
      </c>
      <c r="U30" s="351"/>
      <c r="V30" s="351"/>
      <c r="W30" s="351"/>
      <c r="X30" s="351"/>
      <c r="Y30" s="414">
        <f t="shared" si="7"/>
        <v>0</v>
      </c>
      <c r="Z30" s="351"/>
      <c r="AA30" s="351"/>
      <c r="AB30" s="351"/>
      <c r="AC30" s="351"/>
      <c r="AD30" s="351"/>
      <c r="AE30" s="351"/>
      <c r="AF30" s="351"/>
      <c r="AG30" s="414">
        <f t="shared" si="8"/>
        <v>790000</v>
      </c>
      <c r="AH30" s="416">
        <f t="shared" si="9"/>
        <v>790000</v>
      </c>
      <c r="AI30" s="414">
        <f t="shared" si="10"/>
        <v>790000</v>
      </c>
      <c r="AJ30" s="414">
        <v>790000</v>
      </c>
      <c r="AK30" s="414">
        <v>0</v>
      </c>
      <c r="AL30" s="414">
        <v>0</v>
      </c>
      <c r="AM30" s="414">
        <v>0</v>
      </c>
      <c r="AN30" s="414">
        <f t="shared" si="11"/>
        <v>0</v>
      </c>
      <c r="AO30" s="414">
        <v>0</v>
      </c>
      <c r="AP30" s="414">
        <v>0</v>
      </c>
      <c r="AQ30" s="414">
        <v>0</v>
      </c>
      <c r="AR30" s="414">
        <v>0</v>
      </c>
      <c r="AS30" s="414">
        <f t="shared" si="12"/>
        <v>0</v>
      </c>
      <c r="AT30" s="414">
        <v>0</v>
      </c>
      <c r="AU30" s="414">
        <v>0</v>
      </c>
      <c r="AV30" s="414">
        <v>0</v>
      </c>
      <c r="AW30" s="414">
        <v>0</v>
      </c>
      <c r="AX30" s="414">
        <f t="shared" si="13"/>
        <v>0</v>
      </c>
      <c r="AY30" s="414">
        <v>0</v>
      </c>
      <c r="AZ30" s="414">
        <v>0</v>
      </c>
      <c r="BA30" s="414">
        <v>0</v>
      </c>
      <c r="BB30" s="414">
        <f t="shared" si="14"/>
        <v>0</v>
      </c>
      <c r="BC30" s="414">
        <v>0</v>
      </c>
      <c r="BD30" s="414">
        <f t="shared" si="15"/>
        <v>0</v>
      </c>
      <c r="BE30" s="351"/>
      <c r="BF30" s="286"/>
      <c r="BG30" s="400">
        <f t="shared" si="16"/>
        <v>0</v>
      </c>
    </row>
    <row r="31" s="400" customFormat="1" ht="24" customHeight="1" spans="1:59">
      <c r="A31" s="314">
        <v>23</v>
      </c>
      <c r="B31" s="314" t="s">
        <v>19</v>
      </c>
      <c r="C31" s="314" t="s">
        <v>20</v>
      </c>
      <c r="D31" s="417">
        <v>2013</v>
      </c>
      <c r="E31" s="81" t="s">
        <v>73</v>
      </c>
      <c r="F31" s="314" t="s">
        <v>50</v>
      </c>
      <c r="G31" s="314" t="s">
        <v>50</v>
      </c>
      <c r="H31" s="414">
        <f t="shared" si="2"/>
        <v>350000</v>
      </c>
      <c r="I31" s="415">
        <f t="shared" si="3"/>
        <v>350000</v>
      </c>
      <c r="J31" s="414">
        <f t="shared" si="4"/>
        <v>350000</v>
      </c>
      <c r="K31" s="351">
        <v>350000</v>
      </c>
      <c r="L31" s="351"/>
      <c r="M31" s="351"/>
      <c r="N31" s="351"/>
      <c r="O31" s="414">
        <f t="shared" si="5"/>
        <v>0</v>
      </c>
      <c r="P31" s="351"/>
      <c r="Q31" s="351"/>
      <c r="R31" s="351"/>
      <c r="S31" s="351"/>
      <c r="T31" s="414">
        <f t="shared" si="6"/>
        <v>0</v>
      </c>
      <c r="U31" s="351"/>
      <c r="V31" s="351"/>
      <c r="W31" s="351"/>
      <c r="X31" s="351"/>
      <c r="Y31" s="414">
        <f t="shared" si="7"/>
        <v>0</v>
      </c>
      <c r="Z31" s="351"/>
      <c r="AA31" s="351"/>
      <c r="AB31" s="351"/>
      <c r="AC31" s="351"/>
      <c r="AD31" s="351"/>
      <c r="AE31" s="351"/>
      <c r="AF31" s="351"/>
      <c r="AG31" s="414">
        <f t="shared" si="8"/>
        <v>350000</v>
      </c>
      <c r="AH31" s="416">
        <f t="shared" si="9"/>
        <v>350000</v>
      </c>
      <c r="AI31" s="414">
        <f t="shared" si="10"/>
        <v>350000</v>
      </c>
      <c r="AJ31" s="414">
        <v>350000</v>
      </c>
      <c r="AK31" s="414">
        <v>0</v>
      </c>
      <c r="AL31" s="414">
        <v>0</v>
      </c>
      <c r="AM31" s="414">
        <v>0</v>
      </c>
      <c r="AN31" s="414">
        <f t="shared" si="11"/>
        <v>0</v>
      </c>
      <c r="AO31" s="414">
        <v>0</v>
      </c>
      <c r="AP31" s="414">
        <v>0</v>
      </c>
      <c r="AQ31" s="414">
        <v>0</v>
      </c>
      <c r="AR31" s="414">
        <v>0</v>
      </c>
      <c r="AS31" s="414">
        <f t="shared" si="12"/>
        <v>0</v>
      </c>
      <c r="AT31" s="414">
        <v>0</v>
      </c>
      <c r="AU31" s="414">
        <v>0</v>
      </c>
      <c r="AV31" s="414">
        <v>0</v>
      </c>
      <c r="AW31" s="414">
        <v>0</v>
      </c>
      <c r="AX31" s="414">
        <f t="shared" si="13"/>
        <v>0</v>
      </c>
      <c r="AY31" s="414">
        <v>0</v>
      </c>
      <c r="AZ31" s="414">
        <v>0</v>
      </c>
      <c r="BA31" s="414">
        <v>0</v>
      </c>
      <c r="BB31" s="414">
        <f t="shared" si="14"/>
        <v>0</v>
      </c>
      <c r="BC31" s="414">
        <v>0</v>
      </c>
      <c r="BD31" s="414">
        <f t="shared" si="15"/>
        <v>0</v>
      </c>
      <c r="BE31" s="351"/>
      <c r="BF31" s="286"/>
      <c r="BG31" s="400">
        <f t="shared" si="16"/>
        <v>0</v>
      </c>
    </row>
    <row r="32" s="400" customFormat="1" ht="24" customHeight="1" spans="1:59">
      <c r="A32" s="314">
        <v>24</v>
      </c>
      <c r="B32" s="314" t="s">
        <v>19</v>
      </c>
      <c r="C32" s="314" t="s">
        <v>20</v>
      </c>
      <c r="D32" s="417">
        <v>2013</v>
      </c>
      <c r="E32" s="81" t="s">
        <v>74</v>
      </c>
      <c r="F32" s="314" t="s">
        <v>50</v>
      </c>
      <c r="G32" s="314" t="s">
        <v>50</v>
      </c>
      <c r="H32" s="414">
        <f t="shared" si="2"/>
        <v>1790000</v>
      </c>
      <c r="I32" s="415">
        <f t="shared" si="3"/>
        <v>1790000</v>
      </c>
      <c r="J32" s="414">
        <f t="shared" si="4"/>
        <v>1790000</v>
      </c>
      <c r="K32" s="351">
        <v>1790000</v>
      </c>
      <c r="L32" s="351"/>
      <c r="M32" s="351"/>
      <c r="N32" s="351"/>
      <c r="O32" s="414">
        <f t="shared" si="5"/>
        <v>0</v>
      </c>
      <c r="P32" s="351"/>
      <c r="Q32" s="351"/>
      <c r="R32" s="351"/>
      <c r="S32" s="351"/>
      <c r="T32" s="414">
        <f t="shared" si="6"/>
        <v>0</v>
      </c>
      <c r="U32" s="351"/>
      <c r="V32" s="351"/>
      <c r="W32" s="351"/>
      <c r="X32" s="351"/>
      <c r="Y32" s="414">
        <f t="shared" si="7"/>
        <v>0</v>
      </c>
      <c r="Z32" s="351"/>
      <c r="AA32" s="351"/>
      <c r="AB32" s="351"/>
      <c r="AC32" s="351"/>
      <c r="AD32" s="351"/>
      <c r="AE32" s="351"/>
      <c r="AF32" s="351"/>
      <c r="AG32" s="414">
        <f t="shared" si="8"/>
        <v>1790000</v>
      </c>
      <c r="AH32" s="416">
        <f t="shared" si="9"/>
        <v>1790000</v>
      </c>
      <c r="AI32" s="414">
        <f t="shared" si="10"/>
        <v>1790000</v>
      </c>
      <c r="AJ32" s="414">
        <v>1790000</v>
      </c>
      <c r="AK32" s="414">
        <v>0</v>
      </c>
      <c r="AL32" s="414">
        <v>0</v>
      </c>
      <c r="AM32" s="414">
        <v>0</v>
      </c>
      <c r="AN32" s="414">
        <f t="shared" si="11"/>
        <v>0</v>
      </c>
      <c r="AO32" s="414">
        <v>0</v>
      </c>
      <c r="AP32" s="414">
        <v>0</v>
      </c>
      <c r="AQ32" s="414">
        <v>0</v>
      </c>
      <c r="AR32" s="414">
        <v>0</v>
      </c>
      <c r="AS32" s="414">
        <f t="shared" si="12"/>
        <v>0</v>
      </c>
      <c r="AT32" s="414">
        <v>0</v>
      </c>
      <c r="AU32" s="414">
        <v>0</v>
      </c>
      <c r="AV32" s="414">
        <v>0</v>
      </c>
      <c r="AW32" s="414">
        <v>0</v>
      </c>
      <c r="AX32" s="414">
        <f t="shared" si="13"/>
        <v>0</v>
      </c>
      <c r="AY32" s="414">
        <v>0</v>
      </c>
      <c r="AZ32" s="414">
        <v>0</v>
      </c>
      <c r="BA32" s="414">
        <v>0</v>
      </c>
      <c r="BB32" s="414">
        <f t="shared" si="14"/>
        <v>0</v>
      </c>
      <c r="BC32" s="414">
        <v>0</v>
      </c>
      <c r="BD32" s="414">
        <f t="shared" si="15"/>
        <v>0</v>
      </c>
      <c r="BE32" s="351"/>
      <c r="BF32" s="286"/>
      <c r="BG32" s="400">
        <f t="shared" si="16"/>
        <v>0</v>
      </c>
    </row>
    <row r="33" s="400" customFormat="1" ht="24" customHeight="1" spans="1:59">
      <c r="A33" s="314">
        <v>25</v>
      </c>
      <c r="B33" s="314" t="s">
        <v>19</v>
      </c>
      <c r="C33" s="314" t="s">
        <v>20</v>
      </c>
      <c r="D33" s="417">
        <v>2013</v>
      </c>
      <c r="E33" s="81" t="s">
        <v>75</v>
      </c>
      <c r="F33" s="314" t="s">
        <v>50</v>
      </c>
      <c r="G33" s="314" t="s">
        <v>50</v>
      </c>
      <c r="H33" s="414">
        <f t="shared" si="2"/>
        <v>420000</v>
      </c>
      <c r="I33" s="415">
        <f t="shared" si="3"/>
        <v>420000</v>
      </c>
      <c r="J33" s="414">
        <f t="shared" si="4"/>
        <v>420000</v>
      </c>
      <c r="K33" s="351">
        <v>420000</v>
      </c>
      <c r="L33" s="351"/>
      <c r="M33" s="351"/>
      <c r="N33" s="351"/>
      <c r="O33" s="414">
        <f t="shared" si="5"/>
        <v>0</v>
      </c>
      <c r="P33" s="351"/>
      <c r="Q33" s="351"/>
      <c r="R33" s="351"/>
      <c r="S33" s="351"/>
      <c r="T33" s="414">
        <f t="shared" si="6"/>
        <v>0</v>
      </c>
      <c r="U33" s="351"/>
      <c r="V33" s="351"/>
      <c r="W33" s="351"/>
      <c r="X33" s="351"/>
      <c r="Y33" s="414">
        <f t="shared" si="7"/>
        <v>0</v>
      </c>
      <c r="Z33" s="351"/>
      <c r="AA33" s="351"/>
      <c r="AB33" s="351"/>
      <c r="AC33" s="351"/>
      <c r="AD33" s="351"/>
      <c r="AE33" s="351"/>
      <c r="AF33" s="351"/>
      <c r="AG33" s="414">
        <f t="shared" si="8"/>
        <v>420000</v>
      </c>
      <c r="AH33" s="416">
        <f t="shared" si="9"/>
        <v>420000</v>
      </c>
      <c r="AI33" s="414">
        <f t="shared" si="10"/>
        <v>420000</v>
      </c>
      <c r="AJ33" s="414">
        <v>420000</v>
      </c>
      <c r="AK33" s="414">
        <v>0</v>
      </c>
      <c r="AL33" s="414">
        <v>0</v>
      </c>
      <c r="AM33" s="414">
        <v>0</v>
      </c>
      <c r="AN33" s="414">
        <f t="shared" si="11"/>
        <v>0</v>
      </c>
      <c r="AO33" s="414">
        <v>0</v>
      </c>
      <c r="AP33" s="414">
        <v>0</v>
      </c>
      <c r="AQ33" s="414">
        <v>0</v>
      </c>
      <c r="AR33" s="414">
        <v>0</v>
      </c>
      <c r="AS33" s="414">
        <f t="shared" si="12"/>
        <v>0</v>
      </c>
      <c r="AT33" s="414">
        <v>0</v>
      </c>
      <c r="AU33" s="414">
        <v>0</v>
      </c>
      <c r="AV33" s="414">
        <v>0</v>
      </c>
      <c r="AW33" s="414">
        <v>0</v>
      </c>
      <c r="AX33" s="414">
        <f t="shared" si="13"/>
        <v>0</v>
      </c>
      <c r="AY33" s="414">
        <v>0</v>
      </c>
      <c r="AZ33" s="414">
        <v>0</v>
      </c>
      <c r="BA33" s="414">
        <v>0</v>
      </c>
      <c r="BB33" s="414">
        <f t="shared" si="14"/>
        <v>0</v>
      </c>
      <c r="BC33" s="414">
        <v>0</v>
      </c>
      <c r="BD33" s="414">
        <f t="shared" si="15"/>
        <v>0</v>
      </c>
      <c r="BE33" s="351"/>
      <c r="BF33" s="286"/>
      <c r="BG33" s="400">
        <f t="shared" si="16"/>
        <v>0</v>
      </c>
    </row>
    <row r="34" s="400" customFormat="1" ht="24" customHeight="1" spans="1:59">
      <c r="A34" s="314">
        <v>26</v>
      </c>
      <c r="B34" s="314" t="s">
        <v>19</v>
      </c>
      <c r="C34" s="314" t="s">
        <v>20</v>
      </c>
      <c r="D34" s="417">
        <v>2013</v>
      </c>
      <c r="E34" s="81" t="s">
        <v>76</v>
      </c>
      <c r="F34" s="314" t="s">
        <v>50</v>
      </c>
      <c r="G34" s="314" t="s">
        <v>50</v>
      </c>
      <c r="H34" s="414">
        <f t="shared" si="2"/>
        <v>3000000</v>
      </c>
      <c r="I34" s="415">
        <f t="shared" si="3"/>
        <v>1500000</v>
      </c>
      <c r="J34" s="414">
        <f t="shared" si="4"/>
        <v>1500000</v>
      </c>
      <c r="K34" s="351">
        <v>1500000</v>
      </c>
      <c r="L34" s="351"/>
      <c r="M34" s="351"/>
      <c r="N34" s="351"/>
      <c r="O34" s="414">
        <f t="shared" si="5"/>
        <v>0</v>
      </c>
      <c r="P34" s="351"/>
      <c r="Q34" s="351"/>
      <c r="R34" s="351"/>
      <c r="S34" s="351"/>
      <c r="T34" s="414">
        <f t="shared" si="6"/>
        <v>0</v>
      </c>
      <c r="U34" s="351"/>
      <c r="V34" s="351"/>
      <c r="W34" s="351"/>
      <c r="X34" s="351"/>
      <c r="Y34" s="414">
        <f t="shared" si="7"/>
        <v>0</v>
      </c>
      <c r="Z34" s="351"/>
      <c r="AA34" s="351"/>
      <c r="AB34" s="351"/>
      <c r="AC34" s="351"/>
      <c r="AD34" s="351"/>
      <c r="AE34" s="351"/>
      <c r="AF34" s="351">
        <v>1500000</v>
      </c>
      <c r="AG34" s="414">
        <f t="shared" si="8"/>
        <v>3000000</v>
      </c>
      <c r="AH34" s="416">
        <f t="shared" si="9"/>
        <v>1500000</v>
      </c>
      <c r="AI34" s="414">
        <f t="shared" si="10"/>
        <v>1500000</v>
      </c>
      <c r="AJ34" s="414">
        <v>1500000</v>
      </c>
      <c r="AK34" s="414">
        <v>0</v>
      </c>
      <c r="AL34" s="414">
        <v>0</v>
      </c>
      <c r="AM34" s="414">
        <v>0</v>
      </c>
      <c r="AN34" s="414">
        <f t="shared" si="11"/>
        <v>0</v>
      </c>
      <c r="AO34" s="414">
        <v>0</v>
      </c>
      <c r="AP34" s="414">
        <v>0</v>
      </c>
      <c r="AQ34" s="414">
        <v>0</v>
      </c>
      <c r="AR34" s="414">
        <v>0</v>
      </c>
      <c r="AS34" s="414">
        <f t="shared" si="12"/>
        <v>0</v>
      </c>
      <c r="AT34" s="414">
        <v>0</v>
      </c>
      <c r="AU34" s="414">
        <v>0</v>
      </c>
      <c r="AV34" s="414">
        <v>0</v>
      </c>
      <c r="AW34" s="414">
        <v>0</v>
      </c>
      <c r="AX34" s="414">
        <f t="shared" si="13"/>
        <v>0</v>
      </c>
      <c r="AY34" s="414">
        <v>0</v>
      </c>
      <c r="AZ34" s="414">
        <v>0</v>
      </c>
      <c r="BA34" s="414">
        <v>0</v>
      </c>
      <c r="BB34" s="414">
        <f t="shared" si="14"/>
        <v>0</v>
      </c>
      <c r="BC34" s="414">
        <v>0</v>
      </c>
      <c r="BD34" s="414">
        <f t="shared" si="15"/>
        <v>0</v>
      </c>
      <c r="BE34" s="351">
        <v>1500000</v>
      </c>
      <c r="BF34" s="418" t="s">
        <v>77</v>
      </c>
      <c r="BG34" s="400">
        <f t="shared" si="16"/>
        <v>0</v>
      </c>
    </row>
    <row r="35" s="400" customFormat="1" ht="32" customHeight="1" spans="1:59">
      <c r="A35" s="314">
        <v>27</v>
      </c>
      <c r="B35" s="314" t="s">
        <v>19</v>
      </c>
      <c r="C35" s="314" t="s">
        <v>20</v>
      </c>
      <c r="D35" s="417">
        <v>2013</v>
      </c>
      <c r="E35" s="81" t="s">
        <v>78</v>
      </c>
      <c r="F35" s="314" t="s">
        <v>50</v>
      </c>
      <c r="G35" s="314" t="s">
        <v>79</v>
      </c>
      <c r="H35" s="414">
        <f t="shared" si="2"/>
        <v>100000</v>
      </c>
      <c r="I35" s="415">
        <f t="shared" si="3"/>
        <v>100000</v>
      </c>
      <c r="J35" s="414">
        <f t="shared" si="4"/>
        <v>100000</v>
      </c>
      <c r="K35" s="351"/>
      <c r="L35" s="351"/>
      <c r="M35" s="351">
        <v>100000</v>
      </c>
      <c r="N35" s="351"/>
      <c r="O35" s="414">
        <f t="shared" si="5"/>
        <v>0</v>
      </c>
      <c r="P35" s="351"/>
      <c r="Q35" s="351"/>
      <c r="R35" s="351"/>
      <c r="S35" s="351"/>
      <c r="T35" s="414">
        <f t="shared" si="6"/>
        <v>0</v>
      </c>
      <c r="U35" s="351"/>
      <c r="V35" s="351"/>
      <c r="W35" s="351"/>
      <c r="X35" s="351"/>
      <c r="Y35" s="414">
        <f t="shared" si="7"/>
        <v>0</v>
      </c>
      <c r="Z35" s="351"/>
      <c r="AA35" s="351"/>
      <c r="AB35" s="351"/>
      <c r="AC35" s="351"/>
      <c r="AD35" s="351"/>
      <c r="AE35" s="351"/>
      <c r="AF35" s="351"/>
      <c r="AG35" s="414">
        <f t="shared" si="8"/>
        <v>100000</v>
      </c>
      <c r="AH35" s="416">
        <f t="shared" si="9"/>
        <v>100000</v>
      </c>
      <c r="AI35" s="414">
        <f t="shared" si="10"/>
        <v>100000</v>
      </c>
      <c r="AJ35" s="414">
        <v>0</v>
      </c>
      <c r="AK35" s="414">
        <v>0</v>
      </c>
      <c r="AL35" s="414">
        <v>100000</v>
      </c>
      <c r="AM35" s="414">
        <v>0</v>
      </c>
      <c r="AN35" s="414">
        <f t="shared" si="11"/>
        <v>0</v>
      </c>
      <c r="AO35" s="414">
        <v>0</v>
      </c>
      <c r="AP35" s="414">
        <v>0</v>
      </c>
      <c r="AQ35" s="414">
        <v>0</v>
      </c>
      <c r="AR35" s="414">
        <v>0</v>
      </c>
      <c r="AS35" s="414">
        <f t="shared" si="12"/>
        <v>0</v>
      </c>
      <c r="AT35" s="414">
        <v>0</v>
      </c>
      <c r="AU35" s="414">
        <v>0</v>
      </c>
      <c r="AV35" s="414">
        <v>0</v>
      </c>
      <c r="AW35" s="414">
        <v>0</v>
      </c>
      <c r="AX35" s="414">
        <f t="shared" si="13"/>
        <v>0</v>
      </c>
      <c r="AY35" s="414">
        <v>0</v>
      </c>
      <c r="AZ35" s="414">
        <v>0</v>
      </c>
      <c r="BA35" s="414">
        <v>0</v>
      </c>
      <c r="BB35" s="414">
        <f t="shared" si="14"/>
        <v>0</v>
      </c>
      <c r="BC35" s="414">
        <v>0</v>
      </c>
      <c r="BD35" s="414">
        <f t="shared" si="15"/>
        <v>0</v>
      </c>
      <c r="BE35" s="314"/>
      <c r="BF35" s="286"/>
      <c r="BG35" s="400">
        <f t="shared" si="16"/>
        <v>0</v>
      </c>
    </row>
    <row r="36" s="400" customFormat="1" ht="24" customHeight="1" spans="1:59">
      <c r="A36" s="314">
        <v>28</v>
      </c>
      <c r="B36" s="314" t="s">
        <v>19</v>
      </c>
      <c r="C36" s="314" t="s">
        <v>20</v>
      </c>
      <c r="D36" s="417">
        <v>2013</v>
      </c>
      <c r="E36" s="81" t="s">
        <v>80</v>
      </c>
      <c r="F36" s="314" t="s">
        <v>50</v>
      </c>
      <c r="G36" s="314" t="s">
        <v>50</v>
      </c>
      <c r="H36" s="414">
        <f t="shared" si="2"/>
        <v>100000</v>
      </c>
      <c r="I36" s="415">
        <f t="shared" si="3"/>
        <v>100000</v>
      </c>
      <c r="J36" s="414">
        <f t="shared" si="4"/>
        <v>100000</v>
      </c>
      <c r="K36" s="351"/>
      <c r="L36" s="351"/>
      <c r="M36" s="351">
        <v>100000</v>
      </c>
      <c r="N36" s="351"/>
      <c r="O36" s="414">
        <f t="shared" si="5"/>
        <v>0</v>
      </c>
      <c r="P36" s="351"/>
      <c r="Q36" s="351"/>
      <c r="R36" s="351"/>
      <c r="S36" s="351"/>
      <c r="T36" s="414">
        <f t="shared" si="6"/>
        <v>0</v>
      </c>
      <c r="U36" s="351"/>
      <c r="V36" s="351"/>
      <c r="W36" s="351"/>
      <c r="X36" s="351"/>
      <c r="Y36" s="414">
        <f t="shared" si="7"/>
        <v>0</v>
      </c>
      <c r="Z36" s="351"/>
      <c r="AA36" s="351"/>
      <c r="AB36" s="351"/>
      <c r="AC36" s="351"/>
      <c r="AD36" s="351"/>
      <c r="AE36" s="351"/>
      <c r="AF36" s="351"/>
      <c r="AG36" s="414">
        <f t="shared" si="8"/>
        <v>100000</v>
      </c>
      <c r="AH36" s="416">
        <f t="shared" si="9"/>
        <v>100000</v>
      </c>
      <c r="AI36" s="414">
        <f t="shared" si="10"/>
        <v>100000</v>
      </c>
      <c r="AJ36" s="414">
        <v>0</v>
      </c>
      <c r="AK36" s="414">
        <v>0</v>
      </c>
      <c r="AL36" s="414">
        <v>100000</v>
      </c>
      <c r="AM36" s="414">
        <v>0</v>
      </c>
      <c r="AN36" s="414">
        <f t="shared" si="11"/>
        <v>0</v>
      </c>
      <c r="AO36" s="414">
        <v>0</v>
      </c>
      <c r="AP36" s="414">
        <v>0</v>
      </c>
      <c r="AQ36" s="414">
        <v>0</v>
      </c>
      <c r="AR36" s="414">
        <v>0</v>
      </c>
      <c r="AS36" s="414">
        <f t="shared" si="12"/>
        <v>0</v>
      </c>
      <c r="AT36" s="414">
        <v>0</v>
      </c>
      <c r="AU36" s="414">
        <v>0</v>
      </c>
      <c r="AV36" s="414">
        <v>0</v>
      </c>
      <c r="AW36" s="414">
        <v>0</v>
      </c>
      <c r="AX36" s="414">
        <f t="shared" si="13"/>
        <v>0</v>
      </c>
      <c r="AY36" s="414">
        <v>0</v>
      </c>
      <c r="AZ36" s="414">
        <v>0</v>
      </c>
      <c r="BA36" s="414">
        <v>0</v>
      </c>
      <c r="BB36" s="414">
        <f t="shared" si="14"/>
        <v>0</v>
      </c>
      <c r="BC36" s="414">
        <v>0</v>
      </c>
      <c r="BD36" s="414">
        <f t="shared" si="15"/>
        <v>0</v>
      </c>
      <c r="BE36" s="314"/>
      <c r="BF36" s="286"/>
      <c r="BG36" s="400">
        <f t="shared" si="16"/>
        <v>0</v>
      </c>
    </row>
    <row r="37" s="400" customFormat="1" ht="24" customHeight="1" spans="1:59">
      <c r="A37" s="314">
        <v>29</v>
      </c>
      <c r="B37" s="314" t="s">
        <v>19</v>
      </c>
      <c r="C37" s="314" t="s">
        <v>20</v>
      </c>
      <c r="D37" s="417">
        <v>2013</v>
      </c>
      <c r="E37" s="81" t="s">
        <v>81</v>
      </c>
      <c r="F37" s="314" t="s">
        <v>50</v>
      </c>
      <c r="G37" s="314" t="s">
        <v>50</v>
      </c>
      <c r="H37" s="414">
        <f t="shared" si="2"/>
        <v>103500</v>
      </c>
      <c r="I37" s="415">
        <f t="shared" si="3"/>
        <v>103500</v>
      </c>
      <c r="J37" s="414">
        <f t="shared" si="4"/>
        <v>103500</v>
      </c>
      <c r="K37" s="351"/>
      <c r="L37" s="351"/>
      <c r="M37" s="351"/>
      <c r="N37" s="351">
        <v>103500</v>
      </c>
      <c r="O37" s="414">
        <f t="shared" si="5"/>
        <v>0</v>
      </c>
      <c r="P37" s="351"/>
      <c r="Q37" s="351"/>
      <c r="R37" s="351"/>
      <c r="S37" s="351"/>
      <c r="T37" s="414">
        <f t="shared" si="6"/>
        <v>0</v>
      </c>
      <c r="U37" s="351"/>
      <c r="V37" s="351"/>
      <c r="W37" s="351"/>
      <c r="X37" s="351"/>
      <c r="Y37" s="414">
        <f t="shared" si="7"/>
        <v>0</v>
      </c>
      <c r="Z37" s="351"/>
      <c r="AA37" s="351"/>
      <c r="AB37" s="351"/>
      <c r="AC37" s="351"/>
      <c r="AD37" s="351"/>
      <c r="AE37" s="351"/>
      <c r="AF37" s="351"/>
      <c r="AG37" s="414">
        <f t="shared" si="8"/>
        <v>103500</v>
      </c>
      <c r="AH37" s="416">
        <f t="shared" si="9"/>
        <v>103500</v>
      </c>
      <c r="AI37" s="414">
        <f t="shared" si="10"/>
        <v>103500</v>
      </c>
      <c r="AJ37" s="414">
        <v>0</v>
      </c>
      <c r="AK37" s="414">
        <v>0</v>
      </c>
      <c r="AL37" s="414">
        <v>0</v>
      </c>
      <c r="AM37" s="414">
        <v>103500</v>
      </c>
      <c r="AN37" s="414">
        <f t="shared" si="11"/>
        <v>0</v>
      </c>
      <c r="AO37" s="414">
        <v>0</v>
      </c>
      <c r="AP37" s="414">
        <v>0</v>
      </c>
      <c r="AQ37" s="414">
        <v>0</v>
      </c>
      <c r="AR37" s="414">
        <v>0</v>
      </c>
      <c r="AS37" s="414">
        <f t="shared" si="12"/>
        <v>0</v>
      </c>
      <c r="AT37" s="414">
        <v>0</v>
      </c>
      <c r="AU37" s="414">
        <v>0</v>
      </c>
      <c r="AV37" s="414">
        <v>0</v>
      </c>
      <c r="AW37" s="414">
        <v>0</v>
      </c>
      <c r="AX37" s="414">
        <f t="shared" si="13"/>
        <v>0</v>
      </c>
      <c r="AY37" s="414">
        <v>0</v>
      </c>
      <c r="AZ37" s="414">
        <v>0</v>
      </c>
      <c r="BA37" s="414">
        <v>0</v>
      </c>
      <c r="BB37" s="414">
        <f t="shared" si="14"/>
        <v>0</v>
      </c>
      <c r="BC37" s="414">
        <v>0</v>
      </c>
      <c r="BD37" s="414">
        <f t="shared" si="15"/>
        <v>0</v>
      </c>
      <c r="BE37" s="314"/>
      <c r="BF37" s="286"/>
      <c r="BG37" s="400">
        <f t="shared" si="16"/>
        <v>0</v>
      </c>
    </row>
    <row r="38" s="400" customFormat="1" ht="24" customHeight="1" spans="1:59">
      <c r="A38" s="314">
        <v>30</v>
      </c>
      <c r="B38" s="314" t="s">
        <v>19</v>
      </c>
      <c r="C38" s="314" t="s">
        <v>20</v>
      </c>
      <c r="D38" s="417">
        <v>2013</v>
      </c>
      <c r="E38" s="81" t="s">
        <v>82</v>
      </c>
      <c r="F38" s="314" t="s">
        <v>50</v>
      </c>
      <c r="G38" s="314" t="s">
        <v>50</v>
      </c>
      <c r="H38" s="414">
        <f t="shared" si="2"/>
        <v>1100000</v>
      </c>
      <c r="I38" s="415">
        <f t="shared" si="3"/>
        <v>1100000</v>
      </c>
      <c r="J38" s="414">
        <f t="shared" si="4"/>
        <v>1100000</v>
      </c>
      <c r="K38" s="351"/>
      <c r="L38" s="351"/>
      <c r="M38" s="351"/>
      <c r="N38" s="351">
        <v>1100000</v>
      </c>
      <c r="O38" s="414">
        <f t="shared" si="5"/>
        <v>0</v>
      </c>
      <c r="P38" s="351"/>
      <c r="Q38" s="351"/>
      <c r="R38" s="351"/>
      <c r="S38" s="351"/>
      <c r="T38" s="414">
        <f t="shared" si="6"/>
        <v>0</v>
      </c>
      <c r="U38" s="351"/>
      <c r="V38" s="351"/>
      <c r="W38" s="351"/>
      <c r="X38" s="351"/>
      <c r="Y38" s="414">
        <f t="shared" si="7"/>
        <v>0</v>
      </c>
      <c r="Z38" s="351"/>
      <c r="AA38" s="351"/>
      <c r="AB38" s="351"/>
      <c r="AC38" s="351"/>
      <c r="AD38" s="351"/>
      <c r="AE38" s="351"/>
      <c r="AF38" s="351"/>
      <c r="AG38" s="414">
        <f t="shared" si="8"/>
        <v>1100000</v>
      </c>
      <c r="AH38" s="416">
        <f t="shared" si="9"/>
        <v>1100000</v>
      </c>
      <c r="AI38" s="414">
        <f t="shared" si="10"/>
        <v>1100000</v>
      </c>
      <c r="AJ38" s="414">
        <v>0</v>
      </c>
      <c r="AK38" s="414">
        <v>0</v>
      </c>
      <c r="AL38" s="414">
        <v>0</v>
      </c>
      <c r="AM38" s="414">
        <v>1100000</v>
      </c>
      <c r="AN38" s="414">
        <f t="shared" si="11"/>
        <v>0</v>
      </c>
      <c r="AO38" s="414">
        <v>0</v>
      </c>
      <c r="AP38" s="414">
        <v>0</v>
      </c>
      <c r="AQ38" s="414">
        <v>0</v>
      </c>
      <c r="AR38" s="414">
        <v>0</v>
      </c>
      <c r="AS38" s="414">
        <f t="shared" si="12"/>
        <v>0</v>
      </c>
      <c r="AT38" s="414">
        <v>0</v>
      </c>
      <c r="AU38" s="414">
        <v>0</v>
      </c>
      <c r="AV38" s="414">
        <v>0</v>
      </c>
      <c r="AW38" s="414">
        <v>0</v>
      </c>
      <c r="AX38" s="414">
        <f t="shared" si="13"/>
        <v>0</v>
      </c>
      <c r="AY38" s="414">
        <v>0</v>
      </c>
      <c r="AZ38" s="414">
        <v>0</v>
      </c>
      <c r="BA38" s="414">
        <v>0</v>
      </c>
      <c r="BB38" s="414">
        <f t="shared" si="14"/>
        <v>0</v>
      </c>
      <c r="BC38" s="414">
        <v>0</v>
      </c>
      <c r="BD38" s="414">
        <f t="shared" si="15"/>
        <v>0</v>
      </c>
      <c r="BE38" s="314"/>
      <c r="BF38" s="286"/>
      <c r="BG38" s="400">
        <f t="shared" si="16"/>
        <v>0</v>
      </c>
    </row>
    <row r="39" s="400" customFormat="1" ht="24" customHeight="1" spans="1:59">
      <c r="A39" s="314">
        <v>31</v>
      </c>
      <c r="B39" s="314" t="s">
        <v>19</v>
      </c>
      <c r="C39" s="314" t="s">
        <v>20</v>
      </c>
      <c r="D39" s="417">
        <v>2013</v>
      </c>
      <c r="E39" s="355" t="s">
        <v>83</v>
      </c>
      <c r="F39" s="314" t="s">
        <v>50</v>
      </c>
      <c r="G39" s="419" t="s">
        <v>50</v>
      </c>
      <c r="H39" s="414">
        <f t="shared" si="2"/>
        <v>430600</v>
      </c>
      <c r="I39" s="415">
        <f t="shared" si="3"/>
        <v>430600</v>
      </c>
      <c r="J39" s="414">
        <f t="shared" si="4"/>
        <v>430600</v>
      </c>
      <c r="K39" s="351"/>
      <c r="L39" s="351"/>
      <c r="M39" s="351"/>
      <c r="N39" s="351">
        <v>430600</v>
      </c>
      <c r="O39" s="414">
        <f t="shared" si="5"/>
        <v>0</v>
      </c>
      <c r="P39" s="351"/>
      <c r="Q39" s="351"/>
      <c r="R39" s="351"/>
      <c r="S39" s="351"/>
      <c r="T39" s="414">
        <f t="shared" si="6"/>
        <v>0</v>
      </c>
      <c r="U39" s="351"/>
      <c r="V39" s="351"/>
      <c r="W39" s="351"/>
      <c r="X39" s="351"/>
      <c r="Y39" s="414">
        <f t="shared" si="7"/>
        <v>0</v>
      </c>
      <c r="Z39" s="351"/>
      <c r="AA39" s="351"/>
      <c r="AB39" s="351"/>
      <c r="AC39" s="351"/>
      <c r="AD39" s="351"/>
      <c r="AE39" s="351"/>
      <c r="AF39" s="351"/>
      <c r="AG39" s="414">
        <f t="shared" si="8"/>
        <v>430600</v>
      </c>
      <c r="AH39" s="416">
        <f t="shared" si="9"/>
        <v>430600</v>
      </c>
      <c r="AI39" s="414">
        <f t="shared" si="10"/>
        <v>430600</v>
      </c>
      <c r="AJ39" s="414">
        <v>0</v>
      </c>
      <c r="AK39" s="414">
        <v>0</v>
      </c>
      <c r="AL39" s="414">
        <v>0</v>
      </c>
      <c r="AM39" s="414">
        <v>430600</v>
      </c>
      <c r="AN39" s="414">
        <f t="shared" si="11"/>
        <v>0</v>
      </c>
      <c r="AO39" s="414">
        <v>0</v>
      </c>
      <c r="AP39" s="414">
        <v>0</v>
      </c>
      <c r="AQ39" s="414">
        <v>0</v>
      </c>
      <c r="AR39" s="414">
        <v>0</v>
      </c>
      <c r="AS39" s="414">
        <f t="shared" si="12"/>
        <v>0</v>
      </c>
      <c r="AT39" s="414">
        <v>0</v>
      </c>
      <c r="AU39" s="414">
        <v>0</v>
      </c>
      <c r="AV39" s="414">
        <v>0</v>
      </c>
      <c r="AW39" s="414">
        <v>0</v>
      </c>
      <c r="AX39" s="414">
        <f t="shared" si="13"/>
        <v>0</v>
      </c>
      <c r="AY39" s="414">
        <v>0</v>
      </c>
      <c r="AZ39" s="414">
        <v>0</v>
      </c>
      <c r="BA39" s="414">
        <v>0</v>
      </c>
      <c r="BB39" s="414">
        <f t="shared" si="14"/>
        <v>0</v>
      </c>
      <c r="BC39" s="414">
        <v>0</v>
      </c>
      <c r="BD39" s="414">
        <f t="shared" si="15"/>
        <v>0</v>
      </c>
      <c r="BE39" s="314"/>
      <c r="BF39" s="286"/>
      <c r="BG39" s="400">
        <f t="shared" si="16"/>
        <v>0</v>
      </c>
    </row>
    <row r="40" s="400" customFormat="1" ht="24" customHeight="1" spans="1:59">
      <c r="A40" s="314">
        <v>32</v>
      </c>
      <c r="B40" s="314" t="s">
        <v>19</v>
      </c>
      <c r="C40" s="314" t="s">
        <v>20</v>
      </c>
      <c r="D40" s="417">
        <v>2013</v>
      </c>
      <c r="E40" s="81" t="s">
        <v>84</v>
      </c>
      <c r="F40" s="314" t="s">
        <v>50</v>
      </c>
      <c r="G40" s="314" t="s">
        <v>79</v>
      </c>
      <c r="H40" s="414">
        <f t="shared" si="2"/>
        <v>1800000</v>
      </c>
      <c r="I40" s="416">
        <f t="shared" si="3"/>
        <v>1800000</v>
      </c>
      <c r="J40" s="414">
        <f t="shared" si="4"/>
        <v>0</v>
      </c>
      <c r="K40" s="351"/>
      <c r="L40" s="351"/>
      <c r="M40" s="351"/>
      <c r="N40" s="351"/>
      <c r="O40" s="414">
        <f t="shared" si="5"/>
        <v>0</v>
      </c>
      <c r="P40" s="351"/>
      <c r="Q40" s="351"/>
      <c r="R40" s="351"/>
      <c r="S40" s="351"/>
      <c r="T40" s="414">
        <f t="shared" si="6"/>
        <v>0</v>
      </c>
      <c r="U40" s="351"/>
      <c r="V40" s="351"/>
      <c r="W40" s="351"/>
      <c r="X40" s="351"/>
      <c r="Y40" s="414">
        <f t="shared" si="7"/>
        <v>1800000</v>
      </c>
      <c r="Z40" s="351">
        <v>1800000</v>
      </c>
      <c r="AA40" s="351"/>
      <c r="AB40" s="351"/>
      <c r="AC40" s="351"/>
      <c r="AD40" s="351"/>
      <c r="AE40" s="351"/>
      <c r="AF40" s="351"/>
      <c r="AG40" s="414">
        <f t="shared" si="8"/>
        <v>1800000</v>
      </c>
      <c r="AH40" s="420">
        <f t="shared" si="9"/>
        <v>1800000</v>
      </c>
      <c r="AI40" s="414">
        <f t="shared" si="10"/>
        <v>0</v>
      </c>
      <c r="AJ40" s="414">
        <v>0</v>
      </c>
      <c r="AK40" s="414">
        <v>0</v>
      </c>
      <c r="AL40" s="414">
        <v>0</v>
      </c>
      <c r="AM40" s="414">
        <v>0</v>
      </c>
      <c r="AN40" s="414">
        <f t="shared" si="11"/>
        <v>0</v>
      </c>
      <c r="AO40" s="414">
        <v>0</v>
      </c>
      <c r="AP40" s="414">
        <v>0</v>
      </c>
      <c r="AQ40" s="414">
        <v>0</v>
      </c>
      <c r="AR40" s="414">
        <v>0</v>
      </c>
      <c r="AS40" s="414">
        <f t="shared" si="12"/>
        <v>0</v>
      </c>
      <c r="AT40" s="414">
        <v>0</v>
      </c>
      <c r="AU40" s="414">
        <v>0</v>
      </c>
      <c r="AV40" s="414">
        <v>0</v>
      </c>
      <c r="AW40" s="414">
        <v>0</v>
      </c>
      <c r="AX40" s="414">
        <f t="shared" si="13"/>
        <v>1800000</v>
      </c>
      <c r="AY40" s="414">
        <v>1800000</v>
      </c>
      <c r="AZ40" s="414">
        <v>0</v>
      </c>
      <c r="BA40" s="414">
        <v>0</v>
      </c>
      <c r="BB40" s="414">
        <f t="shared" si="14"/>
        <v>0</v>
      </c>
      <c r="BC40" s="414">
        <v>0</v>
      </c>
      <c r="BD40" s="414">
        <f t="shared" si="15"/>
        <v>0</v>
      </c>
      <c r="BE40" s="314"/>
      <c r="BF40" s="286"/>
      <c r="BG40" s="400">
        <f t="shared" si="16"/>
        <v>0</v>
      </c>
    </row>
    <row r="41" s="400" customFormat="1" ht="24" customHeight="1" spans="1:59">
      <c r="A41" s="314">
        <v>33</v>
      </c>
      <c r="B41" s="314" t="s">
        <v>19</v>
      </c>
      <c r="C41" s="314" t="s">
        <v>20</v>
      </c>
      <c r="D41" s="417">
        <v>2013</v>
      </c>
      <c r="E41" s="81" t="s">
        <v>85</v>
      </c>
      <c r="F41" s="314" t="s">
        <v>50</v>
      </c>
      <c r="G41" s="314" t="s">
        <v>79</v>
      </c>
      <c r="H41" s="414">
        <f t="shared" si="2"/>
        <v>3210000</v>
      </c>
      <c r="I41" s="416">
        <f t="shared" si="3"/>
        <v>3210000</v>
      </c>
      <c r="J41" s="414">
        <f t="shared" si="4"/>
        <v>0</v>
      </c>
      <c r="K41" s="351"/>
      <c r="L41" s="351"/>
      <c r="M41" s="351"/>
      <c r="N41" s="351"/>
      <c r="O41" s="414">
        <f t="shared" si="5"/>
        <v>0</v>
      </c>
      <c r="P41" s="351"/>
      <c r="Q41" s="351"/>
      <c r="R41" s="351"/>
      <c r="S41" s="351"/>
      <c r="T41" s="414">
        <f t="shared" si="6"/>
        <v>0</v>
      </c>
      <c r="U41" s="351"/>
      <c r="V41" s="351"/>
      <c r="W41" s="351"/>
      <c r="X41" s="351"/>
      <c r="Y41" s="414">
        <f t="shared" si="7"/>
        <v>3210000</v>
      </c>
      <c r="Z41" s="351">
        <v>3210000</v>
      </c>
      <c r="AA41" s="351"/>
      <c r="AB41" s="351"/>
      <c r="AC41" s="351"/>
      <c r="AD41" s="351"/>
      <c r="AE41" s="351"/>
      <c r="AF41" s="351"/>
      <c r="AG41" s="414">
        <f t="shared" si="8"/>
        <v>3210000</v>
      </c>
      <c r="AH41" s="420">
        <f t="shared" si="9"/>
        <v>3210000</v>
      </c>
      <c r="AI41" s="414">
        <f t="shared" si="10"/>
        <v>0</v>
      </c>
      <c r="AJ41" s="414">
        <v>0</v>
      </c>
      <c r="AK41" s="414">
        <v>0</v>
      </c>
      <c r="AL41" s="414">
        <v>0</v>
      </c>
      <c r="AM41" s="414">
        <v>0</v>
      </c>
      <c r="AN41" s="414">
        <f t="shared" si="11"/>
        <v>0</v>
      </c>
      <c r="AO41" s="414">
        <v>0</v>
      </c>
      <c r="AP41" s="414">
        <v>0</v>
      </c>
      <c r="AQ41" s="414">
        <v>0</v>
      </c>
      <c r="AR41" s="414">
        <v>0</v>
      </c>
      <c r="AS41" s="414">
        <f t="shared" si="12"/>
        <v>0</v>
      </c>
      <c r="AT41" s="414">
        <v>0</v>
      </c>
      <c r="AU41" s="414">
        <v>0</v>
      </c>
      <c r="AV41" s="414">
        <v>0</v>
      </c>
      <c r="AW41" s="414">
        <v>0</v>
      </c>
      <c r="AX41" s="414">
        <f t="shared" si="13"/>
        <v>3210000</v>
      </c>
      <c r="AY41" s="414">
        <v>3210000</v>
      </c>
      <c r="AZ41" s="414">
        <v>0</v>
      </c>
      <c r="BA41" s="414">
        <v>0</v>
      </c>
      <c r="BB41" s="414">
        <f t="shared" si="14"/>
        <v>0</v>
      </c>
      <c r="BC41" s="414">
        <v>0</v>
      </c>
      <c r="BD41" s="414">
        <f t="shared" si="15"/>
        <v>0</v>
      </c>
      <c r="BE41" s="314"/>
      <c r="BF41" s="286"/>
      <c r="BG41" s="400">
        <f t="shared" si="16"/>
        <v>0</v>
      </c>
    </row>
    <row r="42" s="400" customFormat="1" ht="24" customHeight="1" spans="1:59">
      <c r="A42" s="314">
        <v>34</v>
      </c>
      <c r="B42" s="314" t="s">
        <v>19</v>
      </c>
      <c r="C42" s="314" t="s">
        <v>20</v>
      </c>
      <c r="D42" s="417">
        <v>2014</v>
      </c>
      <c r="E42" s="81" t="s">
        <v>86</v>
      </c>
      <c r="F42" s="314" t="s">
        <v>50</v>
      </c>
      <c r="G42" s="314" t="s">
        <v>50</v>
      </c>
      <c r="H42" s="414">
        <f t="shared" si="2"/>
        <v>450000</v>
      </c>
      <c r="I42" s="415">
        <f t="shared" si="3"/>
        <v>450000</v>
      </c>
      <c r="J42" s="414">
        <f t="shared" si="4"/>
        <v>450000</v>
      </c>
      <c r="K42" s="351">
        <v>450000</v>
      </c>
      <c r="L42" s="351"/>
      <c r="M42" s="351"/>
      <c r="N42" s="351"/>
      <c r="O42" s="414">
        <f t="shared" si="5"/>
        <v>0</v>
      </c>
      <c r="P42" s="351"/>
      <c r="Q42" s="351"/>
      <c r="R42" s="351"/>
      <c r="S42" s="351"/>
      <c r="T42" s="414">
        <f t="shared" si="6"/>
        <v>0</v>
      </c>
      <c r="U42" s="351"/>
      <c r="V42" s="351"/>
      <c r="W42" s="351"/>
      <c r="X42" s="351"/>
      <c r="Y42" s="414">
        <f t="shared" si="7"/>
        <v>0</v>
      </c>
      <c r="Z42" s="351"/>
      <c r="AA42" s="351"/>
      <c r="AB42" s="351"/>
      <c r="AC42" s="351"/>
      <c r="AD42" s="351"/>
      <c r="AE42" s="351"/>
      <c r="AF42" s="351"/>
      <c r="AG42" s="414">
        <f t="shared" si="8"/>
        <v>450000</v>
      </c>
      <c r="AH42" s="416">
        <f t="shared" si="9"/>
        <v>450000</v>
      </c>
      <c r="AI42" s="414">
        <f t="shared" si="10"/>
        <v>450000</v>
      </c>
      <c r="AJ42" s="414">
        <v>450000</v>
      </c>
      <c r="AK42" s="414">
        <v>0</v>
      </c>
      <c r="AL42" s="414">
        <v>0</v>
      </c>
      <c r="AM42" s="414">
        <v>0</v>
      </c>
      <c r="AN42" s="414">
        <f t="shared" si="11"/>
        <v>0</v>
      </c>
      <c r="AO42" s="414">
        <v>0</v>
      </c>
      <c r="AP42" s="414">
        <v>0</v>
      </c>
      <c r="AQ42" s="414">
        <v>0</v>
      </c>
      <c r="AR42" s="414">
        <v>0</v>
      </c>
      <c r="AS42" s="414">
        <f t="shared" si="12"/>
        <v>0</v>
      </c>
      <c r="AT42" s="414">
        <v>0</v>
      </c>
      <c r="AU42" s="414">
        <v>0</v>
      </c>
      <c r="AV42" s="414">
        <v>0</v>
      </c>
      <c r="AW42" s="414">
        <v>0</v>
      </c>
      <c r="AX42" s="414">
        <f t="shared" si="13"/>
        <v>0</v>
      </c>
      <c r="AY42" s="414">
        <v>0</v>
      </c>
      <c r="AZ42" s="414">
        <v>0</v>
      </c>
      <c r="BA42" s="414">
        <v>0</v>
      </c>
      <c r="BB42" s="414">
        <f t="shared" si="14"/>
        <v>0</v>
      </c>
      <c r="BC42" s="414">
        <v>0</v>
      </c>
      <c r="BD42" s="414">
        <f t="shared" si="15"/>
        <v>0</v>
      </c>
      <c r="BE42" s="351"/>
      <c r="BF42" s="286"/>
      <c r="BG42" s="400">
        <f t="shared" si="16"/>
        <v>0</v>
      </c>
    </row>
    <row r="43" s="400" customFormat="1" ht="24" customHeight="1" spans="1:59">
      <c r="A43" s="314">
        <v>35</v>
      </c>
      <c r="B43" s="314" t="s">
        <v>19</v>
      </c>
      <c r="C43" s="314" t="s">
        <v>20</v>
      </c>
      <c r="D43" s="417">
        <v>2014</v>
      </c>
      <c r="E43" s="81" t="s">
        <v>87</v>
      </c>
      <c r="F43" s="314" t="s">
        <v>50</v>
      </c>
      <c r="G43" s="314" t="s">
        <v>50</v>
      </c>
      <c r="H43" s="414">
        <f t="shared" si="2"/>
        <v>984100</v>
      </c>
      <c r="I43" s="415">
        <f t="shared" si="3"/>
        <v>984100</v>
      </c>
      <c r="J43" s="414">
        <f t="shared" si="4"/>
        <v>984100</v>
      </c>
      <c r="K43" s="351">
        <v>900000</v>
      </c>
      <c r="L43" s="351"/>
      <c r="M43" s="351"/>
      <c r="N43" s="351">
        <v>84100</v>
      </c>
      <c r="O43" s="414">
        <f t="shared" si="5"/>
        <v>0</v>
      </c>
      <c r="P43" s="351"/>
      <c r="Q43" s="351"/>
      <c r="R43" s="351"/>
      <c r="S43" s="351"/>
      <c r="T43" s="414">
        <f t="shared" si="6"/>
        <v>0</v>
      </c>
      <c r="U43" s="351"/>
      <c r="V43" s="351"/>
      <c r="W43" s="351"/>
      <c r="X43" s="351"/>
      <c r="Y43" s="414">
        <f t="shared" si="7"/>
        <v>0</v>
      </c>
      <c r="Z43" s="351"/>
      <c r="AA43" s="351"/>
      <c r="AB43" s="351"/>
      <c r="AC43" s="351"/>
      <c r="AD43" s="351"/>
      <c r="AE43" s="351"/>
      <c r="AF43" s="351"/>
      <c r="AG43" s="414">
        <f t="shared" si="8"/>
        <v>984100</v>
      </c>
      <c r="AH43" s="416">
        <f t="shared" si="9"/>
        <v>984100</v>
      </c>
      <c r="AI43" s="414">
        <f t="shared" si="10"/>
        <v>984100</v>
      </c>
      <c r="AJ43" s="414">
        <v>900000</v>
      </c>
      <c r="AK43" s="414">
        <v>0</v>
      </c>
      <c r="AL43" s="414">
        <v>0</v>
      </c>
      <c r="AM43" s="414">
        <v>84100</v>
      </c>
      <c r="AN43" s="414">
        <f t="shared" si="11"/>
        <v>0</v>
      </c>
      <c r="AO43" s="414">
        <v>0</v>
      </c>
      <c r="AP43" s="414">
        <v>0</v>
      </c>
      <c r="AQ43" s="414">
        <v>0</v>
      </c>
      <c r="AR43" s="414">
        <v>0</v>
      </c>
      <c r="AS43" s="414">
        <f t="shared" si="12"/>
        <v>0</v>
      </c>
      <c r="AT43" s="414">
        <v>0</v>
      </c>
      <c r="AU43" s="414">
        <v>0</v>
      </c>
      <c r="AV43" s="414">
        <v>0</v>
      </c>
      <c r="AW43" s="414">
        <v>0</v>
      </c>
      <c r="AX43" s="414">
        <f t="shared" si="13"/>
        <v>0</v>
      </c>
      <c r="AY43" s="414">
        <v>0</v>
      </c>
      <c r="AZ43" s="414">
        <v>0</v>
      </c>
      <c r="BA43" s="414">
        <v>0</v>
      </c>
      <c r="BB43" s="414">
        <f t="shared" si="14"/>
        <v>0</v>
      </c>
      <c r="BC43" s="414">
        <v>0</v>
      </c>
      <c r="BD43" s="414">
        <f t="shared" si="15"/>
        <v>0</v>
      </c>
      <c r="BE43" s="314"/>
      <c r="BF43" s="286"/>
      <c r="BG43" s="400">
        <f t="shared" si="16"/>
        <v>0</v>
      </c>
    </row>
    <row r="44" s="400" customFormat="1" ht="24" customHeight="1" spans="1:59">
      <c r="A44" s="314">
        <v>36</v>
      </c>
      <c r="B44" s="314" t="s">
        <v>19</v>
      </c>
      <c r="C44" s="314" t="s">
        <v>20</v>
      </c>
      <c r="D44" s="417">
        <v>2014</v>
      </c>
      <c r="E44" s="81" t="s">
        <v>88</v>
      </c>
      <c r="F44" s="314" t="s">
        <v>50</v>
      </c>
      <c r="G44" s="314" t="s">
        <v>50</v>
      </c>
      <c r="H44" s="414">
        <f t="shared" si="2"/>
        <v>600000</v>
      </c>
      <c r="I44" s="415">
        <f t="shared" si="3"/>
        <v>600000</v>
      </c>
      <c r="J44" s="414">
        <f t="shared" si="4"/>
        <v>600000</v>
      </c>
      <c r="K44" s="351">
        <v>600000</v>
      </c>
      <c r="L44" s="351"/>
      <c r="M44" s="351"/>
      <c r="N44" s="351"/>
      <c r="O44" s="414">
        <f t="shared" si="5"/>
        <v>0</v>
      </c>
      <c r="P44" s="351"/>
      <c r="Q44" s="351"/>
      <c r="R44" s="351"/>
      <c r="S44" s="351"/>
      <c r="T44" s="414">
        <f t="shared" si="6"/>
        <v>0</v>
      </c>
      <c r="U44" s="351"/>
      <c r="V44" s="351"/>
      <c r="W44" s="351"/>
      <c r="X44" s="351"/>
      <c r="Y44" s="414">
        <f t="shared" si="7"/>
        <v>0</v>
      </c>
      <c r="Z44" s="351"/>
      <c r="AA44" s="351"/>
      <c r="AB44" s="351"/>
      <c r="AC44" s="351"/>
      <c r="AD44" s="351"/>
      <c r="AE44" s="351"/>
      <c r="AF44" s="351"/>
      <c r="AG44" s="414">
        <f t="shared" si="8"/>
        <v>600000</v>
      </c>
      <c r="AH44" s="416">
        <f t="shared" si="9"/>
        <v>600000</v>
      </c>
      <c r="AI44" s="414">
        <f t="shared" si="10"/>
        <v>600000</v>
      </c>
      <c r="AJ44" s="414">
        <v>600000</v>
      </c>
      <c r="AK44" s="414">
        <v>0</v>
      </c>
      <c r="AL44" s="414">
        <v>0</v>
      </c>
      <c r="AM44" s="414">
        <v>0</v>
      </c>
      <c r="AN44" s="414">
        <f t="shared" si="11"/>
        <v>0</v>
      </c>
      <c r="AO44" s="414">
        <v>0</v>
      </c>
      <c r="AP44" s="414">
        <v>0</v>
      </c>
      <c r="AQ44" s="414">
        <v>0</v>
      </c>
      <c r="AR44" s="414">
        <v>0</v>
      </c>
      <c r="AS44" s="414">
        <f t="shared" si="12"/>
        <v>0</v>
      </c>
      <c r="AT44" s="414">
        <v>0</v>
      </c>
      <c r="AU44" s="414">
        <v>0</v>
      </c>
      <c r="AV44" s="414">
        <v>0</v>
      </c>
      <c r="AW44" s="414">
        <v>0</v>
      </c>
      <c r="AX44" s="414">
        <f t="shared" si="13"/>
        <v>0</v>
      </c>
      <c r="AY44" s="414">
        <v>0</v>
      </c>
      <c r="AZ44" s="414">
        <v>0</v>
      </c>
      <c r="BA44" s="414">
        <v>0</v>
      </c>
      <c r="BB44" s="414">
        <f t="shared" si="14"/>
        <v>0</v>
      </c>
      <c r="BC44" s="414">
        <v>0</v>
      </c>
      <c r="BD44" s="414">
        <f t="shared" si="15"/>
        <v>0</v>
      </c>
      <c r="BE44" s="351"/>
      <c r="BF44" s="286"/>
      <c r="BG44" s="400">
        <f t="shared" si="16"/>
        <v>0</v>
      </c>
    </row>
    <row r="45" s="400" customFormat="1" ht="24" customHeight="1" spans="1:59">
      <c r="A45" s="314">
        <v>37</v>
      </c>
      <c r="B45" s="314" t="s">
        <v>19</v>
      </c>
      <c r="C45" s="314" t="s">
        <v>20</v>
      </c>
      <c r="D45" s="417">
        <v>2014</v>
      </c>
      <c r="E45" s="81" t="s">
        <v>89</v>
      </c>
      <c r="F45" s="314" t="s">
        <v>50</v>
      </c>
      <c r="G45" s="314" t="s">
        <v>50</v>
      </c>
      <c r="H45" s="414">
        <f t="shared" si="2"/>
        <v>1350000</v>
      </c>
      <c r="I45" s="415">
        <f t="shared" si="3"/>
        <v>1350000</v>
      </c>
      <c r="J45" s="414">
        <f t="shared" si="4"/>
        <v>1350000</v>
      </c>
      <c r="K45" s="351">
        <v>1350000</v>
      </c>
      <c r="L45" s="351"/>
      <c r="M45" s="351"/>
      <c r="N45" s="351"/>
      <c r="O45" s="414">
        <f t="shared" si="5"/>
        <v>0</v>
      </c>
      <c r="P45" s="351"/>
      <c r="Q45" s="351"/>
      <c r="R45" s="351"/>
      <c r="S45" s="351"/>
      <c r="T45" s="414">
        <f t="shared" si="6"/>
        <v>0</v>
      </c>
      <c r="U45" s="351"/>
      <c r="V45" s="351"/>
      <c r="W45" s="351"/>
      <c r="X45" s="351"/>
      <c r="Y45" s="414">
        <f t="shared" si="7"/>
        <v>0</v>
      </c>
      <c r="Z45" s="351"/>
      <c r="AA45" s="351"/>
      <c r="AB45" s="351"/>
      <c r="AC45" s="351"/>
      <c r="AD45" s="351"/>
      <c r="AE45" s="351"/>
      <c r="AF45" s="351"/>
      <c r="AG45" s="414">
        <f t="shared" si="8"/>
        <v>1350000</v>
      </c>
      <c r="AH45" s="416">
        <f t="shared" si="9"/>
        <v>1350000</v>
      </c>
      <c r="AI45" s="414">
        <f t="shared" si="10"/>
        <v>1350000</v>
      </c>
      <c r="AJ45" s="414">
        <v>1350000</v>
      </c>
      <c r="AK45" s="414">
        <v>0</v>
      </c>
      <c r="AL45" s="414">
        <v>0</v>
      </c>
      <c r="AM45" s="414">
        <v>0</v>
      </c>
      <c r="AN45" s="414">
        <f t="shared" si="11"/>
        <v>0</v>
      </c>
      <c r="AO45" s="414">
        <v>0</v>
      </c>
      <c r="AP45" s="414">
        <v>0</v>
      </c>
      <c r="AQ45" s="414">
        <v>0</v>
      </c>
      <c r="AR45" s="414">
        <v>0</v>
      </c>
      <c r="AS45" s="414">
        <f t="shared" si="12"/>
        <v>0</v>
      </c>
      <c r="AT45" s="414">
        <v>0</v>
      </c>
      <c r="AU45" s="414">
        <v>0</v>
      </c>
      <c r="AV45" s="414">
        <v>0</v>
      </c>
      <c r="AW45" s="414">
        <v>0</v>
      </c>
      <c r="AX45" s="414">
        <f t="shared" si="13"/>
        <v>0</v>
      </c>
      <c r="AY45" s="414">
        <v>0</v>
      </c>
      <c r="AZ45" s="414">
        <v>0</v>
      </c>
      <c r="BA45" s="414">
        <v>0</v>
      </c>
      <c r="BB45" s="414">
        <f t="shared" si="14"/>
        <v>0</v>
      </c>
      <c r="BC45" s="414">
        <v>0</v>
      </c>
      <c r="BD45" s="414">
        <f t="shared" si="15"/>
        <v>0</v>
      </c>
      <c r="BE45" s="351"/>
      <c r="BF45" s="286"/>
      <c r="BG45" s="400">
        <f t="shared" si="16"/>
        <v>0</v>
      </c>
    </row>
    <row r="46" s="400" customFormat="1" ht="24" customHeight="1" spans="1:59">
      <c r="A46" s="314">
        <v>38</v>
      </c>
      <c r="B46" s="314" t="s">
        <v>19</v>
      </c>
      <c r="C46" s="314" t="s">
        <v>20</v>
      </c>
      <c r="D46" s="417">
        <v>2014</v>
      </c>
      <c r="E46" s="81" t="s">
        <v>90</v>
      </c>
      <c r="F46" s="314" t="s">
        <v>50</v>
      </c>
      <c r="G46" s="314" t="s">
        <v>50</v>
      </c>
      <c r="H46" s="414">
        <f t="shared" si="2"/>
        <v>310000</v>
      </c>
      <c r="I46" s="415">
        <f t="shared" si="3"/>
        <v>310000</v>
      </c>
      <c r="J46" s="414">
        <f t="shared" si="4"/>
        <v>310000</v>
      </c>
      <c r="K46" s="351">
        <v>310000</v>
      </c>
      <c r="L46" s="351"/>
      <c r="M46" s="351"/>
      <c r="N46" s="351"/>
      <c r="O46" s="414">
        <f t="shared" si="5"/>
        <v>0</v>
      </c>
      <c r="P46" s="351"/>
      <c r="Q46" s="351"/>
      <c r="R46" s="351"/>
      <c r="S46" s="351"/>
      <c r="T46" s="414">
        <f t="shared" si="6"/>
        <v>0</v>
      </c>
      <c r="U46" s="351"/>
      <c r="V46" s="351"/>
      <c r="W46" s="351"/>
      <c r="X46" s="351"/>
      <c r="Y46" s="414">
        <f t="shared" si="7"/>
        <v>0</v>
      </c>
      <c r="Z46" s="351"/>
      <c r="AA46" s="351"/>
      <c r="AB46" s="351"/>
      <c r="AC46" s="351"/>
      <c r="AD46" s="351"/>
      <c r="AE46" s="351"/>
      <c r="AF46" s="351"/>
      <c r="AG46" s="414">
        <f t="shared" si="8"/>
        <v>309995</v>
      </c>
      <c r="AH46" s="416">
        <f t="shared" si="9"/>
        <v>309995</v>
      </c>
      <c r="AI46" s="414">
        <f t="shared" si="10"/>
        <v>309995</v>
      </c>
      <c r="AJ46" s="414">
        <v>309995</v>
      </c>
      <c r="AK46" s="414">
        <v>0</v>
      </c>
      <c r="AL46" s="414">
        <v>0</v>
      </c>
      <c r="AM46" s="414">
        <v>0</v>
      </c>
      <c r="AN46" s="414">
        <f t="shared" si="11"/>
        <v>0</v>
      </c>
      <c r="AO46" s="414">
        <v>0</v>
      </c>
      <c r="AP46" s="414">
        <v>0</v>
      </c>
      <c r="AQ46" s="414">
        <v>0</v>
      </c>
      <c r="AR46" s="414">
        <v>0</v>
      </c>
      <c r="AS46" s="414">
        <f t="shared" si="12"/>
        <v>0</v>
      </c>
      <c r="AT46" s="414">
        <v>0</v>
      </c>
      <c r="AU46" s="414">
        <v>0</v>
      </c>
      <c r="AV46" s="414">
        <v>0</v>
      </c>
      <c r="AW46" s="414">
        <v>0</v>
      </c>
      <c r="AX46" s="414">
        <f t="shared" si="13"/>
        <v>0</v>
      </c>
      <c r="AY46" s="414">
        <v>0</v>
      </c>
      <c r="AZ46" s="414">
        <v>0</v>
      </c>
      <c r="BA46" s="414">
        <v>0</v>
      </c>
      <c r="BB46" s="414">
        <f t="shared" si="14"/>
        <v>0</v>
      </c>
      <c r="BC46" s="414">
        <v>0</v>
      </c>
      <c r="BD46" s="414">
        <f t="shared" si="15"/>
        <v>0</v>
      </c>
      <c r="BE46" s="351"/>
      <c r="BF46" s="286"/>
      <c r="BG46" s="400">
        <f t="shared" si="16"/>
        <v>0</v>
      </c>
    </row>
    <row r="47" s="400" customFormat="1" ht="24" customHeight="1" spans="1:59">
      <c r="A47" s="314">
        <v>39</v>
      </c>
      <c r="B47" s="314" t="s">
        <v>19</v>
      </c>
      <c r="C47" s="314" t="s">
        <v>20</v>
      </c>
      <c r="D47" s="417">
        <v>2014</v>
      </c>
      <c r="E47" s="81" t="s">
        <v>91</v>
      </c>
      <c r="F47" s="314" t="s">
        <v>50</v>
      </c>
      <c r="G47" s="314" t="s">
        <v>50</v>
      </c>
      <c r="H47" s="414">
        <f t="shared" si="2"/>
        <v>450000</v>
      </c>
      <c r="I47" s="415">
        <f t="shared" si="3"/>
        <v>450000</v>
      </c>
      <c r="J47" s="414">
        <f t="shared" si="4"/>
        <v>450000</v>
      </c>
      <c r="K47" s="351">
        <v>450000</v>
      </c>
      <c r="L47" s="351"/>
      <c r="M47" s="351"/>
      <c r="N47" s="351"/>
      <c r="O47" s="414">
        <f t="shared" si="5"/>
        <v>0</v>
      </c>
      <c r="P47" s="351"/>
      <c r="Q47" s="351"/>
      <c r="R47" s="351"/>
      <c r="S47" s="351"/>
      <c r="T47" s="414">
        <f t="shared" si="6"/>
        <v>0</v>
      </c>
      <c r="U47" s="351"/>
      <c r="V47" s="351"/>
      <c r="W47" s="351"/>
      <c r="X47" s="351"/>
      <c r="Y47" s="414">
        <f t="shared" si="7"/>
        <v>0</v>
      </c>
      <c r="Z47" s="351"/>
      <c r="AA47" s="351"/>
      <c r="AB47" s="351"/>
      <c r="AC47" s="351"/>
      <c r="AD47" s="351"/>
      <c r="AE47" s="351"/>
      <c r="AF47" s="351"/>
      <c r="AG47" s="414">
        <f t="shared" si="8"/>
        <v>450000</v>
      </c>
      <c r="AH47" s="416">
        <f t="shared" si="9"/>
        <v>450000</v>
      </c>
      <c r="AI47" s="414">
        <f t="shared" si="10"/>
        <v>450000</v>
      </c>
      <c r="AJ47" s="414">
        <v>450000</v>
      </c>
      <c r="AK47" s="414">
        <v>0</v>
      </c>
      <c r="AL47" s="414">
        <v>0</v>
      </c>
      <c r="AM47" s="414">
        <v>0</v>
      </c>
      <c r="AN47" s="414">
        <f t="shared" si="11"/>
        <v>0</v>
      </c>
      <c r="AO47" s="414">
        <v>0</v>
      </c>
      <c r="AP47" s="414">
        <v>0</v>
      </c>
      <c r="AQ47" s="414">
        <v>0</v>
      </c>
      <c r="AR47" s="414">
        <v>0</v>
      </c>
      <c r="AS47" s="414">
        <f t="shared" si="12"/>
        <v>0</v>
      </c>
      <c r="AT47" s="414">
        <v>0</v>
      </c>
      <c r="AU47" s="414">
        <v>0</v>
      </c>
      <c r="AV47" s="414">
        <v>0</v>
      </c>
      <c r="AW47" s="414">
        <v>0</v>
      </c>
      <c r="AX47" s="414">
        <f t="shared" si="13"/>
        <v>0</v>
      </c>
      <c r="AY47" s="414">
        <v>0</v>
      </c>
      <c r="AZ47" s="414">
        <v>0</v>
      </c>
      <c r="BA47" s="414">
        <v>0</v>
      </c>
      <c r="BB47" s="414">
        <f t="shared" si="14"/>
        <v>0</v>
      </c>
      <c r="BC47" s="414">
        <v>0</v>
      </c>
      <c r="BD47" s="414">
        <f t="shared" si="15"/>
        <v>0</v>
      </c>
      <c r="BE47" s="351"/>
      <c r="BF47" s="286"/>
      <c r="BG47" s="400">
        <f t="shared" si="16"/>
        <v>0</v>
      </c>
    </row>
    <row r="48" s="400" customFormat="1" ht="24" customHeight="1" spans="1:59">
      <c r="A48" s="314">
        <v>40</v>
      </c>
      <c r="B48" s="314" t="s">
        <v>19</v>
      </c>
      <c r="C48" s="314" t="s">
        <v>20</v>
      </c>
      <c r="D48" s="417">
        <v>2014</v>
      </c>
      <c r="E48" s="81" t="s">
        <v>92</v>
      </c>
      <c r="F48" s="314" t="s">
        <v>50</v>
      </c>
      <c r="G48" s="314" t="s">
        <v>50</v>
      </c>
      <c r="H48" s="414">
        <f t="shared" si="2"/>
        <v>800000</v>
      </c>
      <c r="I48" s="415">
        <f t="shared" si="3"/>
        <v>800000</v>
      </c>
      <c r="J48" s="414">
        <f t="shared" si="4"/>
        <v>800000</v>
      </c>
      <c r="K48" s="351">
        <v>800000</v>
      </c>
      <c r="L48" s="351"/>
      <c r="M48" s="351"/>
      <c r="N48" s="351"/>
      <c r="O48" s="414">
        <f t="shared" si="5"/>
        <v>0</v>
      </c>
      <c r="P48" s="351"/>
      <c r="Q48" s="351"/>
      <c r="R48" s="351"/>
      <c r="S48" s="351"/>
      <c r="T48" s="414">
        <f t="shared" si="6"/>
        <v>0</v>
      </c>
      <c r="U48" s="351"/>
      <c r="V48" s="351"/>
      <c r="W48" s="351"/>
      <c r="X48" s="351"/>
      <c r="Y48" s="414">
        <f t="shared" si="7"/>
        <v>0</v>
      </c>
      <c r="Z48" s="351"/>
      <c r="AA48" s="351"/>
      <c r="AB48" s="351"/>
      <c r="AC48" s="351"/>
      <c r="AD48" s="351"/>
      <c r="AE48" s="351"/>
      <c r="AF48" s="351"/>
      <c r="AG48" s="414">
        <f t="shared" si="8"/>
        <v>764000</v>
      </c>
      <c r="AH48" s="416">
        <f t="shared" si="9"/>
        <v>764000</v>
      </c>
      <c r="AI48" s="414">
        <f t="shared" si="10"/>
        <v>764000</v>
      </c>
      <c r="AJ48" s="414">
        <v>764000</v>
      </c>
      <c r="AK48" s="414">
        <v>0</v>
      </c>
      <c r="AL48" s="414">
        <v>0</v>
      </c>
      <c r="AM48" s="414">
        <v>0</v>
      </c>
      <c r="AN48" s="414">
        <f t="shared" si="11"/>
        <v>0</v>
      </c>
      <c r="AO48" s="414">
        <v>0</v>
      </c>
      <c r="AP48" s="414">
        <v>0</v>
      </c>
      <c r="AQ48" s="414">
        <v>0</v>
      </c>
      <c r="AR48" s="414">
        <v>0</v>
      </c>
      <c r="AS48" s="414">
        <f t="shared" si="12"/>
        <v>0</v>
      </c>
      <c r="AT48" s="414">
        <v>0</v>
      </c>
      <c r="AU48" s="414">
        <v>0</v>
      </c>
      <c r="AV48" s="414">
        <v>0</v>
      </c>
      <c r="AW48" s="414">
        <v>0</v>
      </c>
      <c r="AX48" s="414">
        <f t="shared" si="13"/>
        <v>0</v>
      </c>
      <c r="AY48" s="414">
        <v>0</v>
      </c>
      <c r="AZ48" s="414">
        <v>0</v>
      </c>
      <c r="BA48" s="414">
        <v>0</v>
      </c>
      <c r="BB48" s="414">
        <f t="shared" si="14"/>
        <v>0</v>
      </c>
      <c r="BC48" s="414">
        <v>0</v>
      </c>
      <c r="BD48" s="414">
        <f t="shared" si="15"/>
        <v>0</v>
      </c>
      <c r="BE48" s="351"/>
      <c r="BF48" s="286"/>
      <c r="BG48" s="400">
        <f t="shared" si="16"/>
        <v>0</v>
      </c>
    </row>
    <row r="49" s="400" customFormat="1" ht="24" customHeight="1" spans="1:59">
      <c r="A49" s="314">
        <v>41</v>
      </c>
      <c r="B49" s="314" t="s">
        <v>19</v>
      </c>
      <c r="C49" s="314" t="s">
        <v>20</v>
      </c>
      <c r="D49" s="417">
        <v>2014</v>
      </c>
      <c r="E49" s="81" t="s">
        <v>93</v>
      </c>
      <c r="F49" s="314" t="s">
        <v>50</v>
      </c>
      <c r="G49" s="314" t="s">
        <v>50</v>
      </c>
      <c r="H49" s="414">
        <f t="shared" si="2"/>
        <v>700000</v>
      </c>
      <c r="I49" s="415">
        <f t="shared" si="3"/>
        <v>700000</v>
      </c>
      <c r="J49" s="414">
        <f t="shared" si="4"/>
        <v>700000</v>
      </c>
      <c r="K49" s="351">
        <v>700000</v>
      </c>
      <c r="L49" s="351"/>
      <c r="M49" s="351"/>
      <c r="N49" s="351"/>
      <c r="O49" s="414">
        <f t="shared" si="5"/>
        <v>0</v>
      </c>
      <c r="P49" s="351"/>
      <c r="Q49" s="351"/>
      <c r="R49" s="351"/>
      <c r="S49" s="351"/>
      <c r="T49" s="414">
        <f t="shared" si="6"/>
        <v>0</v>
      </c>
      <c r="U49" s="351"/>
      <c r="V49" s="351"/>
      <c r="W49" s="351"/>
      <c r="X49" s="351"/>
      <c r="Y49" s="414">
        <f t="shared" si="7"/>
        <v>0</v>
      </c>
      <c r="Z49" s="351"/>
      <c r="AA49" s="351"/>
      <c r="AB49" s="351"/>
      <c r="AC49" s="351"/>
      <c r="AD49" s="351"/>
      <c r="AE49" s="351"/>
      <c r="AF49" s="351"/>
      <c r="AG49" s="414">
        <f t="shared" si="8"/>
        <v>700000</v>
      </c>
      <c r="AH49" s="416">
        <f t="shared" si="9"/>
        <v>700000</v>
      </c>
      <c r="AI49" s="414">
        <f t="shared" si="10"/>
        <v>700000</v>
      </c>
      <c r="AJ49" s="414">
        <v>700000</v>
      </c>
      <c r="AK49" s="414">
        <v>0</v>
      </c>
      <c r="AL49" s="414">
        <v>0</v>
      </c>
      <c r="AM49" s="414">
        <v>0</v>
      </c>
      <c r="AN49" s="414">
        <f t="shared" si="11"/>
        <v>0</v>
      </c>
      <c r="AO49" s="414">
        <v>0</v>
      </c>
      <c r="AP49" s="414">
        <v>0</v>
      </c>
      <c r="AQ49" s="414">
        <v>0</v>
      </c>
      <c r="AR49" s="414">
        <v>0</v>
      </c>
      <c r="AS49" s="414">
        <f t="shared" si="12"/>
        <v>0</v>
      </c>
      <c r="AT49" s="414">
        <v>0</v>
      </c>
      <c r="AU49" s="414">
        <v>0</v>
      </c>
      <c r="AV49" s="414">
        <v>0</v>
      </c>
      <c r="AW49" s="414">
        <v>0</v>
      </c>
      <c r="AX49" s="414">
        <f t="shared" si="13"/>
        <v>0</v>
      </c>
      <c r="AY49" s="414">
        <v>0</v>
      </c>
      <c r="AZ49" s="414">
        <v>0</v>
      </c>
      <c r="BA49" s="414">
        <v>0</v>
      </c>
      <c r="BB49" s="414">
        <f t="shared" si="14"/>
        <v>0</v>
      </c>
      <c r="BC49" s="414">
        <v>0</v>
      </c>
      <c r="BD49" s="414">
        <f t="shared" si="15"/>
        <v>0</v>
      </c>
      <c r="BE49" s="351"/>
      <c r="BF49" s="286"/>
      <c r="BG49" s="400">
        <f t="shared" si="16"/>
        <v>0</v>
      </c>
    </row>
    <row r="50" s="400" customFormat="1" ht="24" customHeight="1" spans="1:59">
      <c r="A50" s="314">
        <v>42</v>
      </c>
      <c r="B50" s="314" t="s">
        <v>19</v>
      </c>
      <c r="C50" s="314" t="s">
        <v>20</v>
      </c>
      <c r="D50" s="417">
        <v>2014</v>
      </c>
      <c r="E50" s="81" t="s">
        <v>94</v>
      </c>
      <c r="F50" s="314" t="s">
        <v>50</v>
      </c>
      <c r="G50" s="314" t="s">
        <v>50</v>
      </c>
      <c r="H50" s="414">
        <f t="shared" si="2"/>
        <v>1000000</v>
      </c>
      <c r="I50" s="415">
        <f t="shared" si="3"/>
        <v>1000000</v>
      </c>
      <c r="J50" s="414">
        <f t="shared" si="4"/>
        <v>1000000</v>
      </c>
      <c r="K50" s="351">
        <v>1000000</v>
      </c>
      <c r="L50" s="351"/>
      <c r="M50" s="351"/>
      <c r="N50" s="351"/>
      <c r="O50" s="414">
        <f t="shared" si="5"/>
        <v>0</v>
      </c>
      <c r="P50" s="351"/>
      <c r="Q50" s="351"/>
      <c r="R50" s="351"/>
      <c r="S50" s="351"/>
      <c r="T50" s="414">
        <f t="shared" si="6"/>
        <v>0</v>
      </c>
      <c r="U50" s="351"/>
      <c r="V50" s="351"/>
      <c r="W50" s="351"/>
      <c r="X50" s="351"/>
      <c r="Y50" s="414">
        <f t="shared" si="7"/>
        <v>0</v>
      </c>
      <c r="Z50" s="351"/>
      <c r="AA50" s="351"/>
      <c r="AB50" s="351"/>
      <c r="AC50" s="351"/>
      <c r="AD50" s="351"/>
      <c r="AE50" s="351"/>
      <c r="AF50" s="351"/>
      <c r="AG50" s="414">
        <f t="shared" si="8"/>
        <v>1000000</v>
      </c>
      <c r="AH50" s="416">
        <f t="shared" si="9"/>
        <v>1000000</v>
      </c>
      <c r="AI50" s="414">
        <f t="shared" si="10"/>
        <v>1000000</v>
      </c>
      <c r="AJ50" s="414">
        <v>1000000</v>
      </c>
      <c r="AK50" s="414">
        <v>0</v>
      </c>
      <c r="AL50" s="414">
        <v>0</v>
      </c>
      <c r="AM50" s="414">
        <v>0</v>
      </c>
      <c r="AN50" s="414">
        <f t="shared" si="11"/>
        <v>0</v>
      </c>
      <c r="AO50" s="414">
        <v>0</v>
      </c>
      <c r="AP50" s="414">
        <v>0</v>
      </c>
      <c r="AQ50" s="414">
        <v>0</v>
      </c>
      <c r="AR50" s="414">
        <v>0</v>
      </c>
      <c r="AS50" s="414">
        <f t="shared" si="12"/>
        <v>0</v>
      </c>
      <c r="AT50" s="414">
        <v>0</v>
      </c>
      <c r="AU50" s="414">
        <v>0</v>
      </c>
      <c r="AV50" s="414">
        <v>0</v>
      </c>
      <c r="AW50" s="414">
        <v>0</v>
      </c>
      <c r="AX50" s="414">
        <f t="shared" si="13"/>
        <v>0</v>
      </c>
      <c r="AY50" s="414">
        <v>0</v>
      </c>
      <c r="AZ50" s="414">
        <v>0</v>
      </c>
      <c r="BA50" s="414">
        <v>0</v>
      </c>
      <c r="BB50" s="414">
        <f t="shared" si="14"/>
        <v>0</v>
      </c>
      <c r="BC50" s="414">
        <v>0</v>
      </c>
      <c r="BD50" s="414">
        <f t="shared" si="15"/>
        <v>0</v>
      </c>
      <c r="BE50" s="351"/>
      <c r="BF50" s="286"/>
      <c r="BG50" s="400">
        <f t="shared" si="16"/>
        <v>0</v>
      </c>
    </row>
    <row r="51" s="400" customFormat="1" ht="24" customHeight="1" spans="1:59">
      <c r="A51" s="314">
        <v>43</v>
      </c>
      <c r="B51" s="314" t="s">
        <v>19</v>
      </c>
      <c r="C51" s="314" t="s">
        <v>20</v>
      </c>
      <c r="D51" s="417">
        <v>2014</v>
      </c>
      <c r="E51" s="81" t="s">
        <v>95</v>
      </c>
      <c r="F51" s="314" t="s">
        <v>50</v>
      </c>
      <c r="G51" s="314" t="s">
        <v>50</v>
      </c>
      <c r="H51" s="414">
        <f t="shared" si="2"/>
        <v>450000</v>
      </c>
      <c r="I51" s="415">
        <f t="shared" si="3"/>
        <v>450000</v>
      </c>
      <c r="J51" s="414">
        <f t="shared" si="4"/>
        <v>450000</v>
      </c>
      <c r="K51" s="351">
        <v>450000</v>
      </c>
      <c r="L51" s="351"/>
      <c r="M51" s="351"/>
      <c r="N51" s="351"/>
      <c r="O51" s="414">
        <f t="shared" si="5"/>
        <v>0</v>
      </c>
      <c r="P51" s="351"/>
      <c r="Q51" s="351"/>
      <c r="R51" s="351"/>
      <c r="S51" s="351"/>
      <c r="T51" s="414">
        <f t="shared" si="6"/>
        <v>0</v>
      </c>
      <c r="U51" s="351"/>
      <c r="V51" s="351"/>
      <c r="W51" s="351"/>
      <c r="X51" s="351"/>
      <c r="Y51" s="414">
        <f t="shared" si="7"/>
        <v>0</v>
      </c>
      <c r="Z51" s="351"/>
      <c r="AA51" s="351"/>
      <c r="AB51" s="351"/>
      <c r="AC51" s="351"/>
      <c r="AD51" s="351"/>
      <c r="AE51" s="351"/>
      <c r="AF51" s="351"/>
      <c r="AG51" s="414">
        <f t="shared" si="8"/>
        <v>450000</v>
      </c>
      <c r="AH51" s="416">
        <f t="shared" si="9"/>
        <v>450000</v>
      </c>
      <c r="AI51" s="414">
        <f t="shared" si="10"/>
        <v>450000</v>
      </c>
      <c r="AJ51" s="414">
        <v>450000</v>
      </c>
      <c r="AK51" s="414">
        <v>0</v>
      </c>
      <c r="AL51" s="414">
        <v>0</v>
      </c>
      <c r="AM51" s="414">
        <v>0</v>
      </c>
      <c r="AN51" s="414">
        <f t="shared" si="11"/>
        <v>0</v>
      </c>
      <c r="AO51" s="414">
        <v>0</v>
      </c>
      <c r="AP51" s="414">
        <v>0</v>
      </c>
      <c r="AQ51" s="414">
        <v>0</v>
      </c>
      <c r="AR51" s="414">
        <v>0</v>
      </c>
      <c r="AS51" s="414">
        <f t="shared" si="12"/>
        <v>0</v>
      </c>
      <c r="AT51" s="414">
        <v>0</v>
      </c>
      <c r="AU51" s="414">
        <v>0</v>
      </c>
      <c r="AV51" s="414">
        <v>0</v>
      </c>
      <c r="AW51" s="414">
        <v>0</v>
      </c>
      <c r="AX51" s="414">
        <f t="shared" si="13"/>
        <v>0</v>
      </c>
      <c r="AY51" s="414">
        <v>0</v>
      </c>
      <c r="AZ51" s="414">
        <v>0</v>
      </c>
      <c r="BA51" s="414">
        <v>0</v>
      </c>
      <c r="BB51" s="414">
        <f t="shared" si="14"/>
        <v>0</v>
      </c>
      <c r="BC51" s="414">
        <v>0</v>
      </c>
      <c r="BD51" s="414">
        <f t="shared" si="15"/>
        <v>0</v>
      </c>
      <c r="BE51" s="351"/>
      <c r="BF51" s="286"/>
      <c r="BG51" s="400">
        <f t="shared" si="16"/>
        <v>0</v>
      </c>
    </row>
    <row r="52" s="400" customFormat="1" ht="24" customHeight="1" spans="1:59">
      <c r="A52" s="314">
        <v>44</v>
      </c>
      <c r="B52" s="314" t="s">
        <v>19</v>
      </c>
      <c r="C52" s="314" t="s">
        <v>20</v>
      </c>
      <c r="D52" s="417">
        <v>2014</v>
      </c>
      <c r="E52" s="81" t="s">
        <v>96</v>
      </c>
      <c r="F52" s="314" t="s">
        <v>50</v>
      </c>
      <c r="G52" s="314" t="s">
        <v>50</v>
      </c>
      <c r="H52" s="414">
        <f t="shared" si="2"/>
        <v>750000</v>
      </c>
      <c r="I52" s="415">
        <f t="shared" si="3"/>
        <v>750000</v>
      </c>
      <c r="J52" s="414">
        <f t="shared" si="4"/>
        <v>750000</v>
      </c>
      <c r="K52" s="351">
        <v>750000</v>
      </c>
      <c r="L52" s="351"/>
      <c r="M52" s="351"/>
      <c r="N52" s="351"/>
      <c r="O52" s="414">
        <f t="shared" si="5"/>
        <v>0</v>
      </c>
      <c r="P52" s="351"/>
      <c r="Q52" s="351"/>
      <c r="R52" s="351"/>
      <c r="S52" s="351"/>
      <c r="T52" s="414">
        <f t="shared" si="6"/>
        <v>0</v>
      </c>
      <c r="U52" s="351"/>
      <c r="V52" s="351"/>
      <c r="W52" s="351"/>
      <c r="X52" s="351"/>
      <c r="Y52" s="414">
        <f t="shared" si="7"/>
        <v>0</v>
      </c>
      <c r="Z52" s="351"/>
      <c r="AA52" s="351"/>
      <c r="AB52" s="351"/>
      <c r="AC52" s="351"/>
      <c r="AD52" s="351"/>
      <c r="AE52" s="351"/>
      <c r="AF52" s="351"/>
      <c r="AG52" s="414">
        <f t="shared" si="8"/>
        <v>750000</v>
      </c>
      <c r="AH52" s="416">
        <f t="shared" si="9"/>
        <v>750000</v>
      </c>
      <c r="AI52" s="414">
        <f t="shared" si="10"/>
        <v>750000</v>
      </c>
      <c r="AJ52" s="414">
        <v>750000</v>
      </c>
      <c r="AK52" s="414">
        <v>0</v>
      </c>
      <c r="AL52" s="414">
        <v>0</v>
      </c>
      <c r="AM52" s="414">
        <v>0</v>
      </c>
      <c r="AN52" s="414">
        <f t="shared" si="11"/>
        <v>0</v>
      </c>
      <c r="AO52" s="414">
        <v>0</v>
      </c>
      <c r="AP52" s="414">
        <v>0</v>
      </c>
      <c r="AQ52" s="414">
        <v>0</v>
      </c>
      <c r="AR52" s="414">
        <v>0</v>
      </c>
      <c r="AS52" s="414">
        <f t="shared" si="12"/>
        <v>0</v>
      </c>
      <c r="AT52" s="414">
        <v>0</v>
      </c>
      <c r="AU52" s="414">
        <v>0</v>
      </c>
      <c r="AV52" s="414">
        <v>0</v>
      </c>
      <c r="AW52" s="414">
        <v>0</v>
      </c>
      <c r="AX52" s="414">
        <f t="shared" si="13"/>
        <v>0</v>
      </c>
      <c r="AY52" s="414">
        <v>0</v>
      </c>
      <c r="AZ52" s="414">
        <v>0</v>
      </c>
      <c r="BA52" s="414">
        <v>0</v>
      </c>
      <c r="BB52" s="414">
        <f t="shared" si="14"/>
        <v>0</v>
      </c>
      <c r="BC52" s="414">
        <v>0</v>
      </c>
      <c r="BD52" s="414">
        <f t="shared" si="15"/>
        <v>0</v>
      </c>
      <c r="BE52" s="351"/>
      <c r="BF52" s="286"/>
      <c r="BG52" s="400">
        <f t="shared" si="16"/>
        <v>0</v>
      </c>
    </row>
    <row r="53" s="400" customFormat="1" ht="24" customHeight="1" spans="1:59">
      <c r="A53" s="314">
        <v>45</v>
      </c>
      <c r="B53" s="314" t="s">
        <v>19</v>
      </c>
      <c r="C53" s="314" t="s">
        <v>20</v>
      </c>
      <c r="D53" s="417">
        <v>2014</v>
      </c>
      <c r="E53" s="81" t="s">
        <v>97</v>
      </c>
      <c r="F53" s="314" t="s">
        <v>50</v>
      </c>
      <c r="G53" s="314" t="s">
        <v>50</v>
      </c>
      <c r="H53" s="414">
        <f t="shared" si="2"/>
        <v>300000</v>
      </c>
      <c r="I53" s="415">
        <f t="shared" si="3"/>
        <v>300000</v>
      </c>
      <c r="J53" s="414">
        <f t="shared" si="4"/>
        <v>300000</v>
      </c>
      <c r="K53" s="351">
        <v>300000</v>
      </c>
      <c r="L53" s="351"/>
      <c r="M53" s="351"/>
      <c r="N53" s="351"/>
      <c r="O53" s="414">
        <f t="shared" si="5"/>
        <v>0</v>
      </c>
      <c r="P53" s="351"/>
      <c r="Q53" s="351"/>
      <c r="R53" s="351"/>
      <c r="S53" s="351"/>
      <c r="T53" s="414">
        <f t="shared" si="6"/>
        <v>0</v>
      </c>
      <c r="U53" s="351"/>
      <c r="V53" s="351"/>
      <c r="W53" s="351"/>
      <c r="X53" s="351"/>
      <c r="Y53" s="414">
        <f t="shared" si="7"/>
        <v>0</v>
      </c>
      <c r="Z53" s="351"/>
      <c r="AA53" s="351"/>
      <c r="AB53" s="351"/>
      <c r="AC53" s="351"/>
      <c r="AD53" s="351"/>
      <c r="AE53" s="351"/>
      <c r="AF53" s="351"/>
      <c r="AG53" s="414">
        <f t="shared" si="8"/>
        <v>300000</v>
      </c>
      <c r="AH53" s="416">
        <f t="shared" si="9"/>
        <v>300000</v>
      </c>
      <c r="AI53" s="414">
        <f t="shared" si="10"/>
        <v>300000</v>
      </c>
      <c r="AJ53" s="414">
        <v>300000</v>
      </c>
      <c r="AK53" s="414">
        <v>0</v>
      </c>
      <c r="AL53" s="414">
        <v>0</v>
      </c>
      <c r="AM53" s="414">
        <v>0</v>
      </c>
      <c r="AN53" s="414">
        <f t="shared" si="11"/>
        <v>0</v>
      </c>
      <c r="AO53" s="414">
        <v>0</v>
      </c>
      <c r="AP53" s="414">
        <v>0</v>
      </c>
      <c r="AQ53" s="414">
        <v>0</v>
      </c>
      <c r="AR53" s="414">
        <v>0</v>
      </c>
      <c r="AS53" s="414">
        <f t="shared" si="12"/>
        <v>0</v>
      </c>
      <c r="AT53" s="414">
        <v>0</v>
      </c>
      <c r="AU53" s="414">
        <v>0</v>
      </c>
      <c r="AV53" s="414">
        <v>0</v>
      </c>
      <c r="AW53" s="414">
        <v>0</v>
      </c>
      <c r="AX53" s="414">
        <f t="shared" si="13"/>
        <v>0</v>
      </c>
      <c r="AY53" s="414">
        <v>0</v>
      </c>
      <c r="AZ53" s="414">
        <v>0</v>
      </c>
      <c r="BA53" s="414">
        <v>0</v>
      </c>
      <c r="BB53" s="414">
        <f t="shared" si="14"/>
        <v>0</v>
      </c>
      <c r="BC53" s="414">
        <v>0</v>
      </c>
      <c r="BD53" s="414">
        <f t="shared" si="15"/>
        <v>0</v>
      </c>
      <c r="BE53" s="351"/>
      <c r="BF53" s="286"/>
      <c r="BG53" s="400">
        <f t="shared" si="16"/>
        <v>0</v>
      </c>
    </row>
    <row r="54" s="400" customFormat="1" ht="24" customHeight="1" spans="1:59">
      <c r="A54" s="314">
        <v>46</v>
      </c>
      <c r="B54" s="314" t="s">
        <v>19</v>
      </c>
      <c r="C54" s="314" t="s">
        <v>20</v>
      </c>
      <c r="D54" s="417">
        <v>2014</v>
      </c>
      <c r="E54" s="81" t="s">
        <v>98</v>
      </c>
      <c r="F54" s="314" t="s">
        <v>50</v>
      </c>
      <c r="G54" s="314" t="s">
        <v>50</v>
      </c>
      <c r="H54" s="414">
        <f t="shared" si="2"/>
        <v>770000</v>
      </c>
      <c r="I54" s="415">
        <f t="shared" si="3"/>
        <v>770000</v>
      </c>
      <c r="J54" s="414">
        <f t="shared" si="4"/>
        <v>770000</v>
      </c>
      <c r="K54" s="351">
        <v>770000</v>
      </c>
      <c r="L54" s="351"/>
      <c r="M54" s="351"/>
      <c r="N54" s="351"/>
      <c r="O54" s="414">
        <f t="shared" si="5"/>
        <v>0</v>
      </c>
      <c r="P54" s="351"/>
      <c r="Q54" s="351"/>
      <c r="R54" s="351"/>
      <c r="S54" s="351"/>
      <c r="T54" s="414">
        <f t="shared" si="6"/>
        <v>0</v>
      </c>
      <c r="U54" s="351"/>
      <c r="V54" s="351"/>
      <c r="W54" s="351"/>
      <c r="X54" s="351"/>
      <c r="Y54" s="414">
        <f t="shared" si="7"/>
        <v>0</v>
      </c>
      <c r="Z54" s="351"/>
      <c r="AA54" s="351"/>
      <c r="AB54" s="351"/>
      <c r="AC54" s="351"/>
      <c r="AD54" s="351"/>
      <c r="AE54" s="351"/>
      <c r="AF54" s="351"/>
      <c r="AG54" s="414">
        <f t="shared" si="8"/>
        <v>770000</v>
      </c>
      <c r="AH54" s="416">
        <f t="shared" si="9"/>
        <v>770000</v>
      </c>
      <c r="AI54" s="414">
        <f t="shared" si="10"/>
        <v>770000</v>
      </c>
      <c r="AJ54" s="414">
        <v>770000</v>
      </c>
      <c r="AK54" s="414">
        <v>0</v>
      </c>
      <c r="AL54" s="414">
        <v>0</v>
      </c>
      <c r="AM54" s="414">
        <v>0</v>
      </c>
      <c r="AN54" s="414">
        <f t="shared" si="11"/>
        <v>0</v>
      </c>
      <c r="AO54" s="414">
        <v>0</v>
      </c>
      <c r="AP54" s="414">
        <v>0</v>
      </c>
      <c r="AQ54" s="414">
        <v>0</v>
      </c>
      <c r="AR54" s="414">
        <v>0</v>
      </c>
      <c r="AS54" s="414">
        <f t="shared" si="12"/>
        <v>0</v>
      </c>
      <c r="AT54" s="414">
        <v>0</v>
      </c>
      <c r="AU54" s="414">
        <v>0</v>
      </c>
      <c r="AV54" s="414">
        <v>0</v>
      </c>
      <c r="AW54" s="414">
        <v>0</v>
      </c>
      <c r="AX54" s="414">
        <f t="shared" si="13"/>
        <v>0</v>
      </c>
      <c r="AY54" s="414">
        <v>0</v>
      </c>
      <c r="AZ54" s="414">
        <v>0</v>
      </c>
      <c r="BA54" s="414">
        <v>0</v>
      </c>
      <c r="BB54" s="414">
        <f t="shared" si="14"/>
        <v>0</v>
      </c>
      <c r="BC54" s="414">
        <v>0</v>
      </c>
      <c r="BD54" s="414">
        <f t="shared" si="15"/>
        <v>0</v>
      </c>
      <c r="BE54" s="351"/>
      <c r="BF54" s="286"/>
      <c r="BG54" s="400">
        <f t="shared" si="16"/>
        <v>0</v>
      </c>
    </row>
    <row r="55" s="400" customFormat="1" ht="24" customHeight="1" spans="1:59">
      <c r="A55" s="314">
        <v>47</v>
      </c>
      <c r="B55" s="314" t="s">
        <v>19</v>
      </c>
      <c r="C55" s="314" t="s">
        <v>20</v>
      </c>
      <c r="D55" s="417">
        <v>2014</v>
      </c>
      <c r="E55" s="81" t="s">
        <v>99</v>
      </c>
      <c r="F55" s="314" t="s">
        <v>50</v>
      </c>
      <c r="G55" s="314" t="s">
        <v>50</v>
      </c>
      <c r="H55" s="414">
        <f t="shared" si="2"/>
        <v>650000</v>
      </c>
      <c r="I55" s="415">
        <f t="shared" si="3"/>
        <v>600000</v>
      </c>
      <c r="J55" s="414">
        <f t="shared" si="4"/>
        <v>600000</v>
      </c>
      <c r="K55" s="351">
        <v>600000</v>
      </c>
      <c r="L55" s="351"/>
      <c r="M55" s="351"/>
      <c r="N55" s="351"/>
      <c r="O55" s="414">
        <f t="shared" si="5"/>
        <v>0</v>
      </c>
      <c r="P55" s="351"/>
      <c r="Q55" s="351"/>
      <c r="R55" s="351"/>
      <c r="S55" s="351"/>
      <c r="T55" s="414">
        <f t="shared" si="6"/>
        <v>0</v>
      </c>
      <c r="U55" s="351"/>
      <c r="V55" s="351"/>
      <c r="W55" s="351"/>
      <c r="X55" s="351"/>
      <c r="Y55" s="414">
        <f t="shared" si="7"/>
        <v>0</v>
      </c>
      <c r="Z55" s="351"/>
      <c r="AA55" s="351"/>
      <c r="AB55" s="351"/>
      <c r="AC55" s="351"/>
      <c r="AD55" s="351"/>
      <c r="AE55" s="351"/>
      <c r="AF55" s="351">
        <v>50000</v>
      </c>
      <c r="AG55" s="414">
        <f t="shared" si="8"/>
        <v>650000</v>
      </c>
      <c r="AH55" s="416">
        <f t="shared" si="9"/>
        <v>600000</v>
      </c>
      <c r="AI55" s="414">
        <f t="shared" si="10"/>
        <v>600000</v>
      </c>
      <c r="AJ55" s="414">
        <v>600000</v>
      </c>
      <c r="AK55" s="414">
        <v>0</v>
      </c>
      <c r="AL55" s="414">
        <v>0</v>
      </c>
      <c r="AM55" s="414">
        <v>0</v>
      </c>
      <c r="AN55" s="414">
        <f t="shared" si="11"/>
        <v>0</v>
      </c>
      <c r="AO55" s="414">
        <v>0</v>
      </c>
      <c r="AP55" s="414">
        <v>0</v>
      </c>
      <c r="AQ55" s="414">
        <v>0</v>
      </c>
      <c r="AR55" s="414">
        <v>0</v>
      </c>
      <c r="AS55" s="414">
        <f t="shared" si="12"/>
        <v>0</v>
      </c>
      <c r="AT55" s="414">
        <v>0</v>
      </c>
      <c r="AU55" s="414">
        <v>0</v>
      </c>
      <c r="AV55" s="414">
        <v>0</v>
      </c>
      <c r="AW55" s="414">
        <v>0</v>
      </c>
      <c r="AX55" s="414">
        <f t="shared" si="13"/>
        <v>0</v>
      </c>
      <c r="AY55" s="414">
        <v>0</v>
      </c>
      <c r="AZ55" s="414">
        <v>0</v>
      </c>
      <c r="BA55" s="414">
        <v>0</v>
      </c>
      <c r="BB55" s="414">
        <f t="shared" si="14"/>
        <v>0</v>
      </c>
      <c r="BC55" s="414">
        <v>0</v>
      </c>
      <c r="BD55" s="414">
        <f t="shared" si="15"/>
        <v>0</v>
      </c>
      <c r="BE55" s="351">
        <v>50000</v>
      </c>
      <c r="BF55" s="286"/>
      <c r="BG55" s="400">
        <f t="shared" si="16"/>
        <v>0</v>
      </c>
    </row>
    <row r="56" s="400" customFormat="1" ht="24" customHeight="1" spans="1:59">
      <c r="A56" s="314">
        <v>48</v>
      </c>
      <c r="B56" s="314" t="s">
        <v>19</v>
      </c>
      <c r="C56" s="314" t="s">
        <v>20</v>
      </c>
      <c r="D56" s="417">
        <v>2014</v>
      </c>
      <c r="E56" s="81" t="s">
        <v>100</v>
      </c>
      <c r="F56" s="314" t="s">
        <v>50</v>
      </c>
      <c r="G56" s="314" t="s">
        <v>50</v>
      </c>
      <c r="H56" s="414">
        <f t="shared" si="2"/>
        <v>2000000</v>
      </c>
      <c r="I56" s="415">
        <f t="shared" si="3"/>
        <v>2000000</v>
      </c>
      <c r="J56" s="414">
        <f t="shared" si="4"/>
        <v>2000000</v>
      </c>
      <c r="K56" s="351">
        <v>2000000</v>
      </c>
      <c r="L56" s="351"/>
      <c r="M56" s="351"/>
      <c r="N56" s="351"/>
      <c r="O56" s="414">
        <f t="shared" si="5"/>
        <v>0</v>
      </c>
      <c r="P56" s="351"/>
      <c r="Q56" s="351"/>
      <c r="R56" s="351"/>
      <c r="S56" s="351"/>
      <c r="T56" s="414">
        <f t="shared" si="6"/>
        <v>0</v>
      </c>
      <c r="U56" s="351"/>
      <c r="V56" s="351"/>
      <c r="W56" s="351"/>
      <c r="X56" s="351"/>
      <c r="Y56" s="414">
        <f t="shared" si="7"/>
        <v>0</v>
      </c>
      <c r="Z56" s="351"/>
      <c r="AA56" s="351"/>
      <c r="AB56" s="351"/>
      <c r="AC56" s="351"/>
      <c r="AD56" s="351"/>
      <c r="AE56" s="351"/>
      <c r="AF56" s="351"/>
      <c r="AG56" s="414">
        <f t="shared" si="8"/>
        <v>2000000</v>
      </c>
      <c r="AH56" s="416">
        <f t="shared" si="9"/>
        <v>2000000</v>
      </c>
      <c r="AI56" s="414">
        <f t="shared" si="10"/>
        <v>2000000</v>
      </c>
      <c r="AJ56" s="414">
        <v>2000000</v>
      </c>
      <c r="AK56" s="414">
        <v>0</v>
      </c>
      <c r="AL56" s="414">
        <v>0</v>
      </c>
      <c r="AM56" s="414">
        <v>0</v>
      </c>
      <c r="AN56" s="414">
        <f t="shared" si="11"/>
        <v>0</v>
      </c>
      <c r="AO56" s="414">
        <v>0</v>
      </c>
      <c r="AP56" s="414">
        <v>0</v>
      </c>
      <c r="AQ56" s="414">
        <v>0</v>
      </c>
      <c r="AR56" s="414">
        <v>0</v>
      </c>
      <c r="AS56" s="414">
        <f t="shared" si="12"/>
        <v>0</v>
      </c>
      <c r="AT56" s="414">
        <v>0</v>
      </c>
      <c r="AU56" s="414">
        <v>0</v>
      </c>
      <c r="AV56" s="414">
        <v>0</v>
      </c>
      <c r="AW56" s="414">
        <v>0</v>
      </c>
      <c r="AX56" s="414">
        <f t="shared" si="13"/>
        <v>0</v>
      </c>
      <c r="AY56" s="414">
        <v>0</v>
      </c>
      <c r="AZ56" s="414">
        <v>0</v>
      </c>
      <c r="BA56" s="414">
        <v>0</v>
      </c>
      <c r="BB56" s="414">
        <f t="shared" si="14"/>
        <v>0</v>
      </c>
      <c r="BC56" s="414">
        <v>0</v>
      </c>
      <c r="BD56" s="414">
        <f t="shared" si="15"/>
        <v>0</v>
      </c>
      <c r="BE56" s="351"/>
      <c r="BF56" s="286"/>
      <c r="BG56" s="400">
        <f t="shared" si="16"/>
        <v>0</v>
      </c>
    </row>
    <row r="57" s="400" customFormat="1" ht="24" customHeight="1" spans="1:59">
      <c r="A57" s="314">
        <v>49</v>
      </c>
      <c r="B57" s="314" t="s">
        <v>19</v>
      </c>
      <c r="C57" s="314" t="s">
        <v>20</v>
      </c>
      <c r="D57" s="417">
        <v>2014</v>
      </c>
      <c r="E57" s="81" t="s">
        <v>101</v>
      </c>
      <c r="F57" s="314" t="s">
        <v>50</v>
      </c>
      <c r="G57" s="314" t="s">
        <v>50</v>
      </c>
      <c r="H57" s="414">
        <f t="shared" si="2"/>
        <v>1200000</v>
      </c>
      <c r="I57" s="415">
        <f t="shared" si="3"/>
        <v>1200000</v>
      </c>
      <c r="J57" s="414">
        <f t="shared" si="4"/>
        <v>1200000</v>
      </c>
      <c r="K57" s="351">
        <v>1200000</v>
      </c>
      <c r="L57" s="351"/>
      <c r="M57" s="351"/>
      <c r="N57" s="351"/>
      <c r="O57" s="414">
        <f t="shared" si="5"/>
        <v>0</v>
      </c>
      <c r="P57" s="351"/>
      <c r="Q57" s="351"/>
      <c r="R57" s="351"/>
      <c r="S57" s="351"/>
      <c r="T57" s="414">
        <f t="shared" si="6"/>
        <v>0</v>
      </c>
      <c r="U57" s="351"/>
      <c r="V57" s="351"/>
      <c r="W57" s="351"/>
      <c r="X57" s="351"/>
      <c r="Y57" s="414">
        <f t="shared" si="7"/>
        <v>0</v>
      </c>
      <c r="Z57" s="351"/>
      <c r="AA57" s="351"/>
      <c r="AB57" s="351"/>
      <c r="AC57" s="351"/>
      <c r="AD57" s="351"/>
      <c r="AE57" s="351"/>
      <c r="AF57" s="351"/>
      <c r="AG57" s="414">
        <f t="shared" si="8"/>
        <v>1200000</v>
      </c>
      <c r="AH57" s="416">
        <f t="shared" si="9"/>
        <v>1200000</v>
      </c>
      <c r="AI57" s="414">
        <f t="shared" si="10"/>
        <v>1200000</v>
      </c>
      <c r="AJ57" s="414">
        <v>1200000</v>
      </c>
      <c r="AK57" s="414">
        <v>0</v>
      </c>
      <c r="AL57" s="414">
        <v>0</v>
      </c>
      <c r="AM57" s="414">
        <v>0</v>
      </c>
      <c r="AN57" s="414">
        <f t="shared" si="11"/>
        <v>0</v>
      </c>
      <c r="AO57" s="414">
        <v>0</v>
      </c>
      <c r="AP57" s="414">
        <v>0</v>
      </c>
      <c r="AQ57" s="414">
        <v>0</v>
      </c>
      <c r="AR57" s="414">
        <v>0</v>
      </c>
      <c r="AS57" s="414">
        <f t="shared" si="12"/>
        <v>0</v>
      </c>
      <c r="AT57" s="414">
        <v>0</v>
      </c>
      <c r="AU57" s="414">
        <v>0</v>
      </c>
      <c r="AV57" s="414">
        <v>0</v>
      </c>
      <c r="AW57" s="414">
        <v>0</v>
      </c>
      <c r="AX57" s="414">
        <f t="shared" si="13"/>
        <v>0</v>
      </c>
      <c r="AY57" s="414">
        <v>0</v>
      </c>
      <c r="AZ57" s="414">
        <v>0</v>
      </c>
      <c r="BA57" s="414">
        <v>0</v>
      </c>
      <c r="BB57" s="414">
        <f t="shared" si="14"/>
        <v>0</v>
      </c>
      <c r="BC57" s="414">
        <v>0</v>
      </c>
      <c r="BD57" s="414">
        <f t="shared" si="15"/>
        <v>0</v>
      </c>
      <c r="BE57" s="351"/>
      <c r="BF57" s="286"/>
      <c r="BG57" s="400">
        <f t="shared" si="16"/>
        <v>0</v>
      </c>
    </row>
    <row r="58" s="400" customFormat="1" ht="24" customHeight="1" spans="1:59">
      <c r="A58" s="314">
        <v>50</v>
      </c>
      <c r="B58" s="314" t="s">
        <v>19</v>
      </c>
      <c r="C58" s="314" t="s">
        <v>20</v>
      </c>
      <c r="D58" s="417">
        <v>2014</v>
      </c>
      <c r="E58" s="81" t="s">
        <v>102</v>
      </c>
      <c r="F58" s="314" t="s">
        <v>50</v>
      </c>
      <c r="G58" s="314" t="s">
        <v>50</v>
      </c>
      <c r="H58" s="414">
        <f t="shared" si="2"/>
        <v>250000</v>
      </c>
      <c r="I58" s="415">
        <f t="shared" si="3"/>
        <v>250000</v>
      </c>
      <c r="J58" s="414">
        <f t="shared" si="4"/>
        <v>250000</v>
      </c>
      <c r="K58" s="351"/>
      <c r="L58" s="351"/>
      <c r="M58" s="351">
        <v>250000</v>
      </c>
      <c r="N58" s="351"/>
      <c r="O58" s="414">
        <f t="shared" si="5"/>
        <v>0</v>
      </c>
      <c r="P58" s="351"/>
      <c r="Q58" s="351"/>
      <c r="R58" s="351"/>
      <c r="S58" s="351"/>
      <c r="T58" s="414">
        <f t="shared" si="6"/>
        <v>0</v>
      </c>
      <c r="U58" s="351"/>
      <c r="V58" s="351"/>
      <c r="W58" s="351"/>
      <c r="X58" s="351"/>
      <c r="Y58" s="414">
        <f t="shared" si="7"/>
        <v>0</v>
      </c>
      <c r="Z58" s="351"/>
      <c r="AA58" s="351"/>
      <c r="AB58" s="351"/>
      <c r="AC58" s="351"/>
      <c r="AD58" s="351"/>
      <c r="AE58" s="351"/>
      <c r="AF58" s="351"/>
      <c r="AG58" s="414">
        <f t="shared" si="8"/>
        <v>250000</v>
      </c>
      <c r="AH58" s="416">
        <f t="shared" si="9"/>
        <v>250000</v>
      </c>
      <c r="AI58" s="414">
        <f t="shared" si="10"/>
        <v>250000</v>
      </c>
      <c r="AJ58" s="414">
        <v>0</v>
      </c>
      <c r="AK58" s="414">
        <v>0</v>
      </c>
      <c r="AL58" s="414">
        <v>250000</v>
      </c>
      <c r="AM58" s="414">
        <v>0</v>
      </c>
      <c r="AN58" s="414">
        <f t="shared" si="11"/>
        <v>0</v>
      </c>
      <c r="AO58" s="414">
        <v>0</v>
      </c>
      <c r="AP58" s="414">
        <v>0</v>
      </c>
      <c r="AQ58" s="414">
        <v>0</v>
      </c>
      <c r="AR58" s="414">
        <v>0</v>
      </c>
      <c r="AS58" s="414">
        <f t="shared" si="12"/>
        <v>0</v>
      </c>
      <c r="AT58" s="414">
        <v>0</v>
      </c>
      <c r="AU58" s="414">
        <v>0</v>
      </c>
      <c r="AV58" s="414">
        <v>0</v>
      </c>
      <c r="AW58" s="414">
        <v>0</v>
      </c>
      <c r="AX58" s="414">
        <f t="shared" si="13"/>
        <v>0</v>
      </c>
      <c r="AY58" s="414">
        <v>0</v>
      </c>
      <c r="AZ58" s="414">
        <v>0</v>
      </c>
      <c r="BA58" s="414">
        <v>0</v>
      </c>
      <c r="BB58" s="414">
        <f t="shared" si="14"/>
        <v>0</v>
      </c>
      <c r="BC58" s="414">
        <v>0</v>
      </c>
      <c r="BD58" s="414">
        <f t="shared" si="15"/>
        <v>0</v>
      </c>
      <c r="BE58" s="351"/>
      <c r="BF58" s="286"/>
      <c r="BG58" s="400">
        <f t="shared" si="16"/>
        <v>0</v>
      </c>
    </row>
    <row r="59" s="400" customFormat="1" ht="24" customHeight="1" spans="1:59">
      <c r="A59" s="314">
        <v>51</v>
      </c>
      <c r="B59" s="314" t="s">
        <v>19</v>
      </c>
      <c r="C59" s="314" t="s">
        <v>20</v>
      </c>
      <c r="D59" s="417">
        <v>2014</v>
      </c>
      <c r="E59" s="81" t="s">
        <v>103</v>
      </c>
      <c r="F59" s="314" t="s">
        <v>50</v>
      </c>
      <c r="G59" s="314" t="s">
        <v>50</v>
      </c>
      <c r="H59" s="414">
        <f t="shared" si="2"/>
        <v>250000</v>
      </c>
      <c r="I59" s="415">
        <f t="shared" si="3"/>
        <v>250000</v>
      </c>
      <c r="J59" s="414">
        <f t="shared" si="4"/>
        <v>250000</v>
      </c>
      <c r="K59" s="351"/>
      <c r="L59" s="351"/>
      <c r="M59" s="351">
        <v>250000</v>
      </c>
      <c r="N59" s="351"/>
      <c r="O59" s="414">
        <f t="shared" si="5"/>
        <v>0</v>
      </c>
      <c r="P59" s="351"/>
      <c r="Q59" s="351"/>
      <c r="R59" s="351"/>
      <c r="S59" s="351"/>
      <c r="T59" s="414">
        <f t="shared" si="6"/>
        <v>0</v>
      </c>
      <c r="U59" s="351"/>
      <c r="V59" s="351"/>
      <c r="W59" s="351"/>
      <c r="X59" s="351"/>
      <c r="Y59" s="414">
        <f t="shared" si="7"/>
        <v>0</v>
      </c>
      <c r="Z59" s="351"/>
      <c r="AA59" s="351"/>
      <c r="AB59" s="351"/>
      <c r="AC59" s="351"/>
      <c r="AD59" s="351"/>
      <c r="AE59" s="351"/>
      <c r="AF59" s="351"/>
      <c r="AG59" s="414">
        <f t="shared" si="8"/>
        <v>250000</v>
      </c>
      <c r="AH59" s="416">
        <f t="shared" si="9"/>
        <v>250000</v>
      </c>
      <c r="AI59" s="414">
        <f t="shared" si="10"/>
        <v>250000</v>
      </c>
      <c r="AJ59" s="414">
        <v>0</v>
      </c>
      <c r="AK59" s="414">
        <v>0</v>
      </c>
      <c r="AL59" s="414">
        <v>250000</v>
      </c>
      <c r="AM59" s="414">
        <v>0</v>
      </c>
      <c r="AN59" s="414">
        <f t="shared" si="11"/>
        <v>0</v>
      </c>
      <c r="AO59" s="414">
        <v>0</v>
      </c>
      <c r="AP59" s="414">
        <v>0</v>
      </c>
      <c r="AQ59" s="414">
        <v>0</v>
      </c>
      <c r="AR59" s="414">
        <v>0</v>
      </c>
      <c r="AS59" s="414">
        <f t="shared" si="12"/>
        <v>0</v>
      </c>
      <c r="AT59" s="414">
        <v>0</v>
      </c>
      <c r="AU59" s="414">
        <v>0</v>
      </c>
      <c r="AV59" s="414">
        <v>0</v>
      </c>
      <c r="AW59" s="414">
        <v>0</v>
      </c>
      <c r="AX59" s="414">
        <f t="shared" si="13"/>
        <v>0</v>
      </c>
      <c r="AY59" s="414">
        <v>0</v>
      </c>
      <c r="AZ59" s="414">
        <v>0</v>
      </c>
      <c r="BA59" s="414">
        <v>0</v>
      </c>
      <c r="BB59" s="414">
        <f t="shared" si="14"/>
        <v>0</v>
      </c>
      <c r="BC59" s="414">
        <v>0</v>
      </c>
      <c r="BD59" s="414">
        <f t="shared" si="15"/>
        <v>0</v>
      </c>
      <c r="BE59" s="351"/>
      <c r="BF59" s="286"/>
      <c r="BG59" s="400">
        <f t="shared" si="16"/>
        <v>0</v>
      </c>
    </row>
    <row r="60" s="400" customFormat="1" ht="24" customHeight="1" spans="1:59">
      <c r="A60" s="314">
        <v>52</v>
      </c>
      <c r="B60" s="314" t="s">
        <v>19</v>
      </c>
      <c r="C60" s="314" t="s">
        <v>20</v>
      </c>
      <c r="D60" s="417">
        <v>2014</v>
      </c>
      <c r="E60" s="81" t="s">
        <v>104</v>
      </c>
      <c r="F60" s="314" t="s">
        <v>50</v>
      </c>
      <c r="G60" s="314" t="s">
        <v>50</v>
      </c>
      <c r="H60" s="414">
        <f t="shared" si="2"/>
        <v>694700</v>
      </c>
      <c r="I60" s="415">
        <f t="shared" si="3"/>
        <v>694700</v>
      </c>
      <c r="J60" s="414">
        <f t="shared" si="4"/>
        <v>694700</v>
      </c>
      <c r="K60" s="351"/>
      <c r="L60" s="351"/>
      <c r="M60" s="351"/>
      <c r="N60" s="351">
        <v>694700</v>
      </c>
      <c r="O60" s="414">
        <f t="shared" si="5"/>
        <v>0</v>
      </c>
      <c r="P60" s="351"/>
      <c r="Q60" s="351"/>
      <c r="R60" s="351"/>
      <c r="S60" s="351"/>
      <c r="T60" s="414">
        <f t="shared" si="6"/>
        <v>0</v>
      </c>
      <c r="U60" s="351"/>
      <c r="V60" s="351"/>
      <c r="W60" s="351"/>
      <c r="X60" s="351"/>
      <c r="Y60" s="414">
        <f t="shared" si="7"/>
        <v>0</v>
      </c>
      <c r="Z60" s="351"/>
      <c r="AA60" s="351"/>
      <c r="AB60" s="351"/>
      <c r="AC60" s="351"/>
      <c r="AD60" s="351"/>
      <c r="AE60" s="351"/>
      <c r="AF60" s="351"/>
      <c r="AG60" s="414">
        <f t="shared" si="8"/>
        <v>694700</v>
      </c>
      <c r="AH60" s="416">
        <f t="shared" si="9"/>
        <v>694700</v>
      </c>
      <c r="AI60" s="414">
        <f t="shared" si="10"/>
        <v>694700</v>
      </c>
      <c r="AJ60" s="414">
        <v>0</v>
      </c>
      <c r="AK60" s="414">
        <v>0</v>
      </c>
      <c r="AL60" s="414">
        <v>0</v>
      </c>
      <c r="AM60" s="414">
        <v>694700</v>
      </c>
      <c r="AN60" s="414">
        <f t="shared" si="11"/>
        <v>0</v>
      </c>
      <c r="AO60" s="414">
        <v>0</v>
      </c>
      <c r="AP60" s="414">
        <v>0</v>
      </c>
      <c r="AQ60" s="414">
        <v>0</v>
      </c>
      <c r="AR60" s="414">
        <v>0</v>
      </c>
      <c r="AS60" s="414">
        <f t="shared" si="12"/>
        <v>0</v>
      </c>
      <c r="AT60" s="414">
        <v>0</v>
      </c>
      <c r="AU60" s="414">
        <v>0</v>
      </c>
      <c r="AV60" s="414">
        <v>0</v>
      </c>
      <c r="AW60" s="414">
        <v>0</v>
      </c>
      <c r="AX60" s="414">
        <f t="shared" si="13"/>
        <v>0</v>
      </c>
      <c r="AY60" s="414">
        <v>0</v>
      </c>
      <c r="AZ60" s="414">
        <v>0</v>
      </c>
      <c r="BA60" s="414">
        <v>0</v>
      </c>
      <c r="BB60" s="414">
        <f t="shared" si="14"/>
        <v>0</v>
      </c>
      <c r="BC60" s="414">
        <v>0</v>
      </c>
      <c r="BD60" s="414">
        <f t="shared" si="15"/>
        <v>0</v>
      </c>
      <c r="BE60" s="351"/>
      <c r="BF60" s="286"/>
      <c r="BG60" s="400">
        <f t="shared" si="16"/>
        <v>0</v>
      </c>
    </row>
    <row r="61" s="400" customFormat="1" ht="24" customHeight="1" spans="1:59">
      <c r="A61" s="314">
        <v>53</v>
      </c>
      <c r="B61" s="314" t="s">
        <v>19</v>
      </c>
      <c r="C61" s="314" t="s">
        <v>20</v>
      </c>
      <c r="D61" s="417">
        <v>2014</v>
      </c>
      <c r="E61" s="81" t="s">
        <v>105</v>
      </c>
      <c r="F61" s="314" t="s">
        <v>50</v>
      </c>
      <c r="G61" s="314" t="s">
        <v>50</v>
      </c>
      <c r="H61" s="414">
        <f t="shared" si="2"/>
        <v>208000</v>
      </c>
      <c r="I61" s="415">
        <f t="shared" si="3"/>
        <v>208000</v>
      </c>
      <c r="J61" s="414">
        <f t="shared" si="4"/>
        <v>208000</v>
      </c>
      <c r="K61" s="351"/>
      <c r="L61" s="351"/>
      <c r="M61" s="351"/>
      <c r="N61" s="351">
        <v>208000</v>
      </c>
      <c r="O61" s="414">
        <f t="shared" si="5"/>
        <v>0</v>
      </c>
      <c r="P61" s="351"/>
      <c r="Q61" s="351"/>
      <c r="R61" s="351"/>
      <c r="S61" s="351"/>
      <c r="T61" s="414">
        <f t="shared" si="6"/>
        <v>0</v>
      </c>
      <c r="U61" s="351"/>
      <c r="V61" s="351"/>
      <c r="W61" s="351"/>
      <c r="X61" s="351"/>
      <c r="Y61" s="414">
        <f t="shared" si="7"/>
        <v>0</v>
      </c>
      <c r="Z61" s="351"/>
      <c r="AA61" s="351"/>
      <c r="AB61" s="351"/>
      <c r="AC61" s="351"/>
      <c r="AD61" s="351"/>
      <c r="AE61" s="351"/>
      <c r="AF61" s="351"/>
      <c r="AG61" s="414">
        <f t="shared" si="8"/>
        <v>208000</v>
      </c>
      <c r="AH61" s="416">
        <f t="shared" si="9"/>
        <v>208000</v>
      </c>
      <c r="AI61" s="414">
        <f t="shared" si="10"/>
        <v>208000</v>
      </c>
      <c r="AJ61" s="414">
        <v>0</v>
      </c>
      <c r="AK61" s="414">
        <v>0</v>
      </c>
      <c r="AL61" s="414">
        <v>0</v>
      </c>
      <c r="AM61" s="414">
        <v>208000</v>
      </c>
      <c r="AN61" s="414">
        <f t="shared" si="11"/>
        <v>0</v>
      </c>
      <c r="AO61" s="414">
        <v>0</v>
      </c>
      <c r="AP61" s="414">
        <v>0</v>
      </c>
      <c r="AQ61" s="414">
        <v>0</v>
      </c>
      <c r="AR61" s="414">
        <v>0</v>
      </c>
      <c r="AS61" s="414">
        <f t="shared" si="12"/>
        <v>0</v>
      </c>
      <c r="AT61" s="414">
        <v>0</v>
      </c>
      <c r="AU61" s="414">
        <v>0</v>
      </c>
      <c r="AV61" s="414">
        <v>0</v>
      </c>
      <c r="AW61" s="414">
        <v>0</v>
      </c>
      <c r="AX61" s="414">
        <f t="shared" si="13"/>
        <v>0</v>
      </c>
      <c r="AY61" s="414">
        <v>0</v>
      </c>
      <c r="AZ61" s="414">
        <v>0</v>
      </c>
      <c r="BA61" s="414">
        <v>0</v>
      </c>
      <c r="BB61" s="414">
        <f t="shared" si="14"/>
        <v>0</v>
      </c>
      <c r="BC61" s="414">
        <v>0</v>
      </c>
      <c r="BD61" s="414">
        <f t="shared" si="15"/>
        <v>0</v>
      </c>
      <c r="BE61" s="351"/>
      <c r="BF61" s="286"/>
      <c r="BG61" s="400">
        <f t="shared" si="16"/>
        <v>0</v>
      </c>
    </row>
    <row r="62" s="400" customFormat="1" ht="24" customHeight="1" spans="1:59">
      <c r="A62" s="314">
        <v>54</v>
      </c>
      <c r="B62" s="314" t="s">
        <v>19</v>
      </c>
      <c r="C62" s="314" t="s">
        <v>20</v>
      </c>
      <c r="D62" s="417">
        <v>2014</v>
      </c>
      <c r="E62" s="81" t="s">
        <v>89</v>
      </c>
      <c r="F62" s="314" t="s">
        <v>50</v>
      </c>
      <c r="G62" s="314" t="s">
        <v>50</v>
      </c>
      <c r="H62" s="414">
        <f t="shared" si="2"/>
        <v>167900</v>
      </c>
      <c r="I62" s="415">
        <f t="shared" si="3"/>
        <v>167900</v>
      </c>
      <c r="J62" s="414">
        <f t="shared" si="4"/>
        <v>167900</v>
      </c>
      <c r="K62" s="351"/>
      <c r="L62" s="351"/>
      <c r="M62" s="351"/>
      <c r="N62" s="351">
        <v>167900</v>
      </c>
      <c r="O62" s="414">
        <f t="shared" si="5"/>
        <v>0</v>
      </c>
      <c r="P62" s="351"/>
      <c r="Q62" s="351"/>
      <c r="R62" s="351"/>
      <c r="S62" s="351"/>
      <c r="T62" s="414">
        <f t="shared" si="6"/>
        <v>0</v>
      </c>
      <c r="U62" s="351"/>
      <c r="V62" s="351"/>
      <c r="W62" s="351"/>
      <c r="X62" s="351"/>
      <c r="Y62" s="414">
        <f t="shared" si="7"/>
        <v>0</v>
      </c>
      <c r="Z62" s="351"/>
      <c r="AA62" s="351"/>
      <c r="AB62" s="351"/>
      <c r="AC62" s="351"/>
      <c r="AD62" s="351"/>
      <c r="AE62" s="351"/>
      <c r="AF62" s="351"/>
      <c r="AG62" s="414">
        <f t="shared" si="8"/>
        <v>167900</v>
      </c>
      <c r="AH62" s="416">
        <f t="shared" si="9"/>
        <v>167900</v>
      </c>
      <c r="AI62" s="414">
        <f t="shared" si="10"/>
        <v>167900</v>
      </c>
      <c r="AJ62" s="414">
        <v>0</v>
      </c>
      <c r="AK62" s="414">
        <v>0</v>
      </c>
      <c r="AL62" s="414">
        <v>0</v>
      </c>
      <c r="AM62" s="414">
        <v>167900</v>
      </c>
      <c r="AN62" s="414">
        <f t="shared" si="11"/>
        <v>0</v>
      </c>
      <c r="AO62" s="414">
        <v>0</v>
      </c>
      <c r="AP62" s="414">
        <v>0</v>
      </c>
      <c r="AQ62" s="414">
        <v>0</v>
      </c>
      <c r="AR62" s="414">
        <v>0</v>
      </c>
      <c r="AS62" s="414">
        <f t="shared" si="12"/>
        <v>0</v>
      </c>
      <c r="AT62" s="414">
        <v>0</v>
      </c>
      <c r="AU62" s="414">
        <v>0</v>
      </c>
      <c r="AV62" s="414">
        <v>0</v>
      </c>
      <c r="AW62" s="414">
        <v>0</v>
      </c>
      <c r="AX62" s="414">
        <f t="shared" si="13"/>
        <v>0</v>
      </c>
      <c r="AY62" s="414">
        <v>0</v>
      </c>
      <c r="AZ62" s="414">
        <v>0</v>
      </c>
      <c r="BA62" s="414">
        <v>0</v>
      </c>
      <c r="BB62" s="414">
        <f t="shared" si="14"/>
        <v>0</v>
      </c>
      <c r="BC62" s="414">
        <v>0</v>
      </c>
      <c r="BD62" s="414">
        <f t="shared" si="15"/>
        <v>0</v>
      </c>
      <c r="BE62" s="351"/>
      <c r="BF62" s="286"/>
      <c r="BG62" s="400">
        <f t="shared" si="16"/>
        <v>0</v>
      </c>
    </row>
    <row r="63" s="400" customFormat="1" ht="24" customHeight="1" spans="1:59">
      <c r="A63" s="314">
        <v>55</v>
      </c>
      <c r="B63" s="314" t="s">
        <v>19</v>
      </c>
      <c r="C63" s="314" t="s">
        <v>20</v>
      </c>
      <c r="D63" s="417">
        <v>2014</v>
      </c>
      <c r="E63" s="81" t="s">
        <v>106</v>
      </c>
      <c r="F63" s="314" t="s">
        <v>50</v>
      </c>
      <c r="G63" s="314" t="s">
        <v>50</v>
      </c>
      <c r="H63" s="414">
        <f t="shared" si="2"/>
        <v>1330600</v>
      </c>
      <c r="I63" s="415">
        <f t="shared" si="3"/>
        <v>1330600</v>
      </c>
      <c r="J63" s="414">
        <f t="shared" si="4"/>
        <v>1330600</v>
      </c>
      <c r="K63" s="351"/>
      <c r="L63" s="351"/>
      <c r="M63" s="351"/>
      <c r="N63" s="351">
        <v>1330600</v>
      </c>
      <c r="O63" s="414">
        <f t="shared" si="5"/>
        <v>0</v>
      </c>
      <c r="P63" s="351"/>
      <c r="Q63" s="351"/>
      <c r="R63" s="351"/>
      <c r="S63" s="351"/>
      <c r="T63" s="414">
        <f t="shared" si="6"/>
        <v>0</v>
      </c>
      <c r="U63" s="351"/>
      <c r="V63" s="351"/>
      <c r="W63" s="351"/>
      <c r="X63" s="351"/>
      <c r="Y63" s="414">
        <f t="shared" si="7"/>
        <v>0</v>
      </c>
      <c r="Z63" s="351"/>
      <c r="AA63" s="351"/>
      <c r="AB63" s="351"/>
      <c r="AC63" s="351"/>
      <c r="AD63" s="351"/>
      <c r="AE63" s="351"/>
      <c r="AF63" s="351"/>
      <c r="AG63" s="414">
        <f t="shared" si="8"/>
        <v>1330600</v>
      </c>
      <c r="AH63" s="416">
        <f t="shared" si="9"/>
        <v>1330600</v>
      </c>
      <c r="AI63" s="414">
        <f t="shared" si="10"/>
        <v>1330600</v>
      </c>
      <c r="AJ63" s="414">
        <v>0</v>
      </c>
      <c r="AK63" s="414">
        <v>0</v>
      </c>
      <c r="AL63" s="414">
        <v>0</v>
      </c>
      <c r="AM63" s="414">
        <v>1330600</v>
      </c>
      <c r="AN63" s="414">
        <f t="shared" si="11"/>
        <v>0</v>
      </c>
      <c r="AO63" s="414">
        <v>0</v>
      </c>
      <c r="AP63" s="414">
        <v>0</v>
      </c>
      <c r="AQ63" s="414">
        <v>0</v>
      </c>
      <c r="AR63" s="414">
        <v>0</v>
      </c>
      <c r="AS63" s="414">
        <f t="shared" si="12"/>
        <v>0</v>
      </c>
      <c r="AT63" s="414">
        <v>0</v>
      </c>
      <c r="AU63" s="414">
        <v>0</v>
      </c>
      <c r="AV63" s="414">
        <v>0</v>
      </c>
      <c r="AW63" s="414">
        <v>0</v>
      </c>
      <c r="AX63" s="414">
        <f t="shared" si="13"/>
        <v>0</v>
      </c>
      <c r="AY63" s="414">
        <v>0</v>
      </c>
      <c r="AZ63" s="414">
        <v>0</v>
      </c>
      <c r="BA63" s="414">
        <v>0</v>
      </c>
      <c r="BB63" s="414">
        <f t="shared" si="14"/>
        <v>0</v>
      </c>
      <c r="BC63" s="414">
        <v>0</v>
      </c>
      <c r="BD63" s="414">
        <f t="shared" si="15"/>
        <v>0</v>
      </c>
      <c r="BE63" s="314"/>
      <c r="BF63" s="286"/>
      <c r="BG63" s="400">
        <f t="shared" si="16"/>
        <v>0</v>
      </c>
    </row>
    <row r="64" s="400" customFormat="1" ht="24" customHeight="1" spans="1:59">
      <c r="A64" s="314">
        <v>56</v>
      </c>
      <c r="B64" s="314" t="s">
        <v>19</v>
      </c>
      <c r="C64" s="314" t="s">
        <v>20</v>
      </c>
      <c r="D64" s="417">
        <v>2014</v>
      </c>
      <c r="E64" s="81" t="s">
        <v>107</v>
      </c>
      <c r="F64" s="314" t="s">
        <v>50</v>
      </c>
      <c r="G64" s="314" t="s">
        <v>79</v>
      </c>
      <c r="H64" s="414">
        <f t="shared" si="2"/>
        <v>37000500</v>
      </c>
      <c r="I64" s="416">
        <f t="shared" si="3"/>
        <v>37000500</v>
      </c>
      <c r="J64" s="414">
        <f t="shared" si="4"/>
        <v>0</v>
      </c>
      <c r="K64" s="351"/>
      <c r="L64" s="351"/>
      <c r="M64" s="351"/>
      <c r="N64" s="351"/>
      <c r="O64" s="414">
        <f t="shared" si="5"/>
        <v>0</v>
      </c>
      <c r="P64" s="351"/>
      <c r="Q64" s="351"/>
      <c r="R64" s="351"/>
      <c r="S64" s="351"/>
      <c r="T64" s="414">
        <f t="shared" si="6"/>
        <v>0</v>
      </c>
      <c r="U64" s="351"/>
      <c r="V64" s="351"/>
      <c r="W64" s="351"/>
      <c r="X64" s="351"/>
      <c r="Y64" s="414">
        <f t="shared" si="7"/>
        <v>37000500</v>
      </c>
      <c r="Z64" s="351">
        <v>37000500</v>
      </c>
      <c r="AA64" s="351"/>
      <c r="AB64" s="351"/>
      <c r="AC64" s="351"/>
      <c r="AD64" s="351"/>
      <c r="AE64" s="351"/>
      <c r="AF64" s="351"/>
      <c r="AG64" s="414">
        <f t="shared" si="8"/>
        <v>37000500</v>
      </c>
      <c r="AH64" s="420">
        <f t="shared" si="9"/>
        <v>37000500</v>
      </c>
      <c r="AI64" s="414">
        <f t="shared" si="10"/>
        <v>0</v>
      </c>
      <c r="AJ64" s="414">
        <v>0</v>
      </c>
      <c r="AK64" s="414">
        <v>0</v>
      </c>
      <c r="AL64" s="414">
        <v>0</v>
      </c>
      <c r="AM64" s="414">
        <v>0</v>
      </c>
      <c r="AN64" s="414">
        <f t="shared" si="11"/>
        <v>0</v>
      </c>
      <c r="AO64" s="414">
        <v>0</v>
      </c>
      <c r="AP64" s="414">
        <v>0</v>
      </c>
      <c r="AQ64" s="414">
        <v>0</v>
      </c>
      <c r="AR64" s="414">
        <v>0</v>
      </c>
      <c r="AS64" s="414">
        <f t="shared" si="12"/>
        <v>0</v>
      </c>
      <c r="AT64" s="414">
        <v>0</v>
      </c>
      <c r="AU64" s="414">
        <v>0</v>
      </c>
      <c r="AV64" s="414">
        <v>0</v>
      </c>
      <c r="AW64" s="414">
        <v>0</v>
      </c>
      <c r="AX64" s="414">
        <f t="shared" si="13"/>
        <v>37000500</v>
      </c>
      <c r="AY64" s="414">
        <v>37000500</v>
      </c>
      <c r="AZ64" s="414">
        <v>0</v>
      </c>
      <c r="BA64" s="414">
        <v>0</v>
      </c>
      <c r="BB64" s="414">
        <f t="shared" si="14"/>
        <v>0</v>
      </c>
      <c r="BC64" s="414">
        <v>0</v>
      </c>
      <c r="BD64" s="414">
        <f t="shared" si="15"/>
        <v>0</v>
      </c>
      <c r="BE64" s="314"/>
      <c r="BF64" s="286"/>
      <c r="BG64" s="400">
        <f t="shared" si="16"/>
        <v>0</v>
      </c>
    </row>
    <row r="65" s="400" customFormat="1" ht="24" customHeight="1" spans="1:59">
      <c r="A65" s="314">
        <v>57</v>
      </c>
      <c r="B65" s="314" t="s">
        <v>19</v>
      </c>
      <c r="C65" s="314" t="s">
        <v>20</v>
      </c>
      <c r="D65" s="417">
        <v>2014</v>
      </c>
      <c r="E65" s="81" t="s">
        <v>108</v>
      </c>
      <c r="F65" s="314" t="s">
        <v>50</v>
      </c>
      <c r="G65" s="314" t="s">
        <v>79</v>
      </c>
      <c r="H65" s="414">
        <f t="shared" si="2"/>
        <v>9000000</v>
      </c>
      <c r="I65" s="416">
        <f t="shared" si="3"/>
        <v>9000000</v>
      </c>
      <c r="J65" s="414">
        <f t="shared" si="4"/>
        <v>0</v>
      </c>
      <c r="K65" s="351"/>
      <c r="L65" s="351"/>
      <c r="M65" s="351"/>
      <c r="N65" s="351"/>
      <c r="O65" s="414">
        <f t="shared" si="5"/>
        <v>0</v>
      </c>
      <c r="P65" s="351"/>
      <c r="Q65" s="351"/>
      <c r="R65" s="351"/>
      <c r="S65" s="351"/>
      <c r="T65" s="414">
        <f t="shared" si="6"/>
        <v>0</v>
      </c>
      <c r="U65" s="351"/>
      <c r="V65" s="351"/>
      <c r="W65" s="351"/>
      <c r="X65" s="351"/>
      <c r="Y65" s="414">
        <f t="shared" si="7"/>
        <v>9000000</v>
      </c>
      <c r="Z65" s="351">
        <v>9000000</v>
      </c>
      <c r="AA65" s="351"/>
      <c r="AB65" s="351"/>
      <c r="AC65" s="351"/>
      <c r="AD65" s="351"/>
      <c r="AE65" s="351"/>
      <c r="AF65" s="351"/>
      <c r="AG65" s="414">
        <f t="shared" si="8"/>
        <v>9000000</v>
      </c>
      <c r="AH65" s="420">
        <f t="shared" si="9"/>
        <v>9000000</v>
      </c>
      <c r="AI65" s="414">
        <f t="shared" si="10"/>
        <v>0</v>
      </c>
      <c r="AJ65" s="414">
        <v>0</v>
      </c>
      <c r="AK65" s="414">
        <v>0</v>
      </c>
      <c r="AL65" s="414">
        <v>0</v>
      </c>
      <c r="AM65" s="414">
        <v>0</v>
      </c>
      <c r="AN65" s="414">
        <f t="shared" si="11"/>
        <v>0</v>
      </c>
      <c r="AO65" s="414">
        <v>0</v>
      </c>
      <c r="AP65" s="414">
        <v>0</v>
      </c>
      <c r="AQ65" s="414">
        <v>0</v>
      </c>
      <c r="AR65" s="414">
        <v>0</v>
      </c>
      <c r="AS65" s="414">
        <f t="shared" si="12"/>
        <v>0</v>
      </c>
      <c r="AT65" s="414">
        <v>0</v>
      </c>
      <c r="AU65" s="414">
        <v>0</v>
      </c>
      <c r="AV65" s="414">
        <v>0</v>
      </c>
      <c r="AW65" s="414">
        <v>0</v>
      </c>
      <c r="AX65" s="414">
        <f t="shared" si="13"/>
        <v>9000000</v>
      </c>
      <c r="AY65" s="414">
        <v>9000000</v>
      </c>
      <c r="AZ65" s="414">
        <v>0</v>
      </c>
      <c r="BA65" s="414">
        <v>0</v>
      </c>
      <c r="BB65" s="414">
        <f t="shared" si="14"/>
        <v>0</v>
      </c>
      <c r="BC65" s="414">
        <v>0</v>
      </c>
      <c r="BD65" s="414">
        <f t="shared" si="15"/>
        <v>0</v>
      </c>
      <c r="BE65" s="314"/>
      <c r="BF65" s="286"/>
      <c r="BG65" s="400">
        <f t="shared" si="16"/>
        <v>0</v>
      </c>
    </row>
    <row r="66" s="400" customFormat="1" ht="24" customHeight="1" spans="1:59">
      <c r="A66" s="314">
        <v>58</v>
      </c>
      <c r="B66" s="314" t="s">
        <v>19</v>
      </c>
      <c r="C66" s="314" t="s">
        <v>20</v>
      </c>
      <c r="D66" s="417">
        <v>2014</v>
      </c>
      <c r="E66" s="81" t="s">
        <v>109</v>
      </c>
      <c r="F66" s="314" t="s">
        <v>50</v>
      </c>
      <c r="G66" s="314" t="s">
        <v>79</v>
      </c>
      <c r="H66" s="414">
        <f t="shared" si="2"/>
        <v>2950000</v>
      </c>
      <c r="I66" s="416">
        <f t="shared" si="3"/>
        <v>2950000</v>
      </c>
      <c r="J66" s="414">
        <f t="shared" si="4"/>
        <v>0</v>
      </c>
      <c r="K66" s="351"/>
      <c r="L66" s="351"/>
      <c r="M66" s="351"/>
      <c r="N66" s="351"/>
      <c r="O66" s="414">
        <f t="shared" si="5"/>
        <v>0</v>
      </c>
      <c r="P66" s="351"/>
      <c r="Q66" s="351"/>
      <c r="R66" s="351"/>
      <c r="S66" s="351"/>
      <c r="T66" s="414">
        <f t="shared" si="6"/>
        <v>0</v>
      </c>
      <c r="U66" s="351"/>
      <c r="V66" s="351"/>
      <c r="W66" s="351"/>
      <c r="X66" s="351"/>
      <c r="Y66" s="414">
        <f t="shared" si="7"/>
        <v>2950000</v>
      </c>
      <c r="Z66" s="351">
        <v>2950000</v>
      </c>
      <c r="AA66" s="351"/>
      <c r="AB66" s="351"/>
      <c r="AC66" s="351"/>
      <c r="AD66" s="351"/>
      <c r="AE66" s="351"/>
      <c r="AF66" s="351"/>
      <c r="AG66" s="414">
        <f t="shared" si="8"/>
        <v>2950000</v>
      </c>
      <c r="AH66" s="420">
        <f t="shared" si="9"/>
        <v>2950000</v>
      </c>
      <c r="AI66" s="414">
        <f t="shared" si="10"/>
        <v>0</v>
      </c>
      <c r="AJ66" s="414">
        <v>0</v>
      </c>
      <c r="AK66" s="414">
        <v>0</v>
      </c>
      <c r="AL66" s="414">
        <v>0</v>
      </c>
      <c r="AM66" s="414">
        <v>0</v>
      </c>
      <c r="AN66" s="414">
        <f t="shared" si="11"/>
        <v>0</v>
      </c>
      <c r="AO66" s="414">
        <v>0</v>
      </c>
      <c r="AP66" s="414">
        <v>0</v>
      </c>
      <c r="AQ66" s="414">
        <v>0</v>
      </c>
      <c r="AR66" s="414">
        <v>0</v>
      </c>
      <c r="AS66" s="414">
        <f t="shared" si="12"/>
        <v>0</v>
      </c>
      <c r="AT66" s="414">
        <v>0</v>
      </c>
      <c r="AU66" s="414">
        <v>0</v>
      </c>
      <c r="AV66" s="414">
        <v>0</v>
      </c>
      <c r="AW66" s="414">
        <v>0</v>
      </c>
      <c r="AX66" s="414">
        <f t="shared" si="13"/>
        <v>2950000</v>
      </c>
      <c r="AY66" s="414">
        <v>2950000</v>
      </c>
      <c r="AZ66" s="414">
        <v>0</v>
      </c>
      <c r="BA66" s="414">
        <v>0</v>
      </c>
      <c r="BB66" s="414">
        <f t="shared" si="14"/>
        <v>0</v>
      </c>
      <c r="BC66" s="414">
        <v>0</v>
      </c>
      <c r="BD66" s="414">
        <f t="shared" si="15"/>
        <v>0</v>
      </c>
      <c r="BE66" s="314"/>
      <c r="BF66" s="286"/>
      <c r="BG66" s="400">
        <f t="shared" si="16"/>
        <v>0</v>
      </c>
    </row>
    <row r="67" s="400" customFormat="1" ht="24" customHeight="1" spans="1:59">
      <c r="A67" s="314">
        <v>59</v>
      </c>
      <c r="B67" s="314" t="s">
        <v>19</v>
      </c>
      <c r="C67" s="314" t="s">
        <v>20</v>
      </c>
      <c r="D67" s="417">
        <v>2014</v>
      </c>
      <c r="E67" s="81" t="s">
        <v>110</v>
      </c>
      <c r="F67" s="314" t="s">
        <v>50</v>
      </c>
      <c r="G67" s="314" t="s">
        <v>79</v>
      </c>
      <c r="H67" s="414">
        <f t="shared" si="2"/>
        <v>12435500</v>
      </c>
      <c r="I67" s="416">
        <f t="shared" si="3"/>
        <v>12435500</v>
      </c>
      <c r="J67" s="414">
        <f t="shared" si="4"/>
        <v>7435500</v>
      </c>
      <c r="K67" s="351"/>
      <c r="L67" s="351"/>
      <c r="M67" s="351"/>
      <c r="N67" s="351">
        <f>(1243.55-500)*10000</f>
        <v>7435500</v>
      </c>
      <c r="O67" s="414">
        <f t="shared" si="5"/>
        <v>0</v>
      </c>
      <c r="P67" s="351"/>
      <c r="Q67" s="351"/>
      <c r="R67" s="351"/>
      <c r="S67" s="351"/>
      <c r="T67" s="414">
        <f t="shared" si="6"/>
        <v>0</v>
      </c>
      <c r="U67" s="351"/>
      <c r="V67" s="351"/>
      <c r="W67" s="351"/>
      <c r="X67" s="351"/>
      <c r="Y67" s="414">
        <f t="shared" si="7"/>
        <v>5000000</v>
      </c>
      <c r="Z67" s="351">
        <v>5000000</v>
      </c>
      <c r="AA67" s="351"/>
      <c r="AB67" s="351"/>
      <c r="AC67" s="351"/>
      <c r="AD67" s="351"/>
      <c r="AE67" s="351"/>
      <c r="AF67" s="351"/>
      <c r="AG67" s="414">
        <f t="shared" si="8"/>
        <v>5000000</v>
      </c>
      <c r="AH67" s="420">
        <f t="shared" si="9"/>
        <v>5000000</v>
      </c>
      <c r="AI67" s="414">
        <f t="shared" si="10"/>
        <v>0</v>
      </c>
      <c r="AJ67" s="414">
        <v>0</v>
      </c>
      <c r="AK67" s="414">
        <v>0</v>
      </c>
      <c r="AL67" s="414">
        <v>0</v>
      </c>
      <c r="AM67" s="414">
        <v>0</v>
      </c>
      <c r="AN67" s="414">
        <f t="shared" si="11"/>
        <v>0</v>
      </c>
      <c r="AO67" s="414">
        <v>0</v>
      </c>
      <c r="AP67" s="414">
        <v>0</v>
      </c>
      <c r="AQ67" s="414">
        <v>0</v>
      </c>
      <c r="AR67" s="414">
        <v>0</v>
      </c>
      <c r="AS67" s="414">
        <f t="shared" si="12"/>
        <v>0</v>
      </c>
      <c r="AT67" s="414">
        <v>0</v>
      </c>
      <c r="AU67" s="414">
        <v>0</v>
      </c>
      <c r="AV67" s="414">
        <v>0</v>
      </c>
      <c r="AW67" s="414">
        <v>0</v>
      </c>
      <c r="AX67" s="414">
        <f t="shared" si="13"/>
        <v>5000000</v>
      </c>
      <c r="AY67" s="414">
        <v>5000000</v>
      </c>
      <c r="AZ67" s="414">
        <v>0</v>
      </c>
      <c r="BA67" s="414">
        <v>0</v>
      </c>
      <c r="BB67" s="414">
        <f t="shared" si="14"/>
        <v>0</v>
      </c>
      <c r="BC67" s="414">
        <v>0</v>
      </c>
      <c r="BD67" s="414">
        <f t="shared" si="15"/>
        <v>0</v>
      </c>
      <c r="BE67" s="314"/>
      <c r="BF67" s="286"/>
      <c r="BG67" s="400">
        <f t="shared" si="16"/>
        <v>0</v>
      </c>
    </row>
    <row r="68" s="400" customFormat="1" ht="24" customHeight="1" spans="1:59">
      <c r="A68" s="314">
        <v>60</v>
      </c>
      <c r="B68" s="314" t="s">
        <v>19</v>
      </c>
      <c r="C68" s="314" t="s">
        <v>20</v>
      </c>
      <c r="D68" s="417">
        <v>2014</v>
      </c>
      <c r="E68" s="81" t="s">
        <v>111</v>
      </c>
      <c r="F68" s="314" t="s">
        <v>50</v>
      </c>
      <c r="G68" s="314" t="s">
        <v>79</v>
      </c>
      <c r="H68" s="414">
        <f t="shared" si="2"/>
        <v>6453400</v>
      </c>
      <c r="I68" s="416">
        <f t="shared" si="3"/>
        <v>6453400</v>
      </c>
      <c r="J68" s="414">
        <f t="shared" si="4"/>
        <v>0</v>
      </c>
      <c r="K68" s="351"/>
      <c r="L68" s="351"/>
      <c r="M68" s="351"/>
      <c r="N68" s="351"/>
      <c r="O68" s="414">
        <f t="shared" si="5"/>
        <v>0</v>
      </c>
      <c r="P68" s="351"/>
      <c r="Q68" s="351"/>
      <c r="R68" s="351"/>
      <c r="S68" s="351"/>
      <c r="T68" s="414">
        <f t="shared" si="6"/>
        <v>0</v>
      </c>
      <c r="U68" s="351"/>
      <c r="V68" s="351"/>
      <c r="W68" s="351"/>
      <c r="X68" s="351"/>
      <c r="Y68" s="414">
        <f t="shared" si="7"/>
        <v>6453400</v>
      </c>
      <c r="Z68" s="351">
        <f>(378.85+266.49)*10000</f>
        <v>6453400</v>
      </c>
      <c r="AA68" s="351"/>
      <c r="AB68" s="351"/>
      <c r="AC68" s="351"/>
      <c r="AD68" s="351"/>
      <c r="AE68" s="351"/>
      <c r="AF68" s="351"/>
      <c r="AG68" s="414">
        <f t="shared" si="8"/>
        <v>6453400</v>
      </c>
      <c r="AH68" s="420">
        <f t="shared" si="9"/>
        <v>6453400</v>
      </c>
      <c r="AI68" s="414">
        <f t="shared" si="10"/>
        <v>0</v>
      </c>
      <c r="AJ68" s="414">
        <v>0</v>
      </c>
      <c r="AK68" s="414">
        <v>0</v>
      </c>
      <c r="AL68" s="414">
        <v>0</v>
      </c>
      <c r="AM68" s="414">
        <v>0</v>
      </c>
      <c r="AN68" s="414">
        <f t="shared" si="11"/>
        <v>0</v>
      </c>
      <c r="AO68" s="414">
        <v>0</v>
      </c>
      <c r="AP68" s="414">
        <v>0</v>
      </c>
      <c r="AQ68" s="414">
        <v>0</v>
      </c>
      <c r="AR68" s="414">
        <v>0</v>
      </c>
      <c r="AS68" s="414">
        <f t="shared" si="12"/>
        <v>0</v>
      </c>
      <c r="AT68" s="414">
        <v>0</v>
      </c>
      <c r="AU68" s="414">
        <v>0</v>
      </c>
      <c r="AV68" s="414">
        <v>0</v>
      </c>
      <c r="AW68" s="414">
        <v>0</v>
      </c>
      <c r="AX68" s="414">
        <f t="shared" si="13"/>
        <v>6453400</v>
      </c>
      <c r="AY68" s="414">
        <f>(378.85+266.49)*10000</f>
        <v>6453400</v>
      </c>
      <c r="AZ68" s="414">
        <v>0</v>
      </c>
      <c r="BA68" s="414">
        <v>0</v>
      </c>
      <c r="BB68" s="414">
        <f t="shared" si="14"/>
        <v>0</v>
      </c>
      <c r="BC68" s="414">
        <v>0</v>
      </c>
      <c r="BD68" s="414">
        <f t="shared" si="15"/>
        <v>0</v>
      </c>
      <c r="BE68" s="314"/>
      <c r="BF68" s="286"/>
      <c r="BG68" s="400">
        <f t="shared" si="16"/>
        <v>0</v>
      </c>
    </row>
    <row r="69" s="400" customFormat="1" ht="24" customHeight="1" spans="1:59">
      <c r="A69" s="314">
        <v>61</v>
      </c>
      <c r="B69" s="314" t="s">
        <v>19</v>
      </c>
      <c r="C69" s="314" t="s">
        <v>20</v>
      </c>
      <c r="D69" s="417">
        <v>2014</v>
      </c>
      <c r="E69" s="81" t="s">
        <v>112</v>
      </c>
      <c r="F69" s="314" t="s">
        <v>79</v>
      </c>
      <c r="G69" s="314" t="s">
        <v>79</v>
      </c>
      <c r="H69" s="414">
        <f t="shared" si="2"/>
        <v>7200000</v>
      </c>
      <c r="I69" s="416">
        <f t="shared" si="3"/>
        <v>7200000</v>
      </c>
      <c r="J69" s="414">
        <f t="shared" si="4"/>
        <v>0</v>
      </c>
      <c r="K69" s="351"/>
      <c r="L69" s="351"/>
      <c r="M69" s="351"/>
      <c r="N69" s="351"/>
      <c r="O69" s="414">
        <f t="shared" si="5"/>
        <v>0</v>
      </c>
      <c r="P69" s="351"/>
      <c r="Q69" s="351"/>
      <c r="R69" s="351"/>
      <c r="S69" s="351"/>
      <c r="T69" s="414">
        <f t="shared" si="6"/>
        <v>0</v>
      </c>
      <c r="U69" s="351"/>
      <c r="V69" s="351"/>
      <c r="W69" s="351"/>
      <c r="X69" s="351"/>
      <c r="Y69" s="414">
        <f t="shared" si="7"/>
        <v>7200000</v>
      </c>
      <c r="Z69" s="351">
        <v>7200000</v>
      </c>
      <c r="AA69" s="351"/>
      <c r="AB69" s="351"/>
      <c r="AC69" s="351"/>
      <c r="AD69" s="351"/>
      <c r="AE69" s="351"/>
      <c r="AF69" s="351"/>
      <c r="AG69" s="414">
        <f t="shared" si="8"/>
        <v>7200000</v>
      </c>
      <c r="AH69" s="420">
        <f t="shared" si="9"/>
        <v>7200000</v>
      </c>
      <c r="AI69" s="414">
        <f t="shared" si="10"/>
        <v>0</v>
      </c>
      <c r="AJ69" s="414">
        <v>0</v>
      </c>
      <c r="AK69" s="414">
        <v>0</v>
      </c>
      <c r="AL69" s="414">
        <v>0</v>
      </c>
      <c r="AM69" s="414">
        <v>0</v>
      </c>
      <c r="AN69" s="414">
        <f t="shared" si="11"/>
        <v>0</v>
      </c>
      <c r="AO69" s="414">
        <v>0</v>
      </c>
      <c r="AP69" s="414">
        <v>0</v>
      </c>
      <c r="AQ69" s="414">
        <v>0</v>
      </c>
      <c r="AR69" s="414">
        <v>0</v>
      </c>
      <c r="AS69" s="414">
        <f t="shared" si="12"/>
        <v>0</v>
      </c>
      <c r="AT69" s="414">
        <v>0</v>
      </c>
      <c r="AU69" s="414">
        <v>0</v>
      </c>
      <c r="AV69" s="414">
        <v>0</v>
      </c>
      <c r="AW69" s="414">
        <v>0</v>
      </c>
      <c r="AX69" s="414">
        <f t="shared" si="13"/>
        <v>7200000</v>
      </c>
      <c r="AY69" s="414">
        <v>7200000</v>
      </c>
      <c r="AZ69" s="414">
        <v>0</v>
      </c>
      <c r="BA69" s="414">
        <v>0</v>
      </c>
      <c r="BB69" s="414">
        <f t="shared" si="14"/>
        <v>0</v>
      </c>
      <c r="BC69" s="414">
        <v>0</v>
      </c>
      <c r="BD69" s="414">
        <f t="shared" si="15"/>
        <v>0</v>
      </c>
      <c r="BE69" s="314"/>
      <c r="BF69" s="286"/>
      <c r="BG69" s="400">
        <f t="shared" si="16"/>
        <v>0</v>
      </c>
    </row>
    <row r="70" s="400" customFormat="1" ht="24" customHeight="1" spans="1:59">
      <c r="A70" s="314">
        <v>62</v>
      </c>
      <c r="B70" s="314" t="s">
        <v>19</v>
      </c>
      <c r="C70" s="314" t="s">
        <v>20</v>
      </c>
      <c r="D70" s="417">
        <v>2014</v>
      </c>
      <c r="E70" s="81" t="s">
        <v>113</v>
      </c>
      <c r="F70" s="314" t="s">
        <v>50</v>
      </c>
      <c r="G70" s="314" t="s">
        <v>50</v>
      </c>
      <c r="H70" s="414">
        <f t="shared" si="2"/>
        <v>9568600</v>
      </c>
      <c r="I70" s="416">
        <f t="shared" si="3"/>
        <v>9568600</v>
      </c>
      <c r="J70" s="414">
        <f t="shared" si="4"/>
        <v>0</v>
      </c>
      <c r="K70" s="351"/>
      <c r="L70" s="351"/>
      <c r="M70" s="351"/>
      <c r="N70" s="351"/>
      <c r="O70" s="414">
        <f t="shared" si="5"/>
        <v>0</v>
      </c>
      <c r="P70" s="351"/>
      <c r="Q70" s="351"/>
      <c r="R70" s="351"/>
      <c r="S70" s="351"/>
      <c r="T70" s="414">
        <f t="shared" si="6"/>
        <v>0</v>
      </c>
      <c r="U70" s="351"/>
      <c r="V70" s="351"/>
      <c r="W70" s="351"/>
      <c r="X70" s="351"/>
      <c r="Y70" s="414">
        <f t="shared" si="7"/>
        <v>9568600</v>
      </c>
      <c r="Z70" s="351">
        <v>9568600</v>
      </c>
      <c r="AA70" s="351"/>
      <c r="AB70" s="351"/>
      <c r="AC70" s="351"/>
      <c r="AD70" s="351"/>
      <c r="AE70" s="351"/>
      <c r="AF70" s="351"/>
      <c r="AG70" s="414">
        <f t="shared" si="8"/>
        <v>9568600</v>
      </c>
      <c r="AH70" s="420">
        <f t="shared" si="9"/>
        <v>9568600</v>
      </c>
      <c r="AI70" s="414">
        <f t="shared" si="10"/>
        <v>0</v>
      </c>
      <c r="AJ70" s="414">
        <v>0</v>
      </c>
      <c r="AK70" s="414">
        <v>0</v>
      </c>
      <c r="AL70" s="414">
        <v>0</v>
      </c>
      <c r="AM70" s="414">
        <v>0</v>
      </c>
      <c r="AN70" s="414">
        <f t="shared" si="11"/>
        <v>0</v>
      </c>
      <c r="AO70" s="414">
        <v>0</v>
      </c>
      <c r="AP70" s="414">
        <v>0</v>
      </c>
      <c r="AQ70" s="414">
        <v>0</v>
      </c>
      <c r="AR70" s="414">
        <v>0</v>
      </c>
      <c r="AS70" s="414">
        <f t="shared" si="12"/>
        <v>0</v>
      </c>
      <c r="AT70" s="414">
        <v>0</v>
      </c>
      <c r="AU70" s="414">
        <v>0</v>
      </c>
      <c r="AV70" s="414">
        <v>0</v>
      </c>
      <c r="AW70" s="414">
        <v>0</v>
      </c>
      <c r="AX70" s="414">
        <f t="shared" si="13"/>
        <v>9568600</v>
      </c>
      <c r="AY70" s="414">
        <v>9568600</v>
      </c>
      <c r="AZ70" s="414">
        <v>0</v>
      </c>
      <c r="BA70" s="414">
        <v>0</v>
      </c>
      <c r="BB70" s="414">
        <f t="shared" si="14"/>
        <v>0</v>
      </c>
      <c r="BC70" s="414">
        <v>0</v>
      </c>
      <c r="BD70" s="414">
        <f t="shared" si="15"/>
        <v>0</v>
      </c>
      <c r="BE70" s="351"/>
      <c r="BF70" s="286"/>
      <c r="BG70" s="400">
        <f t="shared" si="16"/>
        <v>0</v>
      </c>
    </row>
    <row r="71" s="400" customFormat="1" ht="24" customHeight="1" spans="1:59">
      <c r="A71" s="314">
        <v>63</v>
      </c>
      <c r="B71" s="314" t="s">
        <v>19</v>
      </c>
      <c r="C71" s="314" t="s">
        <v>20</v>
      </c>
      <c r="D71" s="417">
        <v>2014</v>
      </c>
      <c r="E71" s="81" t="s">
        <v>114</v>
      </c>
      <c r="F71" s="314" t="s">
        <v>50</v>
      </c>
      <c r="G71" s="314" t="s">
        <v>79</v>
      </c>
      <c r="H71" s="414">
        <f t="shared" si="2"/>
        <v>13000000</v>
      </c>
      <c r="I71" s="416">
        <f t="shared" si="3"/>
        <v>13000000</v>
      </c>
      <c r="J71" s="414">
        <f t="shared" si="4"/>
        <v>0</v>
      </c>
      <c r="K71" s="351"/>
      <c r="L71" s="351"/>
      <c r="M71" s="351"/>
      <c r="N71" s="351"/>
      <c r="O71" s="414">
        <f t="shared" si="5"/>
        <v>0</v>
      </c>
      <c r="P71" s="351"/>
      <c r="Q71" s="351"/>
      <c r="R71" s="351"/>
      <c r="S71" s="351"/>
      <c r="T71" s="414">
        <f t="shared" si="6"/>
        <v>0</v>
      </c>
      <c r="U71" s="351"/>
      <c r="V71" s="351"/>
      <c r="W71" s="351"/>
      <c r="X71" s="351"/>
      <c r="Y71" s="414">
        <f t="shared" si="7"/>
        <v>13000000</v>
      </c>
      <c r="Z71" s="351">
        <v>13000000</v>
      </c>
      <c r="AA71" s="351"/>
      <c r="AB71" s="351"/>
      <c r="AC71" s="351"/>
      <c r="AD71" s="351"/>
      <c r="AE71" s="351"/>
      <c r="AF71" s="351"/>
      <c r="AG71" s="414">
        <f t="shared" si="8"/>
        <v>13000000</v>
      </c>
      <c r="AH71" s="420">
        <f t="shared" si="9"/>
        <v>13000000</v>
      </c>
      <c r="AI71" s="414">
        <f t="shared" si="10"/>
        <v>0</v>
      </c>
      <c r="AJ71" s="414">
        <v>0</v>
      </c>
      <c r="AK71" s="414">
        <v>0</v>
      </c>
      <c r="AL71" s="414">
        <v>0</v>
      </c>
      <c r="AM71" s="414">
        <v>0</v>
      </c>
      <c r="AN71" s="414">
        <f t="shared" si="11"/>
        <v>0</v>
      </c>
      <c r="AO71" s="414">
        <v>0</v>
      </c>
      <c r="AP71" s="414">
        <v>0</v>
      </c>
      <c r="AQ71" s="414">
        <v>0</v>
      </c>
      <c r="AR71" s="414">
        <v>0</v>
      </c>
      <c r="AS71" s="414">
        <f t="shared" si="12"/>
        <v>0</v>
      </c>
      <c r="AT71" s="414">
        <v>0</v>
      </c>
      <c r="AU71" s="414">
        <v>0</v>
      </c>
      <c r="AV71" s="414">
        <v>0</v>
      </c>
      <c r="AW71" s="414">
        <v>0</v>
      </c>
      <c r="AX71" s="414">
        <f t="shared" si="13"/>
        <v>13000000</v>
      </c>
      <c r="AY71" s="414">
        <v>13000000</v>
      </c>
      <c r="AZ71" s="414">
        <v>0</v>
      </c>
      <c r="BA71" s="414">
        <v>0</v>
      </c>
      <c r="BB71" s="414">
        <f t="shared" si="14"/>
        <v>0</v>
      </c>
      <c r="BC71" s="414">
        <v>0</v>
      </c>
      <c r="BD71" s="414">
        <f t="shared" si="15"/>
        <v>0</v>
      </c>
      <c r="BE71" s="314"/>
      <c r="BF71" s="286"/>
      <c r="BG71" s="400">
        <f t="shared" si="16"/>
        <v>0</v>
      </c>
    </row>
    <row r="72" s="400" customFormat="1" ht="24" customHeight="1" spans="1:59">
      <c r="A72" s="314">
        <v>64</v>
      </c>
      <c r="B72" s="314" t="s">
        <v>19</v>
      </c>
      <c r="C72" s="314" t="s">
        <v>20</v>
      </c>
      <c r="D72" s="417">
        <v>2015</v>
      </c>
      <c r="E72" s="81" t="s">
        <v>115</v>
      </c>
      <c r="F72" s="314" t="s">
        <v>50</v>
      </c>
      <c r="G72" s="314" t="s">
        <v>50</v>
      </c>
      <c r="H72" s="414">
        <f t="shared" ref="H72:H135" si="17">I72+AF72</f>
        <v>2260000</v>
      </c>
      <c r="I72" s="415">
        <f t="shared" ref="I72:I135" si="18">O72+J72+T72+Y72+AE72+AC72+AD72</f>
        <v>2260000</v>
      </c>
      <c r="J72" s="414">
        <f t="shared" ref="J72:J135" si="19">N72+M72+L72+K72</f>
        <v>2260000</v>
      </c>
      <c r="K72" s="351">
        <v>2260000</v>
      </c>
      <c r="L72" s="351"/>
      <c r="M72" s="351"/>
      <c r="N72" s="351"/>
      <c r="O72" s="414">
        <f t="shared" ref="O72:O135" si="20">S72+R72+Q72+P72</f>
        <v>0</v>
      </c>
      <c r="P72" s="351"/>
      <c r="Q72" s="351"/>
      <c r="R72" s="351"/>
      <c r="S72" s="351"/>
      <c r="T72" s="414">
        <f t="shared" ref="T72:T135" si="21">X72+W72+V72+U72</f>
        <v>0</v>
      </c>
      <c r="U72" s="351"/>
      <c r="V72" s="351"/>
      <c r="W72" s="351"/>
      <c r="X72" s="351"/>
      <c r="Y72" s="414">
        <f t="shared" ref="Y72:Y135" si="22">AA72+Z72+AB72</f>
        <v>0</v>
      </c>
      <c r="Z72" s="351"/>
      <c r="AA72" s="351"/>
      <c r="AB72" s="351"/>
      <c r="AC72" s="351"/>
      <c r="AD72" s="351"/>
      <c r="AE72" s="351"/>
      <c r="AF72" s="351"/>
      <c r="AG72" s="414">
        <f t="shared" ref="AG72:AG135" si="23">AH72+BE72</f>
        <v>1849022.25</v>
      </c>
      <c r="AH72" s="416">
        <f t="shared" ref="AH72:AH135" si="24">AN72+AI72+AS72+AX72+BD72+BB72+BC72</f>
        <v>1849022.25</v>
      </c>
      <c r="AI72" s="414">
        <f t="shared" ref="AI72:AI135" si="25">AM72+AL72+AK72+AJ72</f>
        <v>1849022.25</v>
      </c>
      <c r="AJ72" s="414">
        <v>1849022.25</v>
      </c>
      <c r="AK72" s="414">
        <v>0</v>
      </c>
      <c r="AL72" s="414">
        <v>0</v>
      </c>
      <c r="AM72" s="414">
        <v>0</v>
      </c>
      <c r="AN72" s="414">
        <f t="shared" ref="AN72:AN135" si="26">AR72+AQ72+AP72+AO72</f>
        <v>0</v>
      </c>
      <c r="AO72" s="414">
        <v>0</v>
      </c>
      <c r="AP72" s="414">
        <v>0</v>
      </c>
      <c r="AQ72" s="414">
        <v>0</v>
      </c>
      <c r="AR72" s="414">
        <v>0</v>
      </c>
      <c r="AS72" s="414">
        <f t="shared" ref="AS72:AS135" si="27">AW72+AV72+AU72+AT72</f>
        <v>0</v>
      </c>
      <c r="AT72" s="414">
        <v>0</v>
      </c>
      <c r="AU72" s="414">
        <v>0</v>
      </c>
      <c r="AV72" s="414">
        <v>0</v>
      </c>
      <c r="AW72" s="414">
        <v>0</v>
      </c>
      <c r="AX72" s="414">
        <f t="shared" ref="AX72:AX135" si="28">AZ72+AY72+BA72</f>
        <v>0</v>
      </c>
      <c r="AY72" s="414">
        <v>0</v>
      </c>
      <c r="AZ72" s="414">
        <v>0</v>
      </c>
      <c r="BA72" s="414">
        <v>0</v>
      </c>
      <c r="BB72" s="414">
        <f t="shared" ref="BB72:BB135" si="29">AC72</f>
        <v>0</v>
      </c>
      <c r="BC72" s="414">
        <v>0</v>
      </c>
      <c r="BD72" s="414">
        <f t="shared" ref="BD72:BD135" si="30">AE72</f>
        <v>0</v>
      </c>
      <c r="BE72" s="351"/>
      <c r="BF72" s="286"/>
      <c r="BG72" s="400">
        <f t="shared" ref="BG72:BG135" si="31">BE72-AF72</f>
        <v>0</v>
      </c>
    </row>
    <row r="73" s="400" customFormat="1" ht="28" customHeight="1" spans="1:59">
      <c r="A73" s="314">
        <v>65</v>
      </c>
      <c r="B73" s="314" t="s">
        <v>19</v>
      </c>
      <c r="C73" s="314" t="s">
        <v>20</v>
      </c>
      <c r="D73" s="417">
        <v>2015</v>
      </c>
      <c r="E73" s="355" t="s">
        <v>116</v>
      </c>
      <c r="F73" s="314" t="s">
        <v>50</v>
      </c>
      <c r="G73" s="419" t="s">
        <v>50</v>
      </c>
      <c r="H73" s="414">
        <f t="shared" si="17"/>
        <v>1800000</v>
      </c>
      <c r="I73" s="415">
        <f t="shared" si="18"/>
        <v>1800000</v>
      </c>
      <c r="J73" s="414">
        <f t="shared" si="19"/>
        <v>1800000</v>
      </c>
      <c r="K73" s="351">
        <v>1800000</v>
      </c>
      <c r="L73" s="351"/>
      <c r="M73" s="351"/>
      <c r="N73" s="351"/>
      <c r="O73" s="414">
        <f t="shared" si="20"/>
        <v>0</v>
      </c>
      <c r="P73" s="351"/>
      <c r="Q73" s="351"/>
      <c r="R73" s="351"/>
      <c r="S73" s="351"/>
      <c r="T73" s="414">
        <f t="shared" si="21"/>
        <v>0</v>
      </c>
      <c r="U73" s="351"/>
      <c r="V73" s="351"/>
      <c r="W73" s="351"/>
      <c r="X73" s="351"/>
      <c r="Y73" s="414">
        <f t="shared" si="22"/>
        <v>0</v>
      </c>
      <c r="Z73" s="351"/>
      <c r="AA73" s="351"/>
      <c r="AB73" s="351"/>
      <c r="AC73" s="351"/>
      <c r="AD73" s="351"/>
      <c r="AE73" s="351"/>
      <c r="AF73" s="351"/>
      <c r="AG73" s="414">
        <f t="shared" si="23"/>
        <v>1800000</v>
      </c>
      <c r="AH73" s="416">
        <f t="shared" si="24"/>
        <v>1800000</v>
      </c>
      <c r="AI73" s="414">
        <f t="shared" si="25"/>
        <v>1800000</v>
      </c>
      <c r="AJ73" s="414">
        <v>1800000</v>
      </c>
      <c r="AK73" s="414">
        <v>0</v>
      </c>
      <c r="AL73" s="414">
        <v>0</v>
      </c>
      <c r="AM73" s="414">
        <v>0</v>
      </c>
      <c r="AN73" s="414">
        <f t="shared" si="26"/>
        <v>0</v>
      </c>
      <c r="AO73" s="414">
        <v>0</v>
      </c>
      <c r="AP73" s="414">
        <v>0</v>
      </c>
      <c r="AQ73" s="414">
        <v>0</v>
      </c>
      <c r="AR73" s="414">
        <v>0</v>
      </c>
      <c r="AS73" s="414">
        <f t="shared" si="27"/>
        <v>0</v>
      </c>
      <c r="AT73" s="414">
        <v>0</v>
      </c>
      <c r="AU73" s="414">
        <v>0</v>
      </c>
      <c r="AV73" s="414">
        <v>0</v>
      </c>
      <c r="AW73" s="414">
        <v>0</v>
      </c>
      <c r="AX73" s="414">
        <f t="shared" si="28"/>
        <v>0</v>
      </c>
      <c r="AY73" s="414">
        <v>0</v>
      </c>
      <c r="AZ73" s="414">
        <v>0</v>
      </c>
      <c r="BA73" s="414">
        <v>0</v>
      </c>
      <c r="BB73" s="414">
        <f t="shared" si="29"/>
        <v>0</v>
      </c>
      <c r="BC73" s="414">
        <v>0</v>
      </c>
      <c r="BD73" s="414">
        <f t="shared" si="30"/>
        <v>0</v>
      </c>
      <c r="BE73" s="314"/>
      <c r="BF73" s="286"/>
      <c r="BG73" s="400">
        <f t="shared" si="31"/>
        <v>0</v>
      </c>
    </row>
    <row r="74" s="400" customFormat="1" ht="24" customHeight="1" spans="1:59">
      <c r="A74" s="314">
        <v>66</v>
      </c>
      <c r="B74" s="314" t="s">
        <v>19</v>
      </c>
      <c r="C74" s="314" t="s">
        <v>20</v>
      </c>
      <c r="D74" s="417">
        <v>2015</v>
      </c>
      <c r="E74" s="81" t="s">
        <v>117</v>
      </c>
      <c r="F74" s="314" t="s">
        <v>50</v>
      </c>
      <c r="G74" s="314" t="s">
        <v>50</v>
      </c>
      <c r="H74" s="414">
        <f t="shared" si="17"/>
        <v>1500000</v>
      </c>
      <c r="I74" s="415">
        <f t="shared" si="18"/>
        <v>1500000</v>
      </c>
      <c r="J74" s="414">
        <f t="shared" si="19"/>
        <v>1500000</v>
      </c>
      <c r="K74" s="351">
        <v>1500000</v>
      </c>
      <c r="L74" s="351"/>
      <c r="M74" s="351"/>
      <c r="N74" s="351"/>
      <c r="O74" s="414">
        <f t="shared" si="20"/>
        <v>0</v>
      </c>
      <c r="P74" s="351"/>
      <c r="Q74" s="351"/>
      <c r="R74" s="351"/>
      <c r="S74" s="351"/>
      <c r="T74" s="414">
        <f t="shared" si="21"/>
        <v>0</v>
      </c>
      <c r="U74" s="351"/>
      <c r="V74" s="351"/>
      <c r="W74" s="351"/>
      <c r="X74" s="351"/>
      <c r="Y74" s="414">
        <f t="shared" si="22"/>
        <v>0</v>
      </c>
      <c r="Z74" s="351"/>
      <c r="AA74" s="351"/>
      <c r="AB74" s="351"/>
      <c r="AC74" s="351"/>
      <c r="AD74" s="351"/>
      <c r="AE74" s="351"/>
      <c r="AF74" s="351"/>
      <c r="AG74" s="414">
        <f t="shared" si="23"/>
        <v>1500000</v>
      </c>
      <c r="AH74" s="416">
        <f t="shared" si="24"/>
        <v>1500000</v>
      </c>
      <c r="AI74" s="414">
        <f t="shared" si="25"/>
        <v>1500000</v>
      </c>
      <c r="AJ74" s="414">
        <v>1500000</v>
      </c>
      <c r="AK74" s="414">
        <v>0</v>
      </c>
      <c r="AL74" s="414">
        <v>0</v>
      </c>
      <c r="AM74" s="414">
        <v>0</v>
      </c>
      <c r="AN74" s="414">
        <f t="shared" si="26"/>
        <v>0</v>
      </c>
      <c r="AO74" s="414">
        <v>0</v>
      </c>
      <c r="AP74" s="414">
        <v>0</v>
      </c>
      <c r="AQ74" s="414">
        <v>0</v>
      </c>
      <c r="AR74" s="414">
        <v>0</v>
      </c>
      <c r="AS74" s="414">
        <f t="shared" si="27"/>
        <v>0</v>
      </c>
      <c r="AT74" s="414">
        <v>0</v>
      </c>
      <c r="AU74" s="414">
        <v>0</v>
      </c>
      <c r="AV74" s="414">
        <v>0</v>
      </c>
      <c r="AW74" s="414">
        <v>0</v>
      </c>
      <c r="AX74" s="414">
        <f t="shared" si="28"/>
        <v>0</v>
      </c>
      <c r="AY74" s="414">
        <v>0</v>
      </c>
      <c r="AZ74" s="414">
        <v>0</v>
      </c>
      <c r="BA74" s="414">
        <v>0</v>
      </c>
      <c r="BB74" s="414">
        <f t="shared" si="29"/>
        <v>0</v>
      </c>
      <c r="BC74" s="414">
        <v>0</v>
      </c>
      <c r="BD74" s="414">
        <f t="shared" si="30"/>
        <v>0</v>
      </c>
      <c r="BE74" s="351"/>
      <c r="BF74" s="286"/>
      <c r="BG74" s="400">
        <f t="shared" si="31"/>
        <v>0</v>
      </c>
    </row>
    <row r="75" s="400" customFormat="1" ht="24" customHeight="1" spans="1:59">
      <c r="A75" s="314">
        <v>67</v>
      </c>
      <c r="B75" s="314" t="s">
        <v>19</v>
      </c>
      <c r="C75" s="314" t="s">
        <v>20</v>
      </c>
      <c r="D75" s="417">
        <v>2015</v>
      </c>
      <c r="E75" s="81" t="s">
        <v>118</v>
      </c>
      <c r="F75" s="314" t="s">
        <v>50</v>
      </c>
      <c r="G75" s="314" t="s">
        <v>50</v>
      </c>
      <c r="H75" s="414">
        <f t="shared" si="17"/>
        <v>800000</v>
      </c>
      <c r="I75" s="415">
        <f t="shared" si="18"/>
        <v>800000</v>
      </c>
      <c r="J75" s="414">
        <f t="shared" si="19"/>
        <v>800000</v>
      </c>
      <c r="K75" s="351">
        <v>800000</v>
      </c>
      <c r="L75" s="351"/>
      <c r="M75" s="351"/>
      <c r="N75" s="351"/>
      <c r="O75" s="414">
        <f t="shared" si="20"/>
        <v>0</v>
      </c>
      <c r="P75" s="351"/>
      <c r="Q75" s="351"/>
      <c r="R75" s="351"/>
      <c r="S75" s="351"/>
      <c r="T75" s="414">
        <f t="shared" si="21"/>
        <v>0</v>
      </c>
      <c r="U75" s="351"/>
      <c r="V75" s="351"/>
      <c r="W75" s="351"/>
      <c r="X75" s="351"/>
      <c r="Y75" s="414">
        <f t="shared" si="22"/>
        <v>0</v>
      </c>
      <c r="Z75" s="351"/>
      <c r="AA75" s="351"/>
      <c r="AB75" s="351"/>
      <c r="AC75" s="351"/>
      <c r="AD75" s="351"/>
      <c r="AE75" s="351"/>
      <c r="AF75" s="351"/>
      <c r="AG75" s="414">
        <f t="shared" si="23"/>
        <v>800000</v>
      </c>
      <c r="AH75" s="416">
        <f t="shared" si="24"/>
        <v>800000</v>
      </c>
      <c r="AI75" s="414">
        <f t="shared" si="25"/>
        <v>800000</v>
      </c>
      <c r="AJ75" s="414">
        <v>800000</v>
      </c>
      <c r="AK75" s="414">
        <v>0</v>
      </c>
      <c r="AL75" s="414">
        <v>0</v>
      </c>
      <c r="AM75" s="414">
        <v>0</v>
      </c>
      <c r="AN75" s="414">
        <f t="shared" si="26"/>
        <v>0</v>
      </c>
      <c r="AO75" s="414">
        <v>0</v>
      </c>
      <c r="AP75" s="414">
        <v>0</v>
      </c>
      <c r="AQ75" s="414">
        <v>0</v>
      </c>
      <c r="AR75" s="414">
        <v>0</v>
      </c>
      <c r="AS75" s="414">
        <f t="shared" si="27"/>
        <v>0</v>
      </c>
      <c r="AT75" s="414">
        <v>0</v>
      </c>
      <c r="AU75" s="414">
        <v>0</v>
      </c>
      <c r="AV75" s="414">
        <v>0</v>
      </c>
      <c r="AW75" s="414">
        <v>0</v>
      </c>
      <c r="AX75" s="414">
        <f t="shared" si="28"/>
        <v>0</v>
      </c>
      <c r="AY75" s="414">
        <v>0</v>
      </c>
      <c r="AZ75" s="414">
        <v>0</v>
      </c>
      <c r="BA75" s="414">
        <v>0</v>
      </c>
      <c r="BB75" s="414">
        <f t="shared" si="29"/>
        <v>0</v>
      </c>
      <c r="BC75" s="414">
        <v>0</v>
      </c>
      <c r="BD75" s="414">
        <f t="shared" si="30"/>
        <v>0</v>
      </c>
      <c r="BE75" s="351"/>
      <c r="BF75" s="286"/>
      <c r="BG75" s="400">
        <f t="shared" si="31"/>
        <v>0</v>
      </c>
    </row>
    <row r="76" s="400" customFormat="1" ht="24" customHeight="1" spans="1:59">
      <c r="A76" s="314">
        <v>68</v>
      </c>
      <c r="B76" s="314" t="s">
        <v>19</v>
      </c>
      <c r="C76" s="314" t="s">
        <v>20</v>
      </c>
      <c r="D76" s="417">
        <v>2015</v>
      </c>
      <c r="E76" s="81" t="s">
        <v>119</v>
      </c>
      <c r="F76" s="314" t="s">
        <v>50</v>
      </c>
      <c r="G76" s="314" t="s">
        <v>50</v>
      </c>
      <c r="H76" s="414">
        <f t="shared" si="17"/>
        <v>500000</v>
      </c>
      <c r="I76" s="415">
        <f t="shared" si="18"/>
        <v>500000</v>
      </c>
      <c r="J76" s="414">
        <f t="shared" si="19"/>
        <v>500000</v>
      </c>
      <c r="K76" s="351">
        <v>500000</v>
      </c>
      <c r="L76" s="351"/>
      <c r="M76" s="351"/>
      <c r="N76" s="351"/>
      <c r="O76" s="414">
        <f t="shared" si="20"/>
        <v>0</v>
      </c>
      <c r="P76" s="351"/>
      <c r="Q76" s="351"/>
      <c r="R76" s="351"/>
      <c r="S76" s="351"/>
      <c r="T76" s="414">
        <f t="shared" si="21"/>
        <v>0</v>
      </c>
      <c r="U76" s="351"/>
      <c r="V76" s="351"/>
      <c r="W76" s="351"/>
      <c r="X76" s="351"/>
      <c r="Y76" s="414">
        <f t="shared" si="22"/>
        <v>0</v>
      </c>
      <c r="Z76" s="351"/>
      <c r="AA76" s="351"/>
      <c r="AB76" s="351"/>
      <c r="AC76" s="351"/>
      <c r="AD76" s="351"/>
      <c r="AE76" s="351"/>
      <c r="AF76" s="351"/>
      <c r="AG76" s="414">
        <f t="shared" si="23"/>
        <v>472500</v>
      </c>
      <c r="AH76" s="416">
        <f t="shared" si="24"/>
        <v>472500</v>
      </c>
      <c r="AI76" s="414">
        <f t="shared" si="25"/>
        <v>472500</v>
      </c>
      <c r="AJ76" s="414">
        <v>472500</v>
      </c>
      <c r="AK76" s="414">
        <v>0</v>
      </c>
      <c r="AL76" s="414">
        <v>0</v>
      </c>
      <c r="AM76" s="414">
        <v>0</v>
      </c>
      <c r="AN76" s="414">
        <f t="shared" si="26"/>
        <v>0</v>
      </c>
      <c r="AO76" s="414">
        <v>0</v>
      </c>
      <c r="AP76" s="414">
        <v>0</v>
      </c>
      <c r="AQ76" s="414">
        <v>0</v>
      </c>
      <c r="AR76" s="414">
        <v>0</v>
      </c>
      <c r="AS76" s="414">
        <f t="shared" si="27"/>
        <v>0</v>
      </c>
      <c r="AT76" s="414">
        <v>0</v>
      </c>
      <c r="AU76" s="414">
        <v>0</v>
      </c>
      <c r="AV76" s="414">
        <v>0</v>
      </c>
      <c r="AW76" s="414">
        <v>0</v>
      </c>
      <c r="AX76" s="414">
        <f t="shared" si="28"/>
        <v>0</v>
      </c>
      <c r="AY76" s="414">
        <v>0</v>
      </c>
      <c r="AZ76" s="414">
        <v>0</v>
      </c>
      <c r="BA76" s="414">
        <v>0</v>
      </c>
      <c r="BB76" s="414">
        <f t="shared" si="29"/>
        <v>0</v>
      </c>
      <c r="BC76" s="414">
        <v>0</v>
      </c>
      <c r="BD76" s="414">
        <f t="shared" si="30"/>
        <v>0</v>
      </c>
      <c r="BE76" s="314"/>
      <c r="BF76" s="286"/>
      <c r="BG76" s="400">
        <f t="shared" si="31"/>
        <v>0</v>
      </c>
    </row>
    <row r="77" s="400" customFormat="1" ht="24" customHeight="1" spans="1:59">
      <c r="A77" s="314">
        <v>69</v>
      </c>
      <c r="B77" s="314" t="s">
        <v>19</v>
      </c>
      <c r="C77" s="314" t="s">
        <v>20</v>
      </c>
      <c r="D77" s="417">
        <v>2015</v>
      </c>
      <c r="E77" s="81" t="s">
        <v>120</v>
      </c>
      <c r="F77" s="314" t="s">
        <v>79</v>
      </c>
      <c r="G77" s="314" t="s">
        <v>121</v>
      </c>
      <c r="H77" s="414">
        <f t="shared" si="17"/>
        <v>50000</v>
      </c>
      <c r="I77" s="414">
        <f t="shared" si="18"/>
        <v>50000</v>
      </c>
      <c r="J77" s="414">
        <f t="shared" si="19"/>
        <v>50000</v>
      </c>
      <c r="K77" s="351">
        <v>50000</v>
      </c>
      <c r="L77" s="351"/>
      <c r="M77" s="351"/>
      <c r="N77" s="351"/>
      <c r="O77" s="414">
        <f t="shared" si="20"/>
        <v>0</v>
      </c>
      <c r="P77" s="351"/>
      <c r="Q77" s="351"/>
      <c r="R77" s="351"/>
      <c r="S77" s="351"/>
      <c r="T77" s="414">
        <f t="shared" si="21"/>
        <v>0</v>
      </c>
      <c r="U77" s="351"/>
      <c r="V77" s="351"/>
      <c r="W77" s="351"/>
      <c r="X77" s="351"/>
      <c r="Y77" s="414">
        <f t="shared" si="22"/>
        <v>0</v>
      </c>
      <c r="Z77" s="351"/>
      <c r="AA77" s="351"/>
      <c r="AB77" s="351"/>
      <c r="AC77" s="351"/>
      <c r="AD77" s="351"/>
      <c r="AE77" s="351"/>
      <c r="AF77" s="351"/>
      <c r="AG77" s="414">
        <f t="shared" si="23"/>
        <v>50000</v>
      </c>
      <c r="AH77" s="416">
        <f t="shared" si="24"/>
        <v>50000</v>
      </c>
      <c r="AI77" s="414">
        <f t="shared" si="25"/>
        <v>50000</v>
      </c>
      <c r="AJ77" s="414">
        <v>50000</v>
      </c>
      <c r="AK77" s="414">
        <v>0</v>
      </c>
      <c r="AL77" s="414">
        <v>0</v>
      </c>
      <c r="AM77" s="414">
        <v>0</v>
      </c>
      <c r="AN77" s="414">
        <f t="shared" si="26"/>
        <v>0</v>
      </c>
      <c r="AO77" s="414">
        <v>0</v>
      </c>
      <c r="AP77" s="414">
        <v>0</v>
      </c>
      <c r="AQ77" s="414">
        <v>0</v>
      </c>
      <c r="AR77" s="414">
        <v>0</v>
      </c>
      <c r="AS77" s="414">
        <f t="shared" si="27"/>
        <v>0</v>
      </c>
      <c r="AT77" s="414">
        <v>0</v>
      </c>
      <c r="AU77" s="414">
        <v>0</v>
      </c>
      <c r="AV77" s="414">
        <v>0</v>
      </c>
      <c r="AW77" s="414">
        <v>0</v>
      </c>
      <c r="AX77" s="414">
        <f t="shared" si="28"/>
        <v>0</v>
      </c>
      <c r="AY77" s="414">
        <v>0</v>
      </c>
      <c r="AZ77" s="414">
        <v>0</v>
      </c>
      <c r="BA77" s="414">
        <v>0</v>
      </c>
      <c r="BB77" s="414">
        <f t="shared" si="29"/>
        <v>0</v>
      </c>
      <c r="BC77" s="414">
        <v>0</v>
      </c>
      <c r="BD77" s="414">
        <f t="shared" si="30"/>
        <v>0</v>
      </c>
      <c r="BE77" s="314"/>
      <c r="BF77" s="286"/>
      <c r="BG77" s="400">
        <f t="shared" si="31"/>
        <v>0</v>
      </c>
    </row>
    <row r="78" s="400" customFormat="1" ht="24" customHeight="1" spans="1:59">
      <c r="A78" s="314">
        <v>70</v>
      </c>
      <c r="B78" s="314" t="s">
        <v>19</v>
      </c>
      <c r="C78" s="314" t="s">
        <v>20</v>
      </c>
      <c r="D78" s="417">
        <v>2015</v>
      </c>
      <c r="E78" s="81" t="s">
        <v>122</v>
      </c>
      <c r="F78" s="314" t="s">
        <v>50</v>
      </c>
      <c r="G78" s="314" t="s">
        <v>50</v>
      </c>
      <c r="H78" s="414">
        <f t="shared" si="17"/>
        <v>250000</v>
      </c>
      <c r="I78" s="415">
        <f t="shared" si="18"/>
        <v>250000</v>
      </c>
      <c r="J78" s="414">
        <f t="shared" si="19"/>
        <v>250000</v>
      </c>
      <c r="K78" s="351">
        <v>250000</v>
      </c>
      <c r="L78" s="351"/>
      <c r="M78" s="351"/>
      <c r="N78" s="351"/>
      <c r="O78" s="414">
        <f t="shared" si="20"/>
        <v>0</v>
      </c>
      <c r="P78" s="351"/>
      <c r="Q78" s="351"/>
      <c r="R78" s="351"/>
      <c r="S78" s="351"/>
      <c r="T78" s="414">
        <f t="shared" si="21"/>
        <v>0</v>
      </c>
      <c r="U78" s="351"/>
      <c r="V78" s="351"/>
      <c r="W78" s="351"/>
      <c r="X78" s="351"/>
      <c r="Y78" s="414">
        <f t="shared" si="22"/>
        <v>0</v>
      </c>
      <c r="Z78" s="351"/>
      <c r="AA78" s="351"/>
      <c r="AB78" s="351"/>
      <c r="AC78" s="351"/>
      <c r="AD78" s="351"/>
      <c r="AE78" s="351"/>
      <c r="AF78" s="351"/>
      <c r="AG78" s="414">
        <f t="shared" si="23"/>
        <v>250000</v>
      </c>
      <c r="AH78" s="416">
        <f t="shared" si="24"/>
        <v>250000</v>
      </c>
      <c r="AI78" s="414">
        <f t="shared" si="25"/>
        <v>250000</v>
      </c>
      <c r="AJ78" s="414">
        <v>250000</v>
      </c>
      <c r="AK78" s="414">
        <v>0</v>
      </c>
      <c r="AL78" s="414">
        <v>0</v>
      </c>
      <c r="AM78" s="414">
        <v>0</v>
      </c>
      <c r="AN78" s="414">
        <f t="shared" si="26"/>
        <v>0</v>
      </c>
      <c r="AO78" s="414">
        <v>0</v>
      </c>
      <c r="AP78" s="414">
        <v>0</v>
      </c>
      <c r="AQ78" s="414">
        <v>0</v>
      </c>
      <c r="AR78" s="414">
        <v>0</v>
      </c>
      <c r="AS78" s="414">
        <f t="shared" si="27"/>
        <v>0</v>
      </c>
      <c r="AT78" s="414">
        <v>0</v>
      </c>
      <c r="AU78" s="414">
        <v>0</v>
      </c>
      <c r="AV78" s="414">
        <v>0</v>
      </c>
      <c r="AW78" s="414">
        <v>0</v>
      </c>
      <c r="AX78" s="414">
        <f t="shared" si="28"/>
        <v>0</v>
      </c>
      <c r="AY78" s="414">
        <v>0</v>
      </c>
      <c r="AZ78" s="414">
        <v>0</v>
      </c>
      <c r="BA78" s="414">
        <v>0</v>
      </c>
      <c r="BB78" s="414">
        <f t="shared" si="29"/>
        <v>0</v>
      </c>
      <c r="BC78" s="414">
        <v>0</v>
      </c>
      <c r="BD78" s="414">
        <f t="shared" si="30"/>
        <v>0</v>
      </c>
      <c r="BE78" s="351"/>
      <c r="BF78" s="286"/>
      <c r="BG78" s="400">
        <f t="shared" si="31"/>
        <v>0</v>
      </c>
    </row>
    <row r="79" s="400" customFormat="1" ht="24" customHeight="1" spans="1:59">
      <c r="A79" s="314">
        <v>71</v>
      </c>
      <c r="B79" s="314" t="s">
        <v>19</v>
      </c>
      <c r="C79" s="314" t="s">
        <v>20</v>
      </c>
      <c r="D79" s="417">
        <v>2015</v>
      </c>
      <c r="E79" s="81" t="s">
        <v>123</v>
      </c>
      <c r="F79" s="314" t="s">
        <v>50</v>
      </c>
      <c r="G79" s="314" t="s">
        <v>50</v>
      </c>
      <c r="H79" s="414">
        <f t="shared" si="17"/>
        <v>400000</v>
      </c>
      <c r="I79" s="415">
        <f t="shared" si="18"/>
        <v>400000</v>
      </c>
      <c r="J79" s="414">
        <f t="shared" si="19"/>
        <v>400000</v>
      </c>
      <c r="K79" s="351">
        <v>400000</v>
      </c>
      <c r="L79" s="351"/>
      <c r="M79" s="351"/>
      <c r="N79" s="351"/>
      <c r="O79" s="414">
        <f t="shared" si="20"/>
        <v>0</v>
      </c>
      <c r="P79" s="351"/>
      <c r="Q79" s="351"/>
      <c r="R79" s="351"/>
      <c r="S79" s="351"/>
      <c r="T79" s="414">
        <f t="shared" si="21"/>
        <v>0</v>
      </c>
      <c r="U79" s="351"/>
      <c r="V79" s="351"/>
      <c r="W79" s="351"/>
      <c r="X79" s="351"/>
      <c r="Y79" s="414">
        <f t="shared" si="22"/>
        <v>0</v>
      </c>
      <c r="Z79" s="351"/>
      <c r="AA79" s="351"/>
      <c r="AB79" s="351"/>
      <c r="AC79" s="351"/>
      <c r="AD79" s="351"/>
      <c r="AE79" s="351"/>
      <c r="AF79" s="351"/>
      <c r="AG79" s="414">
        <f t="shared" si="23"/>
        <v>400000</v>
      </c>
      <c r="AH79" s="416">
        <f t="shared" si="24"/>
        <v>400000</v>
      </c>
      <c r="AI79" s="414">
        <f t="shared" si="25"/>
        <v>400000</v>
      </c>
      <c r="AJ79" s="414">
        <v>400000</v>
      </c>
      <c r="AK79" s="414">
        <v>0</v>
      </c>
      <c r="AL79" s="414">
        <v>0</v>
      </c>
      <c r="AM79" s="414">
        <v>0</v>
      </c>
      <c r="AN79" s="414">
        <f t="shared" si="26"/>
        <v>0</v>
      </c>
      <c r="AO79" s="414">
        <v>0</v>
      </c>
      <c r="AP79" s="414">
        <v>0</v>
      </c>
      <c r="AQ79" s="414">
        <v>0</v>
      </c>
      <c r="AR79" s="414">
        <v>0</v>
      </c>
      <c r="AS79" s="414">
        <f t="shared" si="27"/>
        <v>0</v>
      </c>
      <c r="AT79" s="414">
        <v>0</v>
      </c>
      <c r="AU79" s="414">
        <v>0</v>
      </c>
      <c r="AV79" s="414">
        <v>0</v>
      </c>
      <c r="AW79" s="414">
        <v>0</v>
      </c>
      <c r="AX79" s="414">
        <f t="shared" si="28"/>
        <v>0</v>
      </c>
      <c r="AY79" s="414">
        <v>0</v>
      </c>
      <c r="AZ79" s="414">
        <v>0</v>
      </c>
      <c r="BA79" s="414">
        <v>0</v>
      </c>
      <c r="BB79" s="414">
        <f t="shared" si="29"/>
        <v>0</v>
      </c>
      <c r="BC79" s="414">
        <v>0</v>
      </c>
      <c r="BD79" s="414">
        <f t="shared" si="30"/>
        <v>0</v>
      </c>
      <c r="BE79" s="351"/>
      <c r="BF79" s="286"/>
      <c r="BG79" s="400">
        <f t="shared" si="31"/>
        <v>0</v>
      </c>
    </row>
    <row r="80" s="400" customFormat="1" ht="24" customHeight="1" spans="1:59">
      <c r="A80" s="314">
        <v>72</v>
      </c>
      <c r="B80" s="314" t="s">
        <v>19</v>
      </c>
      <c r="C80" s="314" t="s">
        <v>20</v>
      </c>
      <c r="D80" s="417">
        <v>2015</v>
      </c>
      <c r="E80" s="81" t="s">
        <v>124</v>
      </c>
      <c r="F80" s="314" t="s">
        <v>50</v>
      </c>
      <c r="G80" s="314" t="s">
        <v>50</v>
      </c>
      <c r="H80" s="414">
        <f t="shared" si="17"/>
        <v>750000</v>
      </c>
      <c r="I80" s="415">
        <f t="shared" si="18"/>
        <v>750000</v>
      </c>
      <c r="J80" s="414">
        <f t="shared" si="19"/>
        <v>750000</v>
      </c>
      <c r="K80" s="351">
        <v>750000</v>
      </c>
      <c r="L80" s="351"/>
      <c r="M80" s="351"/>
      <c r="N80" s="351"/>
      <c r="O80" s="414">
        <f t="shared" si="20"/>
        <v>0</v>
      </c>
      <c r="P80" s="351"/>
      <c r="Q80" s="351"/>
      <c r="R80" s="351"/>
      <c r="S80" s="351"/>
      <c r="T80" s="414">
        <f t="shared" si="21"/>
        <v>0</v>
      </c>
      <c r="U80" s="351"/>
      <c r="V80" s="351"/>
      <c r="W80" s="351"/>
      <c r="X80" s="351"/>
      <c r="Y80" s="414">
        <f t="shared" si="22"/>
        <v>0</v>
      </c>
      <c r="Z80" s="351"/>
      <c r="AA80" s="351"/>
      <c r="AB80" s="351"/>
      <c r="AC80" s="351"/>
      <c r="AD80" s="351"/>
      <c r="AE80" s="351"/>
      <c r="AF80" s="351"/>
      <c r="AG80" s="414">
        <f t="shared" si="23"/>
        <v>750000</v>
      </c>
      <c r="AH80" s="416">
        <f t="shared" si="24"/>
        <v>750000</v>
      </c>
      <c r="AI80" s="414">
        <f t="shared" si="25"/>
        <v>750000</v>
      </c>
      <c r="AJ80" s="414">
        <v>750000</v>
      </c>
      <c r="AK80" s="414">
        <v>0</v>
      </c>
      <c r="AL80" s="414">
        <v>0</v>
      </c>
      <c r="AM80" s="414">
        <v>0</v>
      </c>
      <c r="AN80" s="414">
        <f t="shared" si="26"/>
        <v>0</v>
      </c>
      <c r="AO80" s="414">
        <v>0</v>
      </c>
      <c r="AP80" s="414">
        <v>0</v>
      </c>
      <c r="AQ80" s="414">
        <v>0</v>
      </c>
      <c r="AR80" s="414">
        <v>0</v>
      </c>
      <c r="AS80" s="414">
        <f t="shared" si="27"/>
        <v>0</v>
      </c>
      <c r="AT80" s="414">
        <v>0</v>
      </c>
      <c r="AU80" s="414">
        <v>0</v>
      </c>
      <c r="AV80" s="414">
        <v>0</v>
      </c>
      <c r="AW80" s="414">
        <v>0</v>
      </c>
      <c r="AX80" s="414">
        <f t="shared" si="28"/>
        <v>0</v>
      </c>
      <c r="AY80" s="414">
        <v>0</v>
      </c>
      <c r="AZ80" s="414">
        <v>0</v>
      </c>
      <c r="BA80" s="414">
        <v>0</v>
      </c>
      <c r="BB80" s="414">
        <f t="shared" si="29"/>
        <v>0</v>
      </c>
      <c r="BC80" s="414">
        <v>0</v>
      </c>
      <c r="BD80" s="414">
        <f t="shared" si="30"/>
        <v>0</v>
      </c>
      <c r="BE80" s="351"/>
      <c r="BF80" s="286"/>
      <c r="BG80" s="400">
        <f t="shared" si="31"/>
        <v>0</v>
      </c>
    </row>
    <row r="81" s="400" customFormat="1" ht="24" customHeight="1" spans="1:59">
      <c r="A81" s="314">
        <v>73</v>
      </c>
      <c r="B81" s="314" t="s">
        <v>19</v>
      </c>
      <c r="C81" s="314" t="s">
        <v>20</v>
      </c>
      <c r="D81" s="417">
        <v>2015</v>
      </c>
      <c r="E81" s="81" t="s">
        <v>125</v>
      </c>
      <c r="F81" s="314" t="s">
        <v>50</v>
      </c>
      <c r="G81" s="314" t="s">
        <v>50</v>
      </c>
      <c r="H81" s="414">
        <f t="shared" si="17"/>
        <v>650000</v>
      </c>
      <c r="I81" s="415">
        <f t="shared" si="18"/>
        <v>650000</v>
      </c>
      <c r="J81" s="414">
        <f t="shared" si="19"/>
        <v>650000</v>
      </c>
      <c r="K81" s="351">
        <v>650000</v>
      </c>
      <c r="L81" s="351"/>
      <c r="M81" s="351"/>
      <c r="N81" s="351"/>
      <c r="O81" s="414">
        <f t="shared" si="20"/>
        <v>0</v>
      </c>
      <c r="P81" s="351"/>
      <c r="Q81" s="351"/>
      <c r="R81" s="351"/>
      <c r="S81" s="351"/>
      <c r="T81" s="414">
        <f t="shared" si="21"/>
        <v>0</v>
      </c>
      <c r="U81" s="351"/>
      <c r="V81" s="351"/>
      <c r="W81" s="351"/>
      <c r="X81" s="351"/>
      <c r="Y81" s="414">
        <f t="shared" si="22"/>
        <v>0</v>
      </c>
      <c r="Z81" s="351"/>
      <c r="AA81" s="351"/>
      <c r="AB81" s="351"/>
      <c r="AC81" s="351"/>
      <c r="AD81" s="351"/>
      <c r="AE81" s="351"/>
      <c r="AF81" s="351"/>
      <c r="AG81" s="414">
        <f t="shared" si="23"/>
        <v>630340</v>
      </c>
      <c r="AH81" s="416">
        <f t="shared" si="24"/>
        <v>630340</v>
      </c>
      <c r="AI81" s="414">
        <f t="shared" si="25"/>
        <v>630340</v>
      </c>
      <c r="AJ81" s="414">
        <v>630340</v>
      </c>
      <c r="AK81" s="414">
        <v>0</v>
      </c>
      <c r="AL81" s="414">
        <v>0</v>
      </c>
      <c r="AM81" s="414">
        <v>0</v>
      </c>
      <c r="AN81" s="414">
        <f t="shared" si="26"/>
        <v>0</v>
      </c>
      <c r="AO81" s="414">
        <v>0</v>
      </c>
      <c r="AP81" s="414">
        <v>0</v>
      </c>
      <c r="AQ81" s="414">
        <v>0</v>
      </c>
      <c r="AR81" s="414">
        <v>0</v>
      </c>
      <c r="AS81" s="414">
        <f t="shared" si="27"/>
        <v>0</v>
      </c>
      <c r="AT81" s="414">
        <v>0</v>
      </c>
      <c r="AU81" s="414">
        <v>0</v>
      </c>
      <c r="AV81" s="414">
        <v>0</v>
      </c>
      <c r="AW81" s="414">
        <v>0</v>
      </c>
      <c r="AX81" s="414">
        <f t="shared" si="28"/>
        <v>0</v>
      </c>
      <c r="AY81" s="414">
        <v>0</v>
      </c>
      <c r="AZ81" s="414">
        <v>0</v>
      </c>
      <c r="BA81" s="414">
        <v>0</v>
      </c>
      <c r="BB81" s="414">
        <f t="shared" si="29"/>
        <v>0</v>
      </c>
      <c r="BC81" s="414">
        <v>0</v>
      </c>
      <c r="BD81" s="414">
        <f t="shared" si="30"/>
        <v>0</v>
      </c>
      <c r="BE81" s="351"/>
      <c r="BF81" s="286"/>
      <c r="BG81" s="400">
        <f t="shared" si="31"/>
        <v>0</v>
      </c>
    </row>
    <row r="82" s="400" customFormat="1" ht="24" customHeight="1" spans="1:59">
      <c r="A82" s="314">
        <v>74</v>
      </c>
      <c r="B82" s="314" t="s">
        <v>19</v>
      </c>
      <c r="C82" s="314" t="s">
        <v>20</v>
      </c>
      <c r="D82" s="417">
        <v>2015</v>
      </c>
      <c r="E82" s="81" t="s">
        <v>126</v>
      </c>
      <c r="F82" s="314" t="s">
        <v>50</v>
      </c>
      <c r="G82" s="314" t="s">
        <v>50</v>
      </c>
      <c r="H82" s="414">
        <f t="shared" si="17"/>
        <v>3500000</v>
      </c>
      <c r="I82" s="415">
        <f t="shared" si="18"/>
        <v>3500000</v>
      </c>
      <c r="J82" s="414">
        <f t="shared" si="19"/>
        <v>3500000</v>
      </c>
      <c r="K82" s="351">
        <v>3000000</v>
      </c>
      <c r="L82" s="351"/>
      <c r="M82" s="351">
        <v>500000</v>
      </c>
      <c r="N82" s="351"/>
      <c r="O82" s="414">
        <f t="shared" si="20"/>
        <v>0</v>
      </c>
      <c r="P82" s="351"/>
      <c r="Q82" s="351"/>
      <c r="R82" s="351"/>
      <c r="S82" s="351"/>
      <c r="T82" s="414">
        <f t="shared" si="21"/>
        <v>0</v>
      </c>
      <c r="U82" s="351"/>
      <c r="V82" s="351"/>
      <c r="W82" s="351"/>
      <c r="X82" s="351"/>
      <c r="Y82" s="414">
        <f t="shared" si="22"/>
        <v>0</v>
      </c>
      <c r="Z82" s="351"/>
      <c r="AA82" s="351"/>
      <c r="AB82" s="351"/>
      <c r="AC82" s="351"/>
      <c r="AD82" s="351"/>
      <c r="AE82" s="351"/>
      <c r="AF82" s="351"/>
      <c r="AG82" s="414">
        <f t="shared" si="23"/>
        <v>3429476.18</v>
      </c>
      <c r="AH82" s="416">
        <f t="shared" si="24"/>
        <v>3429476.18</v>
      </c>
      <c r="AI82" s="414">
        <f t="shared" si="25"/>
        <v>3429476.18</v>
      </c>
      <c r="AJ82" s="414">
        <v>3000000</v>
      </c>
      <c r="AK82" s="414">
        <v>0</v>
      </c>
      <c r="AL82" s="414">
        <f>3429476.18-3000000</f>
        <v>429476.18</v>
      </c>
      <c r="AM82" s="414">
        <v>0</v>
      </c>
      <c r="AN82" s="414">
        <f t="shared" si="26"/>
        <v>0</v>
      </c>
      <c r="AO82" s="414">
        <v>0</v>
      </c>
      <c r="AP82" s="414">
        <v>0</v>
      </c>
      <c r="AQ82" s="414">
        <v>0</v>
      </c>
      <c r="AR82" s="414">
        <v>0</v>
      </c>
      <c r="AS82" s="414">
        <f t="shared" si="27"/>
        <v>0</v>
      </c>
      <c r="AT82" s="414">
        <v>0</v>
      </c>
      <c r="AU82" s="414">
        <v>0</v>
      </c>
      <c r="AV82" s="414">
        <v>0</v>
      </c>
      <c r="AW82" s="414">
        <v>0</v>
      </c>
      <c r="AX82" s="414">
        <f t="shared" si="28"/>
        <v>0</v>
      </c>
      <c r="AY82" s="414">
        <v>0</v>
      </c>
      <c r="AZ82" s="414">
        <v>0</v>
      </c>
      <c r="BA82" s="414">
        <v>0</v>
      </c>
      <c r="BB82" s="414">
        <f t="shared" si="29"/>
        <v>0</v>
      </c>
      <c r="BC82" s="414">
        <v>0</v>
      </c>
      <c r="BD82" s="414">
        <f t="shared" si="30"/>
        <v>0</v>
      </c>
      <c r="BE82" s="351"/>
      <c r="BF82" s="286"/>
      <c r="BG82" s="400">
        <f t="shared" si="31"/>
        <v>0</v>
      </c>
    </row>
    <row r="83" s="400" customFormat="1" ht="24" customHeight="1" spans="1:59">
      <c r="A83" s="314">
        <v>75</v>
      </c>
      <c r="B83" s="314" t="s">
        <v>19</v>
      </c>
      <c r="C83" s="314" t="s">
        <v>20</v>
      </c>
      <c r="D83" s="417">
        <v>2015</v>
      </c>
      <c r="E83" s="81" t="s">
        <v>127</v>
      </c>
      <c r="F83" s="314" t="s">
        <v>50</v>
      </c>
      <c r="G83" s="314" t="s">
        <v>50</v>
      </c>
      <c r="H83" s="414">
        <f t="shared" si="17"/>
        <v>500000</v>
      </c>
      <c r="I83" s="415">
        <f t="shared" si="18"/>
        <v>500000</v>
      </c>
      <c r="J83" s="414">
        <f t="shared" si="19"/>
        <v>500000</v>
      </c>
      <c r="K83" s="351"/>
      <c r="L83" s="351"/>
      <c r="M83" s="351"/>
      <c r="N83" s="351">
        <v>500000</v>
      </c>
      <c r="O83" s="414">
        <f t="shared" si="20"/>
        <v>0</v>
      </c>
      <c r="P83" s="351"/>
      <c r="Q83" s="351"/>
      <c r="R83" s="351"/>
      <c r="S83" s="351"/>
      <c r="T83" s="414">
        <f t="shared" si="21"/>
        <v>0</v>
      </c>
      <c r="U83" s="351"/>
      <c r="V83" s="351"/>
      <c r="W83" s="351"/>
      <c r="X83" s="351"/>
      <c r="Y83" s="414">
        <f t="shared" si="22"/>
        <v>0</v>
      </c>
      <c r="Z83" s="351"/>
      <c r="AA83" s="351"/>
      <c r="AB83" s="351"/>
      <c r="AC83" s="351"/>
      <c r="AD83" s="351"/>
      <c r="AE83" s="351"/>
      <c r="AF83" s="351"/>
      <c r="AG83" s="414">
        <f t="shared" si="23"/>
        <v>500000</v>
      </c>
      <c r="AH83" s="416">
        <f t="shared" si="24"/>
        <v>500000</v>
      </c>
      <c r="AI83" s="414">
        <f t="shared" si="25"/>
        <v>500000</v>
      </c>
      <c r="AJ83" s="414">
        <v>0</v>
      </c>
      <c r="AK83" s="414">
        <v>0</v>
      </c>
      <c r="AL83" s="414">
        <v>0</v>
      </c>
      <c r="AM83" s="414">
        <v>500000</v>
      </c>
      <c r="AN83" s="414">
        <f t="shared" si="26"/>
        <v>0</v>
      </c>
      <c r="AO83" s="414">
        <v>0</v>
      </c>
      <c r="AP83" s="414">
        <v>0</v>
      </c>
      <c r="AQ83" s="414">
        <v>0</v>
      </c>
      <c r="AR83" s="414">
        <v>0</v>
      </c>
      <c r="AS83" s="414">
        <f t="shared" si="27"/>
        <v>0</v>
      </c>
      <c r="AT83" s="414">
        <v>0</v>
      </c>
      <c r="AU83" s="414">
        <v>0</v>
      </c>
      <c r="AV83" s="414">
        <v>0</v>
      </c>
      <c r="AW83" s="414">
        <v>0</v>
      </c>
      <c r="AX83" s="414">
        <f t="shared" si="28"/>
        <v>0</v>
      </c>
      <c r="AY83" s="414">
        <v>0</v>
      </c>
      <c r="AZ83" s="414">
        <v>0</v>
      </c>
      <c r="BA83" s="414">
        <v>0</v>
      </c>
      <c r="BB83" s="414">
        <f t="shared" si="29"/>
        <v>0</v>
      </c>
      <c r="BC83" s="414">
        <v>0</v>
      </c>
      <c r="BD83" s="414">
        <f t="shared" si="30"/>
        <v>0</v>
      </c>
      <c r="BE83" s="351"/>
      <c r="BF83" s="286"/>
      <c r="BG83" s="400">
        <f t="shared" si="31"/>
        <v>0</v>
      </c>
    </row>
    <row r="84" s="400" customFormat="1" ht="24" customHeight="1" spans="1:59">
      <c r="A84" s="314">
        <v>76</v>
      </c>
      <c r="B84" s="314" t="s">
        <v>19</v>
      </c>
      <c r="C84" s="314" t="s">
        <v>20</v>
      </c>
      <c r="D84" s="417">
        <v>2015</v>
      </c>
      <c r="E84" s="81" t="s">
        <v>128</v>
      </c>
      <c r="F84" s="314" t="s">
        <v>50</v>
      </c>
      <c r="G84" s="314" t="s">
        <v>50</v>
      </c>
      <c r="H84" s="414">
        <f t="shared" si="17"/>
        <v>2700000</v>
      </c>
      <c r="I84" s="415">
        <f t="shared" si="18"/>
        <v>2700000</v>
      </c>
      <c r="J84" s="414">
        <f t="shared" si="19"/>
        <v>2700000</v>
      </c>
      <c r="K84" s="351">
        <v>1700000</v>
      </c>
      <c r="L84" s="351"/>
      <c r="M84" s="351">
        <v>500000</v>
      </c>
      <c r="N84" s="351">
        <v>500000</v>
      </c>
      <c r="O84" s="414">
        <f t="shared" si="20"/>
        <v>0</v>
      </c>
      <c r="P84" s="351"/>
      <c r="Q84" s="351"/>
      <c r="R84" s="351"/>
      <c r="S84" s="351"/>
      <c r="T84" s="414">
        <f t="shared" si="21"/>
        <v>0</v>
      </c>
      <c r="U84" s="351"/>
      <c r="V84" s="351"/>
      <c r="W84" s="351"/>
      <c r="X84" s="351"/>
      <c r="Y84" s="414">
        <f t="shared" si="22"/>
        <v>0</v>
      </c>
      <c r="Z84" s="351"/>
      <c r="AA84" s="351"/>
      <c r="AB84" s="351"/>
      <c r="AC84" s="351"/>
      <c r="AD84" s="351"/>
      <c r="AE84" s="351"/>
      <c r="AF84" s="351"/>
      <c r="AG84" s="414">
        <f t="shared" si="23"/>
        <v>2700000</v>
      </c>
      <c r="AH84" s="416">
        <f t="shared" si="24"/>
        <v>2700000</v>
      </c>
      <c r="AI84" s="414">
        <f t="shared" si="25"/>
        <v>2700000</v>
      </c>
      <c r="AJ84" s="414">
        <v>1700000</v>
      </c>
      <c r="AK84" s="414">
        <v>0</v>
      </c>
      <c r="AL84" s="414">
        <v>500000</v>
      </c>
      <c r="AM84" s="414">
        <v>500000</v>
      </c>
      <c r="AN84" s="414">
        <f t="shared" si="26"/>
        <v>0</v>
      </c>
      <c r="AO84" s="414">
        <v>0</v>
      </c>
      <c r="AP84" s="414">
        <v>0</v>
      </c>
      <c r="AQ84" s="414">
        <v>0</v>
      </c>
      <c r="AR84" s="414">
        <v>0</v>
      </c>
      <c r="AS84" s="414">
        <f t="shared" si="27"/>
        <v>0</v>
      </c>
      <c r="AT84" s="414">
        <v>0</v>
      </c>
      <c r="AU84" s="414">
        <v>0</v>
      </c>
      <c r="AV84" s="414">
        <v>0</v>
      </c>
      <c r="AW84" s="414">
        <v>0</v>
      </c>
      <c r="AX84" s="414">
        <f t="shared" si="28"/>
        <v>0</v>
      </c>
      <c r="AY84" s="414">
        <v>0</v>
      </c>
      <c r="AZ84" s="414">
        <v>0</v>
      </c>
      <c r="BA84" s="414">
        <v>0</v>
      </c>
      <c r="BB84" s="414">
        <f t="shared" si="29"/>
        <v>0</v>
      </c>
      <c r="BC84" s="414">
        <v>0</v>
      </c>
      <c r="BD84" s="414">
        <f t="shared" si="30"/>
        <v>0</v>
      </c>
      <c r="BE84" s="351"/>
      <c r="BF84" s="286"/>
      <c r="BG84" s="400">
        <f t="shared" si="31"/>
        <v>0</v>
      </c>
    </row>
    <row r="85" s="400" customFormat="1" ht="24" customHeight="1" spans="1:59">
      <c r="A85" s="314">
        <v>77</v>
      </c>
      <c r="B85" s="314" t="s">
        <v>19</v>
      </c>
      <c r="C85" s="314" t="s">
        <v>20</v>
      </c>
      <c r="D85" s="417">
        <v>2015</v>
      </c>
      <c r="E85" s="81" t="s">
        <v>129</v>
      </c>
      <c r="F85" s="314" t="s">
        <v>50</v>
      </c>
      <c r="G85" s="314" t="s">
        <v>50</v>
      </c>
      <c r="H85" s="414">
        <f t="shared" si="17"/>
        <v>1300000</v>
      </c>
      <c r="I85" s="415">
        <f t="shared" si="18"/>
        <v>1300000</v>
      </c>
      <c r="J85" s="414">
        <f t="shared" si="19"/>
        <v>1300000</v>
      </c>
      <c r="K85" s="351">
        <v>1300000</v>
      </c>
      <c r="L85" s="351"/>
      <c r="M85" s="351"/>
      <c r="N85" s="351"/>
      <c r="O85" s="414">
        <f t="shared" si="20"/>
        <v>0</v>
      </c>
      <c r="P85" s="351"/>
      <c r="Q85" s="351"/>
      <c r="R85" s="351"/>
      <c r="S85" s="351"/>
      <c r="T85" s="414">
        <f t="shared" si="21"/>
        <v>0</v>
      </c>
      <c r="U85" s="351"/>
      <c r="V85" s="351"/>
      <c r="W85" s="351"/>
      <c r="X85" s="351"/>
      <c r="Y85" s="414">
        <f t="shared" si="22"/>
        <v>0</v>
      </c>
      <c r="Z85" s="351"/>
      <c r="AA85" s="351"/>
      <c r="AB85" s="351"/>
      <c r="AC85" s="351"/>
      <c r="AD85" s="351"/>
      <c r="AE85" s="351"/>
      <c r="AF85" s="351"/>
      <c r="AG85" s="414">
        <f t="shared" si="23"/>
        <v>1300000</v>
      </c>
      <c r="AH85" s="416">
        <f t="shared" si="24"/>
        <v>1300000</v>
      </c>
      <c r="AI85" s="414">
        <f t="shared" si="25"/>
        <v>1300000</v>
      </c>
      <c r="AJ85" s="414">
        <v>1300000</v>
      </c>
      <c r="AK85" s="414">
        <v>0</v>
      </c>
      <c r="AL85" s="414">
        <v>0</v>
      </c>
      <c r="AM85" s="414">
        <v>0</v>
      </c>
      <c r="AN85" s="414">
        <f t="shared" si="26"/>
        <v>0</v>
      </c>
      <c r="AO85" s="414">
        <v>0</v>
      </c>
      <c r="AP85" s="414">
        <v>0</v>
      </c>
      <c r="AQ85" s="414">
        <v>0</v>
      </c>
      <c r="AR85" s="414">
        <v>0</v>
      </c>
      <c r="AS85" s="414">
        <f t="shared" si="27"/>
        <v>0</v>
      </c>
      <c r="AT85" s="414">
        <v>0</v>
      </c>
      <c r="AU85" s="414">
        <v>0</v>
      </c>
      <c r="AV85" s="414">
        <v>0</v>
      </c>
      <c r="AW85" s="414">
        <v>0</v>
      </c>
      <c r="AX85" s="414">
        <f t="shared" si="28"/>
        <v>0</v>
      </c>
      <c r="AY85" s="414">
        <v>0</v>
      </c>
      <c r="AZ85" s="414">
        <v>0</v>
      </c>
      <c r="BA85" s="414">
        <v>0</v>
      </c>
      <c r="BB85" s="414">
        <f t="shared" si="29"/>
        <v>0</v>
      </c>
      <c r="BC85" s="414">
        <v>0</v>
      </c>
      <c r="BD85" s="414">
        <f t="shared" si="30"/>
        <v>0</v>
      </c>
      <c r="BE85" s="351"/>
      <c r="BF85" s="286"/>
      <c r="BG85" s="400">
        <f t="shared" si="31"/>
        <v>0</v>
      </c>
    </row>
    <row r="86" s="400" customFormat="1" ht="24" customHeight="1" spans="1:59">
      <c r="A86" s="314">
        <v>78</v>
      </c>
      <c r="B86" s="314" t="s">
        <v>19</v>
      </c>
      <c r="C86" s="314" t="s">
        <v>20</v>
      </c>
      <c r="D86" s="417">
        <v>2015</v>
      </c>
      <c r="E86" s="81" t="s">
        <v>130</v>
      </c>
      <c r="F86" s="314" t="s">
        <v>50</v>
      </c>
      <c r="G86" s="314" t="s">
        <v>50</v>
      </c>
      <c r="H86" s="414">
        <f t="shared" si="17"/>
        <v>300000</v>
      </c>
      <c r="I86" s="415">
        <f t="shared" si="18"/>
        <v>300000</v>
      </c>
      <c r="J86" s="414">
        <f t="shared" si="19"/>
        <v>300000</v>
      </c>
      <c r="K86" s="351">
        <v>300000</v>
      </c>
      <c r="L86" s="351"/>
      <c r="M86" s="351"/>
      <c r="N86" s="351"/>
      <c r="O86" s="414">
        <f t="shared" si="20"/>
        <v>0</v>
      </c>
      <c r="P86" s="351"/>
      <c r="Q86" s="351"/>
      <c r="R86" s="351"/>
      <c r="S86" s="351"/>
      <c r="T86" s="414">
        <f t="shared" si="21"/>
        <v>0</v>
      </c>
      <c r="U86" s="351"/>
      <c r="V86" s="351"/>
      <c r="W86" s="351"/>
      <c r="X86" s="351"/>
      <c r="Y86" s="414">
        <f t="shared" si="22"/>
        <v>0</v>
      </c>
      <c r="Z86" s="351"/>
      <c r="AA86" s="351"/>
      <c r="AB86" s="351"/>
      <c r="AC86" s="351"/>
      <c r="AD86" s="351"/>
      <c r="AE86" s="351"/>
      <c r="AF86" s="351"/>
      <c r="AG86" s="414">
        <f t="shared" si="23"/>
        <v>300000</v>
      </c>
      <c r="AH86" s="416">
        <f t="shared" si="24"/>
        <v>300000</v>
      </c>
      <c r="AI86" s="414">
        <f t="shared" si="25"/>
        <v>300000</v>
      </c>
      <c r="AJ86" s="414">
        <v>300000</v>
      </c>
      <c r="AK86" s="414">
        <v>0</v>
      </c>
      <c r="AL86" s="414">
        <v>0</v>
      </c>
      <c r="AM86" s="414">
        <v>0</v>
      </c>
      <c r="AN86" s="414">
        <f t="shared" si="26"/>
        <v>0</v>
      </c>
      <c r="AO86" s="414">
        <v>0</v>
      </c>
      <c r="AP86" s="414">
        <v>0</v>
      </c>
      <c r="AQ86" s="414">
        <v>0</v>
      </c>
      <c r="AR86" s="414">
        <v>0</v>
      </c>
      <c r="AS86" s="414">
        <f t="shared" si="27"/>
        <v>0</v>
      </c>
      <c r="AT86" s="414">
        <v>0</v>
      </c>
      <c r="AU86" s="414">
        <v>0</v>
      </c>
      <c r="AV86" s="414">
        <v>0</v>
      </c>
      <c r="AW86" s="414">
        <v>0</v>
      </c>
      <c r="AX86" s="414">
        <f t="shared" si="28"/>
        <v>0</v>
      </c>
      <c r="AY86" s="414">
        <v>0</v>
      </c>
      <c r="AZ86" s="414">
        <v>0</v>
      </c>
      <c r="BA86" s="414">
        <v>0</v>
      </c>
      <c r="BB86" s="414">
        <f t="shared" si="29"/>
        <v>0</v>
      </c>
      <c r="BC86" s="414">
        <v>0</v>
      </c>
      <c r="BD86" s="414">
        <f t="shared" si="30"/>
        <v>0</v>
      </c>
      <c r="BE86" s="351"/>
      <c r="BF86" s="286"/>
      <c r="BG86" s="400">
        <f t="shared" si="31"/>
        <v>0</v>
      </c>
    </row>
    <row r="87" s="400" customFormat="1" ht="24" customHeight="1" spans="1:59">
      <c r="A87" s="314">
        <v>79</v>
      </c>
      <c r="B87" s="314" t="s">
        <v>19</v>
      </c>
      <c r="C87" s="314" t="s">
        <v>20</v>
      </c>
      <c r="D87" s="417">
        <v>2015</v>
      </c>
      <c r="E87" s="81" t="s">
        <v>131</v>
      </c>
      <c r="F87" s="314" t="s">
        <v>50</v>
      </c>
      <c r="G87" s="314" t="s">
        <v>50</v>
      </c>
      <c r="H87" s="414">
        <f t="shared" si="17"/>
        <v>300000</v>
      </c>
      <c r="I87" s="415">
        <f t="shared" si="18"/>
        <v>300000</v>
      </c>
      <c r="J87" s="414">
        <f t="shared" si="19"/>
        <v>300000</v>
      </c>
      <c r="K87" s="351">
        <v>300000</v>
      </c>
      <c r="L87" s="351"/>
      <c r="M87" s="351"/>
      <c r="N87" s="351"/>
      <c r="O87" s="414">
        <f t="shared" si="20"/>
        <v>0</v>
      </c>
      <c r="P87" s="351"/>
      <c r="Q87" s="351"/>
      <c r="R87" s="351"/>
      <c r="S87" s="351"/>
      <c r="T87" s="414">
        <f t="shared" si="21"/>
        <v>0</v>
      </c>
      <c r="U87" s="351"/>
      <c r="V87" s="351"/>
      <c r="W87" s="351"/>
      <c r="X87" s="351"/>
      <c r="Y87" s="414">
        <f t="shared" si="22"/>
        <v>0</v>
      </c>
      <c r="Z87" s="351"/>
      <c r="AA87" s="351"/>
      <c r="AB87" s="351"/>
      <c r="AC87" s="351"/>
      <c r="AD87" s="351"/>
      <c r="AE87" s="351"/>
      <c r="AF87" s="351"/>
      <c r="AG87" s="414">
        <f t="shared" si="23"/>
        <v>299870</v>
      </c>
      <c r="AH87" s="416">
        <f t="shared" si="24"/>
        <v>299870</v>
      </c>
      <c r="AI87" s="414">
        <f t="shared" si="25"/>
        <v>299870</v>
      </c>
      <c r="AJ87" s="414">
        <v>299870</v>
      </c>
      <c r="AK87" s="414">
        <v>0</v>
      </c>
      <c r="AL87" s="414">
        <v>0</v>
      </c>
      <c r="AM87" s="414">
        <v>0</v>
      </c>
      <c r="AN87" s="414">
        <f t="shared" si="26"/>
        <v>0</v>
      </c>
      <c r="AO87" s="414">
        <v>0</v>
      </c>
      <c r="AP87" s="414">
        <v>0</v>
      </c>
      <c r="AQ87" s="414">
        <v>0</v>
      </c>
      <c r="AR87" s="414">
        <v>0</v>
      </c>
      <c r="AS87" s="414">
        <f t="shared" si="27"/>
        <v>0</v>
      </c>
      <c r="AT87" s="414">
        <v>0</v>
      </c>
      <c r="AU87" s="414">
        <v>0</v>
      </c>
      <c r="AV87" s="414">
        <v>0</v>
      </c>
      <c r="AW87" s="414">
        <v>0</v>
      </c>
      <c r="AX87" s="414">
        <f t="shared" si="28"/>
        <v>0</v>
      </c>
      <c r="AY87" s="414">
        <v>0</v>
      </c>
      <c r="AZ87" s="414">
        <v>0</v>
      </c>
      <c r="BA87" s="414">
        <v>0</v>
      </c>
      <c r="BB87" s="414">
        <f t="shared" si="29"/>
        <v>0</v>
      </c>
      <c r="BC87" s="414">
        <v>0</v>
      </c>
      <c r="BD87" s="414">
        <f t="shared" si="30"/>
        <v>0</v>
      </c>
      <c r="BE87" s="351"/>
      <c r="BF87" s="286"/>
      <c r="BG87" s="400">
        <f t="shared" si="31"/>
        <v>0</v>
      </c>
    </row>
    <row r="88" s="400" customFormat="1" ht="24" customHeight="1" spans="1:59">
      <c r="A88" s="314">
        <v>80</v>
      </c>
      <c r="B88" s="314" t="s">
        <v>19</v>
      </c>
      <c r="C88" s="314" t="s">
        <v>20</v>
      </c>
      <c r="D88" s="417">
        <v>2015</v>
      </c>
      <c r="E88" s="355" t="s">
        <v>132</v>
      </c>
      <c r="F88" s="314" t="s">
        <v>50</v>
      </c>
      <c r="G88" s="419" t="s">
        <v>50</v>
      </c>
      <c r="H88" s="414">
        <f t="shared" si="17"/>
        <v>300000</v>
      </c>
      <c r="I88" s="415">
        <f t="shared" si="18"/>
        <v>300000</v>
      </c>
      <c r="J88" s="414">
        <f t="shared" si="19"/>
        <v>300000</v>
      </c>
      <c r="K88" s="351">
        <v>300000</v>
      </c>
      <c r="L88" s="351"/>
      <c r="M88" s="351"/>
      <c r="N88" s="351"/>
      <c r="O88" s="414">
        <f t="shared" si="20"/>
        <v>0</v>
      </c>
      <c r="P88" s="351"/>
      <c r="Q88" s="351"/>
      <c r="R88" s="351"/>
      <c r="S88" s="351"/>
      <c r="T88" s="414">
        <f t="shared" si="21"/>
        <v>0</v>
      </c>
      <c r="U88" s="351"/>
      <c r="V88" s="351"/>
      <c r="W88" s="351"/>
      <c r="X88" s="351"/>
      <c r="Y88" s="414">
        <f t="shared" si="22"/>
        <v>0</v>
      </c>
      <c r="Z88" s="351"/>
      <c r="AA88" s="351"/>
      <c r="AB88" s="351"/>
      <c r="AC88" s="351"/>
      <c r="AD88" s="351"/>
      <c r="AE88" s="351"/>
      <c r="AF88" s="351"/>
      <c r="AG88" s="414">
        <f t="shared" si="23"/>
        <v>300000</v>
      </c>
      <c r="AH88" s="416">
        <f t="shared" si="24"/>
        <v>300000</v>
      </c>
      <c r="AI88" s="414">
        <f t="shared" si="25"/>
        <v>300000</v>
      </c>
      <c r="AJ88" s="414">
        <v>300000</v>
      </c>
      <c r="AK88" s="414">
        <v>0</v>
      </c>
      <c r="AL88" s="414">
        <v>0</v>
      </c>
      <c r="AM88" s="414">
        <v>0</v>
      </c>
      <c r="AN88" s="414">
        <f t="shared" si="26"/>
        <v>0</v>
      </c>
      <c r="AO88" s="414">
        <v>0</v>
      </c>
      <c r="AP88" s="414">
        <v>0</v>
      </c>
      <c r="AQ88" s="414">
        <v>0</v>
      </c>
      <c r="AR88" s="414">
        <v>0</v>
      </c>
      <c r="AS88" s="414">
        <f t="shared" si="27"/>
        <v>0</v>
      </c>
      <c r="AT88" s="414">
        <v>0</v>
      </c>
      <c r="AU88" s="414">
        <v>0</v>
      </c>
      <c r="AV88" s="414">
        <v>0</v>
      </c>
      <c r="AW88" s="414">
        <v>0</v>
      </c>
      <c r="AX88" s="414">
        <f t="shared" si="28"/>
        <v>0</v>
      </c>
      <c r="AY88" s="414">
        <v>0</v>
      </c>
      <c r="AZ88" s="414">
        <v>0</v>
      </c>
      <c r="BA88" s="414">
        <v>0</v>
      </c>
      <c r="BB88" s="414">
        <f t="shared" si="29"/>
        <v>0</v>
      </c>
      <c r="BC88" s="414">
        <v>0</v>
      </c>
      <c r="BD88" s="414">
        <f t="shared" si="30"/>
        <v>0</v>
      </c>
      <c r="BE88" s="314"/>
      <c r="BF88" s="286"/>
      <c r="BG88" s="400">
        <f t="shared" si="31"/>
        <v>0</v>
      </c>
    </row>
    <row r="89" s="400" customFormat="1" ht="24" customHeight="1" spans="1:59">
      <c r="A89" s="314">
        <v>81</v>
      </c>
      <c r="B89" s="314" t="s">
        <v>19</v>
      </c>
      <c r="C89" s="314" t="s">
        <v>20</v>
      </c>
      <c r="D89" s="417">
        <v>2015</v>
      </c>
      <c r="E89" s="81" t="s">
        <v>133</v>
      </c>
      <c r="F89" s="314" t="s">
        <v>50</v>
      </c>
      <c r="G89" s="314" t="s">
        <v>50</v>
      </c>
      <c r="H89" s="414">
        <f t="shared" si="17"/>
        <v>400000</v>
      </c>
      <c r="I89" s="415">
        <f t="shared" si="18"/>
        <v>400000</v>
      </c>
      <c r="J89" s="414">
        <f t="shared" si="19"/>
        <v>400000</v>
      </c>
      <c r="K89" s="351">
        <v>400000</v>
      </c>
      <c r="L89" s="351"/>
      <c r="M89" s="351"/>
      <c r="N89" s="351"/>
      <c r="O89" s="414">
        <f t="shared" si="20"/>
        <v>0</v>
      </c>
      <c r="P89" s="351"/>
      <c r="Q89" s="351"/>
      <c r="R89" s="351"/>
      <c r="S89" s="351"/>
      <c r="T89" s="414">
        <f t="shared" si="21"/>
        <v>0</v>
      </c>
      <c r="U89" s="351"/>
      <c r="V89" s="351"/>
      <c r="W89" s="351"/>
      <c r="X89" s="351"/>
      <c r="Y89" s="414">
        <f t="shared" si="22"/>
        <v>0</v>
      </c>
      <c r="Z89" s="351"/>
      <c r="AA89" s="351"/>
      <c r="AB89" s="351"/>
      <c r="AC89" s="351"/>
      <c r="AD89" s="351"/>
      <c r="AE89" s="351"/>
      <c r="AF89" s="351"/>
      <c r="AG89" s="414">
        <f t="shared" si="23"/>
        <v>400000</v>
      </c>
      <c r="AH89" s="416">
        <f t="shared" si="24"/>
        <v>400000</v>
      </c>
      <c r="AI89" s="414">
        <f t="shared" si="25"/>
        <v>400000</v>
      </c>
      <c r="AJ89" s="414">
        <v>400000</v>
      </c>
      <c r="AK89" s="414">
        <v>0</v>
      </c>
      <c r="AL89" s="414">
        <v>0</v>
      </c>
      <c r="AM89" s="414">
        <v>0</v>
      </c>
      <c r="AN89" s="414">
        <f t="shared" si="26"/>
        <v>0</v>
      </c>
      <c r="AO89" s="414">
        <v>0</v>
      </c>
      <c r="AP89" s="414">
        <v>0</v>
      </c>
      <c r="AQ89" s="414">
        <v>0</v>
      </c>
      <c r="AR89" s="414">
        <v>0</v>
      </c>
      <c r="AS89" s="414">
        <f t="shared" si="27"/>
        <v>0</v>
      </c>
      <c r="AT89" s="414">
        <v>0</v>
      </c>
      <c r="AU89" s="414">
        <v>0</v>
      </c>
      <c r="AV89" s="414">
        <v>0</v>
      </c>
      <c r="AW89" s="414">
        <v>0</v>
      </c>
      <c r="AX89" s="414">
        <f t="shared" si="28"/>
        <v>0</v>
      </c>
      <c r="AY89" s="414">
        <v>0</v>
      </c>
      <c r="AZ89" s="414">
        <v>0</v>
      </c>
      <c r="BA89" s="414">
        <v>0</v>
      </c>
      <c r="BB89" s="414">
        <f t="shared" si="29"/>
        <v>0</v>
      </c>
      <c r="BC89" s="414">
        <v>0</v>
      </c>
      <c r="BD89" s="414">
        <f t="shared" si="30"/>
        <v>0</v>
      </c>
      <c r="BE89" s="351"/>
      <c r="BF89" s="286"/>
      <c r="BG89" s="400">
        <f t="shared" si="31"/>
        <v>0</v>
      </c>
    </row>
    <row r="90" s="400" customFormat="1" ht="24" customHeight="1" spans="1:59">
      <c r="A90" s="314">
        <v>82</v>
      </c>
      <c r="B90" s="314" t="s">
        <v>19</v>
      </c>
      <c r="C90" s="314" t="s">
        <v>20</v>
      </c>
      <c r="D90" s="417">
        <v>2015</v>
      </c>
      <c r="E90" s="81" t="s">
        <v>134</v>
      </c>
      <c r="F90" s="314" t="s">
        <v>50</v>
      </c>
      <c r="G90" s="314" t="s">
        <v>79</v>
      </c>
      <c r="H90" s="414">
        <f t="shared" si="17"/>
        <v>50000</v>
      </c>
      <c r="I90" s="415">
        <f t="shared" si="18"/>
        <v>50000</v>
      </c>
      <c r="J90" s="414">
        <f t="shared" si="19"/>
        <v>50000</v>
      </c>
      <c r="K90" s="351">
        <v>50000</v>
      </c>
      <c r="L90" s="351"/>
      <c r="M90" s="351"/>
      <c r="N90" s="351"/>
      <c r="O90" s="414">
        <f t="shared" si="20"/>
        <v>0</v>
      </c>
      <c r="P90" s="351"/>
      <c r="Q90" s="351"/>
      <c r="R90" s="351"/>
      <c r="S90" s="351"/>
      <c r="T90" s="414">
        <f t="shared" si="21"/>
        <v>0</v>
      </c>
      <c r="U90" s="351"/>
      <c r="V90" s="351"/>
      <c r="W90" s="351"/>
      <c r="X90" s="351"/>
      <c r="Y90" s="414">
        <f t="shared" si="22"/>
        <v>0</v>
      </c>
      <c r="Z90" s="351"/>
      <c r="AA90" s="351"/>
      <c r="AB90" s="351"/>
      <c r="AC90" s="351"/>
      <c r="AD90" s="351"/>
      <c r="AE90" s="351"/>
      <c r="AF90" s="351"/>
      <c r="AG90" s="414">
        <f t="shared" si="23"/>
        <v>50000</v>
      </c>
      <c r="AH90" s="416">
        <f t="shared" si="24"/>
        <v>50000</v>
      </c>
      <c r="AI90" s="414">
        <f t="shared" si="25"/>
        <v>50000</v>
      </c>
      <c r="AJ90" s="414">
        <v>50000</v>
      </c>
      <c r="AK90" s="414">
        <v>0</v>
      </c>
      <c r="AL90" s="414">
        <v>0</v>
      </c>
      <c r="AM90" s="414">
        <v>0</v>
      </c>
      <c r="AN90" s="414">
        <f t="shared" si="26"/>
        <v>0</v>
      </c>
      <c r="AO90" s="414">
        <v>0</v>
      </c>
      <c r="AP90" s="414">
        <v>0</v>
      </c>
      <c r="AQ90" s="414">
        <v>0</v>
      </c>
      <c r="AR90" s="414">
        <v>0</v>
      </c>
      <c r="AS90" s="414">
        <f t="shared" si="27"/>
        <v>0</v>
      </c>
      <c r="AT90" s="414">
        <v>0</v>
      </c>
      <c r="AU90" s="414">
        <v>0</v>
      </c>
      <c r="AV90" s="414">
        <v>0</v>
      </c>
      <c r="AW90" s="414">
        <v>0</v>
      </c>
      <c r="AX90" s="414">
        <f t="shared" si="28"/>
        <v>0</v>
      </c>
      <c r="AY90" s="414">
        <v>0</v>
      </c>
      <c r="AZ90" s="414">
        <v>0</v>
      </c>
      <c r="BA90" s="414">
        <v>0</v>
      </c>
      <c r="BB90" s="414">
        <f t="shared" si="29"/>
        <v>0</v>
      </c>
      <c r="BC90" s="414">
        <v>0</v>
      </c>
      <c r="BD90" s="414">
        <f t="shared" si="30"/>
        <v>0</v>
      </c>
      <c r="BE90" s="314"/>
      <c r="BF90" s="286"/>
      <c r="BG90" s="400">
        <f t="shared" si="31"/>
        <v>0</v>
      </c>
    </row>
    <row r="91" s="400" customFormat="1" spans="1:59">
      <c r="A91" s="314">
        <v>83</v>
      </c>
      <c r="B91" s="314" t="s">
        <v>19</v>
      </c>
      <c r="C91" s="314" t="s">
        <v>20</v>
      </c>
      <c r="D91" s="417">
        <v>2015</v>
      </c>
      <c r="E91" s="81" t="s">
        <v>135</v>
      </c>
      <c r="F91" s="314" t="s">
        <v>50</v>
      </c>
      <c r="G91" s="314" t="s">
        <v>50</v>
      </c>
      <c r="H91" s="414">
        <f t="shared" si="17"/>
        <v>1550000</v>
      </c>
      <c r="I91" s="415">
        <f t="shared" si="18"/>
        <v>1550000</v>
      </c>
      <c r="J91" s="414">
        <f t="shared" si="19"/>
        <v>1550000</v>
      </c>
      <c r="K91" s="351">
        <v>1550000</v>
      </c>
      <c r="L91" s="351"/>
      <c r="M91" s="351"/>
      <c r="N91" s="351"/>
      <c r="O91" s="414">
        <f t="shared" si="20"/>
        <v>0</v>
      </c>
      <c r="P91" s="351"/>
      <c r="Q91" s="351"/>
      <c r="R91" s="351"/>
      <c r="S91" s="351"/>
      <c r="T91" s="414">
        <f t="shared" si="21"/>
        <v>0</v>
      </c>
      <c r="U91" s="351"/>
      <c r="V91" s="351"/>
      <c r="W91" s="351"/>
      <c r="X91" s="351"/>
      <c r="Y91" s="414">
        <f t="shared" si="22"/>
        <v>0</v>
      </c>
      <c r="Z91" s="351"/>
      <c r="AA91" s="351"/>
      <c r="AB91" s="351"/>
      <c r="AC91" s="351"/>
      <c r="AD91" s="351"/>
      <c r="AE91" s="351"/>
      <c r="AF91" s="351"/>
      <c r="AG91" s="414">
        <f t="shared" si="23"/>
        <v>1550000</v>
      </c>
      <c r="AH91" s="416">
        <f t="shared" si="24"/>
        <v>1550000</v>
      </c>
      <c r="AI91" s="414">
        <f t="shared" si="25"/>
        <v>1550000</v>
      </c>
      <c r="AJ91" s="414">
        <v>1550000</v>
      </c>
      <c r="AK91" s="414">
        <v>0</v>
      </c>
      <c r="AL91" s="414">
        <v>0</v>
      </c>
      <c r="AM91" s="414">
        <v>0</v>
      </c>
      <c r="AN91" s="414">
        <f t="shared" si="26"/>
        <v>0</v>
      </c>
      <c r="AO91" s="414">
        <v>0</v>
      </c>
      <c r="AP91" s="414">
        <v>0</v>
      </c>
      <c r="AQ91" s="414">
        <v>0</v>
      </c>
      <c r="AR91" s="414">
        <v>0</v>
      </c>
      <c r="AS91" s="414">
        <f t="shared" si="27"/>
        <v>0</v>
      </c>
      <c r="AT91" s="414">
        <v>0</v>
      </c>
      <c r="AU91" s="414">
        <v>0</v>
      </c>
      <c r="AV91" s="414">
        <v>0</v>
      </c>
      <c r="AW91" s="414">
        <v>0</v>
      </c>
      <c r="AX91" s="414">
        <f t="shared" si="28"/>
        <v>0</v>
      </c>
      <c r="AY91" s="414">
        <v>0</v>
      </c>
      <c r="AZ91" s="414">
        <v>0</v>
      </c>
      <c r="BA91" s="414">
        <v>0</v>
      </c>
      <c r="BB91" s="414">
        <f t="shared" si="29"/>
        <v>0</v>
      </c>
      <c r="BC91" s="414">
        <v>0</v>
      </c>
      <c r="BD91" s="414">
        <f t="shared" si="30"/>
        <v>0</v>
      </c>
      <c r="BE91" s="351"/>
      <c r="BF91" s="286"/>
      <c r="BG91" s="400">
        <f t="shared" si="31"/>
        <v>0</v>
      </c>
    </row>
    <row r="92" s="400" customFormat="1" ht="24" customHeight="1" spans="1:59">
      <c r="A92" s="314">
        <v>84</v>
      </c>
      <c r="B92" s="314" t="s">
        <v>19</v>
      </c>
      <c r="C92" s="314" t="s">
        <v>20</v>
      </c>
      <c r="D92" s="417">
        <v>2015</v>
      </c>
      <c r="E92" s="81" t="s">
        <v>136</v>
      </c>
      <c r="F92" s="314" t="s">
        <v>50</v>
      </c>
      <c r="G92" s="314" t="s">
        <v>79</v>
      </c>
      <c r="H92" s="414">
        <f t="shared" si="17"/>
        <v>2591200</v>
      </c>
      <c r="I92" s="416">
        <f t="shared" si="18"/>
        <v>2591200</v>
      </c>
      <c r="J92" s="414">
        <f t="shared" si="19"/>
        <v>0</v>
      </c>
      <c r="K92" s="351"/>
      <c r="L92" s="351"/>
      <c r="M92" s="351"/>
      <c r="N92" s="351"/>
      <c r="O92" s="414">
        <f t="shared" si="20"/>
        <v>0</v>
      </c>
      <c r="P92" s="351"/>
      <c r="Q92" s="351"/>
      <c r="R92" s="351"/>
      <c r="S92" s="351"/>
      <c r="T92" s="414">
        <f t="shared" si="21"/>
        <v>0</v>
      </c>
      <c r="U92" s="351"/>
      <c r="V92" s="351"/>
      <c r="W92" s="351"/>
      <c r="X92" s="351"/>
      <c r="Y92" s="414">
        <f t="shared" ref="Y92:Y98" si="32">AA92+Z92+AB92</f>
        <v>2591200</v>
      </c>
      <c r="Z92" s="351">
        <v>2591200</v>
      </c>
      <c r="AA92" s="351"/>
      <c r="AB92" s="351"/>
      <c r="AC92" s="351"/>
      <c r="AD92" s="351"/>
      <c r="AE92" s="351"/>
      <c r="AF92" s="351"/>
      <c r="AG92" s="414">
        <f t="shared" si="23"/>
        <v>2591200</v>
      </c>
      <c r="AH92" s="420">
        <f t="shared" si="24"/>
        <v>2591200</v>
      </c>
      <c r="AI92" s="414">
        <f t="shared" si="25"/>
        <v>0</v>
      </c>
      <c r="AJ92" s="414">
        <v>0</v>
      </c>
      <c r="AK92" s="414">
        <v>0</v>
      </c>
      <c r="AL92" s="414">
        <v>0</v>
      </c>
      <c r="AM92" s="414">
        <v>0</v>
      </c>
      <c r="AN92" s="414">
        <f t="shared" si="26"/>
        <v>0</v>
      </c>
      <c r="AO92" s="414">
        <v>0</v>
      </c>
      <c r="AP92" s="414">
        <v>0</v>
      </c>
      <c r="AQ92" s="414">
        <v>0</v>
      </c>
      <c r="AR92" s="414">
        <v>0</v>
      </c>
      <c r="AS92" s="414">
        <f t="shared" si="27"/>
        <v>0</v>
      </c>
      <c r="AT92" s="414">
        <v>0</v>
      </c>
      <c r="AU92" s="414">
        <v>0</v>
      </c>
      <c r="AV92" s="414">
        <v>0</v>
      </c>
      <c r="AW92" s="414">
        <v>0</v>
      </c>
      <c r="AX92" s="414">
        <f t="shared" si="28"/>
        <v>2591200</v>
      </c>
      <c r="AY92" s="414">
        <v>2591200</v>
      </c>
      <c r="AZ92" s="414">
        <v>0</v>
      </c>
      <c r="BA92" s="414">
        <v>0</v>
      </c>
      <c r="BB92" s="414">
        <f t="shared" si="29"/>
        <v>0</v>
      </c>
      <c r="BC92" s="414">
        <v>0</v>
      </c>
      <c r="BD92" s="414">
        <f t="shared" si="30"/>
        <v>0</v>
      </c>
      <c r="BE92" s="314"/>
      <c r="BF92" s="286"/>
      <c r="BG92" s="400">
        <f t="shared" si="31"/>
        <v>0</v>
      </c>
    </row>
    <row r="93" s="400" customFormat="1" ht="24" customHeight="1" spans="1:59">
      <c r="A93" s="314">
        <v>85</v>
      </c>
      <c r="B93" s="314" t="s">
        <v>19</v>
      </c>
      <c r="C93" s="314" t="s">
        <v>20</v>
      </c>
      <c r="D93" s="417">
        <v>2015</v>
      </c>
      <c r="E93" s="81" t="s">
        <v>137</v>
      </c>
      <c r="F93" s="314" t="s">
        <v>50</v>
      </c>
      <c r="G93" s="314" t="s">
        <v>79</v>
      </c>
      <c r="H93" s="414">
        <f t="shared" si="17"/>
        <v>3007100</v>
      </c>
      <c r="I93" s="416">
        <f t="shared" si="18"/>
        <v>3007100</v>
      </c>
      <c r="J93" s="414">
        <f t="shared" si="19"/>
        <v>407100</v>
      </c>
      <c r="K93" s="351"/>
      <c r="L93" s="351"/>
      <c r="M93" s="351"/>
      <c r="N93" s="351">
        <f>(300.71-260)*10000</f>
        <v>407100</v>
      </c>
      <c r="O93" s="414">
        <f t="shared" si="20"/>
        <v>0</v>
      </c>
      <c r="P93" s="351"/>
      <c r="Q93" s="351"/>
      <c r="R93" s="351"/>
      <c r="S93" s="351"/>
      <c r="T93" s="414">
        <f t="shared" si="21"/>
        <v>0</v>
      </c>
      <c r="U93" s="351"/>
      <c r="V93" s="351"/>
      <c r="W93" s="351"/>
      <c r="X93" s="351"/>
      <c r="Y93" s="414">
        <f t="shared" si="32"/>
        <v>2600000</v>
      </c>
      <c r="Z93" s="351">
        <v>2600000</v>
      </c>
      <c r="AA93" s="351"/>
      <c r="AB93" s="351"/>
      <c r="AC93" s="351"/>
      <c r="AD93" s="351"/>
      <c r="AE93" s="351"/>
      <c r="AF93" s="351"/>
      <c r="AG93" s="414">
        <f t="shared" si="23"/>
        <v>3007100</v>
      </c>
      <c r="AH93" s="420">
        <f t="shared" si="24"/>
        <v>3007100</v>
      </c>
      <c r="AI93" s="414">
        <f t="shared" si="25"/>
        <v>407100</v>
      </c>
      <c r="AJ93" s="414">
        <v>0</v>
      </c>
      <c r="AK93" s="414">
        <v>0</v>
      </c>
      <c r="AL93" s="414">
        <v>0</v>
      </c>
      <c r="AM93" s="414">
        <f>(300.71-260)*10000</f>
        <v>407100</v>
      </c>
      <c r="AN93" s="414">
        <f t="shared" si="26"/>
        <v>0</v>
      </c>
      <c r="AO93" s="414">
        <v>0</v>
      </c>
      <c r="AP93" s="414">
        <v>0</v>
      </c>
      <c r="AQ93" s="414">
        <v>0</v>
      </c>
      <c r="AR93" s="414">
        <v>0</v>
      </c>
      <c r="AS93" s="414">
        <f t="shared" si="27"/>
        <v>0</v>
      </c>
      <c r="AT93" s="414">
        <v>0</v>
      </c>
      <c r="AU93" s="414">
        <v>0</v>
      </c>
      <c r="AV93" s="414">
        <v>0</v>
      </c>
      <c r="AW93" s="414">
        <v>0</v>
      </c>
      <c r="AX93" s="414">
        <f t="shared" si="28"/>
        <v>2600000</v>
      </c>
      <c r="AY93" s="414">
        <v>2600000</v>
      </c>
      <c r="AZ93" s="414">
        <v>0</v>
      </c>
      <c r="BA93" s="414">
        <v>0</v>
      </c>
      <c r="BB93" s="414">
        <f t="shared" si="29"/>
        <v>0</v>
      </c>
      <c r="BC93" s="414">
        <v>0</v>
      </c>
      <c r="BD93" s="414">
        <f t="shared" si="30"/>
        <v>0</v>
      </c>
      <c r="BE93" s="314"/>
      <c r="BF93" s="286"/>
      <c r="BG93" s="400">
        <f t="shared" si="31"/>
        <v>0</v>
      </c>
    </row>
    <row r="94" s="400" customFormat="1" ht="24" customHeight="1" spans="1:59">
      <c r="A94" s="314">
        <v>86</v>
      </c>
      <c r="B94" s="314" t="s">
        <v>19</v>
      </c>
      <c r="C94" s="314" t="s">
        <v>20</v>
      </c>
      <c r="D94" s="417">
        <v>2015</v>
      </c>
      <c r="E94" s="81" t="s">
        <v>138</v>
      </c>
      <c r="F94" s="314" t="s">
        <v>50</v>
      </c>
      <c r="G94" s="314" t="s">
        <v>79</v>
      </c>
      <c r="H94" s="414">
        <f t="shared" si="17"/>
        <v>3009900</v>
      </c>
      <c r="I94" s="416">
        <f t="shared" si="18"/>
        <v>3009900</v>
      </c>
      <c r="J94" s="414">
        <f t="shared" si="19"/>
        <v>409900</v>
      </c>
      <c r="K94" s="351"/>
      <c r="L94" s="351"/>
      <c r="M94" s="351"/>
      <c r="N94" s="351">
        <f>(300.99-260)*10000</f>
        <v>409900</v>
      </c>
      <c r="O94" s="414">
        <f t="shared" si="20"/>
        <v>0</v>
      </c>
      <c r="P94" s="351"/>
      <c r="Q94" s="351"/>
      <c r="R94" s="351"/>
      <c r="S94" s="351"/>
      <c r="T94" s="414">
        <f t="shared" si="21"/>
        <v>0</v>
      </c>
      <c r="U94" s="351"/>
      <c r="V94" s="351"/>
      <c r="W94" s="351"/>
      <c r="X94" s="351"/>
      <c r="Y94" s="414">
        <f t="shared" si="32"/>
        <v>2600000</v>
      </c>
      <c r="Z94" s="351">
        <v>2600000</v>
      </c>
      <c r="AA94" s="351"/>
      <c r="AB94" s="351"/>
      <c r="AC94" s="351"/>
      <c r="AD94" s="351"/>
      <c r="AE94" s="351"/>
      <c r="AF94" s="351"/>
      <c r="AG94" s="414">
        <f t="shared" si="23"/>
        <v>3009900</v>
      </c>
      <c r="AH94" s="420">
        <f t="shared" si="24"/>
        <v>3009900</v>
      </c>
      <c r="AI94" s="414">
        <f t="shared" si="25"/>
        <v>409900</v>
      </c>
      <c r="AJ94" s="414">
        <v>0</v>
      </c>
      <c r="AK94" s="414">
        <v>0</v>
      </c>
      <c r="AL94" s="414">
        <v>0</v>
      </c>
      <c r="AM94" s="414">
        <f>(300.99-260)*10000</f>
        <v>409900</v>
      </c>
      <c r="AN94" s="414">
        <f t="shared" si="26"/>
        <v>0</v>
      </c>
      <c r="AO94" s="414">
        <v>0</v>
      </c>
      <c r="AP94" s="414">
        <v>0</v>
      </c>
      <c r="AQ94" s="414">
        <v>0</v>
      </c>
      <c r="AR94" s="414">
        <v>0</v>
      </c>
      <c r="AS94" s="414">
        <f t="shared" si="27"/>
        <v>0</v>
      </c>
      <c r="AT94" s="414">
        <v>0</v>
      </c>
      <c r="AU94" s="414">
        <v>0</v>
      </c>
      <c r="AV94" s="414">
        <v>0</v>
      </c>
      <c r="AW94" s="414">
        <v>0</v>
      </c>
      <c r="AX94" s="414">
        <f t="shared" si="28"/>
        <v>2600000</v>
      </c>
      <c r="AY94" s="414">
        <v>2600000</v>
      </c>
      <c r="AZ94" s="414">
        <v>0</v>
      </c>
      <c r="BA94" s="414">
        <v>0</v>
      </c>
      <c r="BB94" s="414">
        <f t="shared" si="29"/>
        <v>0</v>
      </c>
      <c r="BC94" s="414">
        <v>0</v>
      </c>
      <c r="BD94" s="414">
        <f t="shared" si="30"/>
        <v>0</v>
      </c>
      <c r="BE94" s="314"/>
      <c r="BF94" s="286"/>
      <c r="BG94" s="400">
        <f t="shared" si="31"/>
        <v>0</v>
      </c>
    </row>
    <row r="95" s="400" customFormat="1" ht="24" customHeight="1" spans="1:59">
      <c r="A95" s="314">
        <v>87</v>
      </c>
      <c r="B95" s="314" t="s">
        <v>19</v>
      </c>
      <c r="C95" s="314" t="s">
        <v>20</v>
      </c>
      <c r="D95" s="417">
        <v>2015</v>
      </c>
      <c r="E95" s="81" t="s">
        <v>139</v>
      </c>
      <c r="F95" s="314" t="s">
        <v>50</v>
      </c>
      <c r="G95" s="314" t="s">
        <v>79</v>
      </c>
      <c r="H95" s="414">
        <f t="shared" si="17"/>
        <v>3004000</v>
      </c>
      <c r="I95" s="416">
        <f t="shared" si="18"/>
        <v>3004000</v>
      </c>
      <c r="J95" s="414">
        <f t="shared" si="19"/>
        <v>404000</v>
      </c>
      <c r="K95" s="351"/>
      <c r="L95" s="351"/>
      <c r="M95" s="351"/>
      <c r="N95" s="351">
        <f>(300.4-260)*10000</f>
        <v>404000</v>
      </c>
      <c r="O95" s="414">
        <f t="shared" si="20"/>
        <v>0</v>
      </c>
      <c r="P95" s="351"/>
      <c r="Q95" s="351"/>
      <c r="R95" s="351"/>
      <c r="S95" s="351"/>
      <c r="T95" s="414">
        <f t="shared" si="21"/>
        <v>0</v>
      </c>
      <c r="U95" s="351"/>
      <c r="V95" s="351"/>
      <c r="W95" s="351"/>
      <c r="X95" s="351"/>
      <c r="Y95" s="414">
        <f t="shared" si="32"/>
        <v>2600000</v>
      </c>
      <c r="Z95" s="351">
        <v>2600000</v>
      </c>
      <c r="AA95" s="351"/>
      <c r="AB95" s="351"/>
      <c r="AC95" s="351"/>
      <c r="AD95" s="351"/>
      <c r="AE95" s="351"/>
      <c r="AF95" s="351"/>
      <c r="AG95" s="414">
        <f t="shared" si="23"/>
        <v>3004000</v>
      </c>
      <c r="AH95" s="420">
        <f t="shared" si="24"/>
        <v>3004000</v>
      </c>
      <c r="AI95" s="414">
        <f t="shared" si="25"/>
        <v>404000</v>
      </c>
      <c r="AJ95" s="414">
        <v>0</v>
      </c>
      <c r="AK95" s="414">
        <v>0</v>
      </c>
      <c r="AL95" s="414">
        <v>0</v>
      </c>
      <c r="AM95" s="414">
        <f>(300.4-260)*10000</f>
        <v>404000</v>
      </c>
      <c r="AN95" s="414">
        <f t="shared" si="26"/>
        <v>0</v>
      </c>
      <c r="AO95" s="414">
        <v>0</v>
      </c>
      <c r="AP95" s="414">
        <v>0</v>
      </c>
      <c r="AQ95" s="414">
        <v>0</v>
      </c>
      <c r="AR95" s="414">
        <v>0</v>
      </c>
      <c r="AS95" s="414">
        <f t="shared" si="27"/>
        <v>0</v>
      </c>
      <c r="AT95" s="414">
        <v>0</v>
      </c>
      <c r="AU95" s="414">
        <v>0</v>
      </c>
      <c r="AV95" s="414">
        <v>0</v>
      </c>
      <c r="AW95" s="414">
        <v>0</v>
      </c>
      <c r="AX95" s="414">
        <f t="shared" si="28"/>
        <v>2600000</v>
      </c>
      <c r="AY95" s="414">
        <v>2600000</v>
      </c>
      <c r="AZ95" s="414">
        <v>0</v>
      </c>
      <c r="BA95" s="414">
        <v>0</v>
      </c>
      <c r="BB95" s="414">
        <f t="shared" si="29"/>
        <v>0</v>
      </c>
      <c r="BC95" s="414">
        <v>0</v>
      </c>
      <c r="BD95" s="414">
        <f t="shared" si="30"/>
        <v>0</v>
      </c>
      <c r="BE95" s="314"/>
      <c r="BF95" s="286"/>
      <c r="BG95" s="400">
        <f t="shared" si="31"/>
        <v>0</v>
      </c>
    </row>
    <row r="96" s="400" customFormat="1" ht="24" customHeight="1" spans="1:59">
      <c r="A96" s="314">
        <v>88</v>
      </c>
      <c r="B96" s="314" t="s">
        <v>19</v>
      </c>
      <c r="C96" s="314" t="s">
        <v>20</v>
      </c>
      <c r="D96" s="417">
        <v>2015</v>
      </c>
      <c r="E96" s="81" t="s">
        <v>140</v>
      </c>
      <c r="F96" s="314" t="s">
        <v>50</v>
      </c>
      <c r="G96" s="314" t="s">
        <v>79</v>
      </c>
      <c r="H96" s="414">
        <f t="shared" si="17"/>
        <v>2987800</v>
      </c>
      <c r="I96" s="416">
        <f t="shared" si="18"/>
        <v>2987800</v>
      </c>
      <c r="J96" s="414">
        <f t="shared" si="19"/>
        <v>387800</v>
      </c>
      <c r="K96" s="351"/>
      <c r="L96" s="351"/>
      <c r="M96" s="351"/>
      <c r="N96" s="351">
        <f>(298.78-260)*10000</f>
        <v>387800</v>
      </c>
      <c r="O96" s="414">
        <f t="shared" si="20"/>
        <v>0</v>
      </c>
      <c r="P96" s="351"/>
      <c r="Q96" s="351"/>
      <c r="R96" s="351"/>
      <c r="S96" s="351"/>
      <c r="T96" s="414">
        <f t="shared" si="21"/>
        <v>0</v>
      </c>
      <c r="U96" s="351"/>
      <c r="V96" s="351"/>
      <c r="W96" s="351"/>
      <c r="X96" s="351"/>
      <c r="Y96" s="414">
        <f t="shared" si="32"/>
        <v>2600000</v>
      </c>
      <c r="Z96" s="351">
        <v>2600000</v>
      </c>
      <c r="AA96" s="351"/>
      <c r="AB96" s="351"/>
      <c r="AC96" s="351"/>
      <c r="AD96" s="351"/>
      <c r="AE96" s="351"/>
      <c r="AF96" s="351"/>
      <c r="AG96" s="414">
        <f t="shared" si="23"/>
        <v>2987800</v>
      </c>
      <c r="AH96" s="420">
        <f t="shared" si="24"/>
        <v>2987800</v>
      </c>
      <c r="AI96" s="414">
        <f t="shared" si="25"/>
        <v>387800</v>
      </c>
      <c r="AJ96" s="414">
        <v>0</v>
      </c>
      <c r="AK96" s="414">
        <v>0</v>
      </c>
      <c r="AL96" s="414">
        <v>0</v>
      </c>
      <c r="AM96" s="414">
        <f>(298.78-260)*10000</f>
        <v>387800</v>
      </c>
      <c r="AN96" s="414">
        <f t="shared" si="26"/>
        <v>0</v>
      </c>
      <c r="AO96" s="414">
        <v>0</v>
      </c>
      <c r="AP96" s="414">
        <v>0</v>
      </c>
      <c r="AQ96" s="414">
        <v>0</v>
      </c>
      <c r="AR96" s="414">
        <v>0</v>
      </c>
      <c r="AS96" s="414">
        <f t="shared" si="27"/>
        <v>0</v>
      </c>
      <c r="AT96" s="414">
        <v>0</v>
      </c>
      <c r="AU96" s="414">
        <v>0</v>
      </c>
      <c r="AV96" s="414">
        <v>0</v>
      </c>
      <c r="AW96" s="414">
        <v>0</v>
      </c>
      <c r="AX96" s="414">
        <f t="shared" si="28"/>
        <v>2600000</v>
      </c>
      <c r="AY96" s="414">
        <v>2600000</v>
      </c>
      <c r="AZ96" s="414">
        <v>0</v>
      </c>
      <c r="BA96" s="414">
        <v>0</v>
      </c>
      <c r="BB96" s="414">
        <f t="shared" si="29"/>
        <v>0</v>
      </c>
      <c r="BC96" s="414">
        <v>0</v>
      </c>
      <c r="BD96" s="414">
        <f t="shared" si="30"/>
        <v>0</v>
      </c>
      <c r="BE96" s="314"/>
      <c r="BF96" s="286"/>
      <c r="BG96" s="400">
        <f t="shared" si="31"/>
        <v>0</v>
      </c>
    </row>
    <row r="97" s="400" customFormat="1" ht="24" customHeight="1" spans="1:59">
      <c r="A97" s="314">
        <v>89</v>
      </c>
      <c r="B97" s="314" t="s">
        <v>19</v>
      </c>
      <c r="C97" s="314" t="s">
        <v>20</v>
      </c>
      <c r="D97" s="417">
        <v>2015</v>
      </c>
      <c r="E97" s="81" t="s">
        <v>141</v>
      </c>
      <c r="F97" s="314" t="s">
        <v>50</v>
      </c>
      <c r="G97" s="314" t="s">
        <v>79</v>
      </c>
      <c r="H97" s="414">
        <f t="shared" si="17"/>
        <v>2105900</v>
      </c>
      <c r="I97" s="416">
        <f t="shared" si="18"/>
        <v>2105900</v>
      </c>
      <c r="J97" s="414">
        <f t="shared" si="19"/>
        <v>0</v>
      </c>
      <c r="K97" s="351"/>
      <c r="L97" s="351"/>
      <c r="M97" s="351"/>
      <c r="N97" s="351"/>
      <c r="O97" s="414">
        <f t="shared" si="20"/>
        <v>0</v>
      </c>
      <c r="P97" s="351"/>
      <c r="Q97" s="351"/>
      <c r="R97" s="351"/>
      <c r="S97" s="351"/>
      <c r="T97" s="414">
        <f t="shared" si="21"/>
        <v>0</v>
      </c>
      <c r="U97" s="351"/>
      <c r="V97" s="351"/>
      <c r="W97" s="351"/>
      <c r="X97" s="351"/>
      <c r="Y97" s="414">
        <f t="shared" si="32"/>
        <v>2105900</v>
      </c>
      <c r="Z97" s="351">
        <v>2105900</v>
      </c>
      <c r="AA97" s="351"/>
      <c r="AB97" s="351"/>
      <c r="AC97" s="351"/>
      <c r="AD97" s="351"/>
      <c r="AE97" s="351"/>
      <c r="AF97" s="351"/>
      <c r="AG97" s="414">
        <f t="shared" si="23"/>
        <v>2105900</v>
      </c>
      <c r="AH97" s="420">
        <f t="shared" si="24"/>
        <v>2105900</v>
      </c>
      <c r="AI97" s="414">
        <f t="shared" si="25"/>
        <v>0</v>
      </c>
      <c r="AJ97" s="414">
        <v>0</v>
      </c>
      <c r="AK97" s="414">
        <v>0</v>
      </c>
      <c r="AL97" s="414">
        <v>0</v>
      </c>
      <c r="AM97" s="414">
        <v>0</v>
      </c>
      <c r="AN97" s="414">
        <f t="shared" si="26"/>
        <v>0</v>
      </c>
      <c r="AO97" s="414">
        <v>0</v>
      </c>
      <c r="AP97" s="414">
        <v>0</v>
      </c>
      <c r="AQ97" s="414">
        <v>0</v>
      </c>
      <c r="AR97" s="414">
        <v>0</v>
      </c>
      <c r="AS97" s="414">
        <f t="shared" si="27"/>
        <v>0</v>
      </c>
      <c r="AT97" s="414">
        <v>0</v>
      </c>
      <c r="AU97" s="414">
        <v>0</v>
      </c>
      <c r="AV97" s="414">
        <v>0</v>
      </c>
      <c r="AW97" s="414">
        <v>0</v>
      </c>
      <c r="AX97" s="414">
        <f t="shared" si="28"/>
        <v>2105900</v>
      </c>
      <c r="AY97" s="351">
        <v>2105900</v>
      </c>
      <c r="AZ97" s="414">
        <v>0</v>
      </c>
      <c r="BA97" s="414">
        <v>0</v>
      </c>
      <c r="BB97" s="414">
        <f t="shared" si="29"/>
        <v>0</v>
      </c>
      <c r="BC97" s="414">
        <v>0</v>
      </c>
      <c r="BD97" s="414">
        <f t="shared" si="30"/>
        <v>0</v>
      </c>
      <c r="BE97" s="314"/>
      <c r="BF97" s="286"/>
      <c r="BG97" s="400">
        <f t="shared" si="31"/>
        <v>0</v>
      </c>
    </row>
    <row r="98" s="400" customFormat="1" ht="24" customHeight="1" spans="1:59">
      <c r="A98" s="314">
        <v>90</v>
      </c>
      <c r="B98" s="314" t="s">
        <v>19</v>
      </c>
      <c r="C98" s="314" t="s">
        <v>20</v>
      </c>
      <c r="D98" s="417">
        <v>2015</v>
      </c>
      <c r="E98" s="81" t="s">
        <v>142</v>
      </c>
      <c r="F98" s="314" t="s">
        <v>50</v>
      </c>
      <c r="G98" s="314" t="s">
        <v>79</v>
      </c>
      <c r="H98" s="414">
        <f t="shared" si="17"/>
        <v>3002000</v>
      </c>
      <c r="I98" s="416">
        <f t="shared" si="18"/>
        <v>3002000</v>
      </c>
      <c r="J98" s="414">
        <f t="shared" si="19"/>
        <v>402000</v>
      </c>
      <c r="K98" s="351"/>
      <c r="L98" s="351"/>
      <c r="M98" s="351"/>
      <c r="N98" s="351">
        <f>(300.2-260)*10000</f>
        <v>402000</v>
      </c>
      <c r="O98" s="414">
        <f t="shared" si="20"/>
        <v>0</v>
      </c>
      <c r="P98" s="351"/>
      <c r="Q98" s="351"/>
      <c r="R98" s="351"/>
      <c r="S98" s="351"/>
      <c r="T98" s="414">
        <f t="shared" si="21"/>
        <v>0</v>
      </c>
      <c r="U98" s="351"/>
      <c r="V98" s="351"/>
      <c r="W98" s="351"/>
      <c r="X98" s="351"/>
      <c r="Y98" s="414">
        <f t="shared" si="32"/>
        <v>2600000</v>
      </c>
      <c r="Z98" s="351">
        <v>2600000</v>
      </c>
      <c r="AA98" s="351"/>
      <c r="AB98" s="351"/>
      <c r="AC98" s="351"/>
      <c r="AD98" s="351"/>
      <c r="AE98" s="351"/>
      <c r="AF98" s="351"/>
      <c r="AG98" s="414">
        <f t="shared" si="23"/>
        <v>3002000</v>
      </c>
      <c r="AH98" s="420">
        <f t="shared" si="24"/>
        <v>3002000</v>
      </c>
      <c r="AI98" s="414">
        <f t="shared" si="25"/>
        <v>402000</v>
      </c>
      <c r="AJ98" s="414">
        <v>0</v>
      </c>
      <c r="AK98" s="414">
        <v>0</v>
      </c>
      <c r="AL98" s="414">
        <v>0</v>
      </c>
      <c r="AM98" s="351">
        <f>(300.2-260)*10000</f>
        <v>402000</v>
      </c>
      <c r="AN98" s="414">
        <f t="shared" si="26"/>
        <v>0</v>
      </c>
      <c r="AO98" s="414">
        <v>0</v>
      </c>
      <c r="AP98" s="414">
        <v>0</v>
      </c>
      <c r="AQ98" s="414">
        <v>0</v>
      </c>
      <c r="AR98" s="414">
        <v>0</v>
      </c>
      <c r="AS98" s="414">
        <f t="shared" si="27"/>
        <v>0</v>
      </c>
      <c r="AT98" s="414">
        <v>0</v>
      </c>
      <c r="AU98" s="414">
        <v>0</v>
      </c>
      <c r="AV98" s="414">
        <v>0</v>
      </c>
      <c r="AW98" s="414">
        <v>0</v>
      </c>
      <c r="AX98" s="414">
        <f t="shared" si="28"/>
        <v>2600000</v>
      </c>
      <c r="AY98" s="414">
        <v>2600000</v>
      </c>
      <c r="AZ98" s="414">
        <v>0</v>
      </c>
      <c r="BA98" s="414">
        <v>0</v>
      </c>
      <c r="BB98" s="414">
        <f t="shared" si="29"/>
        <v>0</v>
      </c>
      <c r="BC98" s="414">
        <v>0</v>
      </c>
      <c r="BD98" s="414">
        <f t="shared" si="30"/>
        <v>0</v>
      </c>
      <c r="BE98" s="314"/>
      <c r="BF98" s="286"/>
      <c r="BG98" s="400">
        <f t="shared" si="31"/>
        <v>0</v>
      </c>
    </row>
    <row r="99" s="400" customFormat="1" ht="24" customHeight="1" spans="1:59">
      <c r="A99" s="314">
        <v>91</v>
      </c>
      <c r="B99" s="314" t="s">
        <v>19</v>
      </c>
      <c r="C99" s="314" t="s">
        <v>20</v>
      </c>
      <c r="D99" s="417">
        <v>2015</v>
      </c>
      <c r="E99" s="81" t="s">
        <v>143</v>
      </c>
      <c r="F99" s="314" t="s">
        <v>50</v>
      </c>
      <c r="G99" s="314" t="s">
        <v>50</v>
      </c>
      <c r="H99" s="414">
        <f t="shared" si="17"/>
        <v>2999700</v>
      </c>
      <c r="I99" s="416">
        <f t="shared" si="18"/>
        <v>2999700</v>
      </c>
      <c r="J99" s="414">
        <f t="shared" si="19"/>
        <v>0</v>
      </c>
      <c r="K99" s="351"/>
      <c r="L99" s="351"/>
      <c r="M99" s="351"/>
      <c r="N99" s="351"/>
      <c r="O99" s="414">
        <f t="shared" si="20"/>
        <v>0</v>
      </c>
      <c r="P99" s="351"/>
      <c r="Q99" s="351"/>
      <c r="R99" s="351"/>
      <c r="S99" s="351"/>
      <c r="T99" s="414">
        <f t="shared" si="21"/>
        <v>0</v>
      </c>
      <c r="U99" s="351"/>
      <c r="V99" s="351"/>
      <c r="W99" s="351"/>
      <c r="X99" s="351"/>
      <c r="Y99" s="414">
        <f t="shared" si="22"/>
        <v>2999700</v>
      </c>
      <c r="Z99" s="351">
        <v>2999700</v>
      </c>
      <c r="AA99" s="351"/>
      <c r="AB99" s="351"/>
      <c r="AC99" s="351"/>
      <c r="AD99" s="351"/>
      <c r="AE99" s="351"/>
      <c r="AF99" s="351"/>
      <c r="AG99" s="414">
        <f t="shared" si="23"/>
        <v>2999700</v>
      </c>
      <c r="AH99" s="420">
        <f t="shared" si="24"/>
        <v>2999700</v>
      </c>
      <c r="AI99" s="414">
        <f t="shared" si="25"/>
        <v>0</v>
      </c>
      <c r="AJ99" s="414">
        <v>0</v>
      </c>
      <c r="AK99" s="414">
        <v>0</v>
      </c>
      <c r="AL99" s="414">
        <v>0</v>
      </c>
      <c r="AM99" s="414">
        <v>0</v>
      </c>
      <c r="AN99" s="414">
        <f t="shared" si="26"/>
        <v>0</v>
      </c>
      <c r="AO99" s="414">
        <v>0</v>
      </c>
      <c r="AP99" s="414">
        <v>0</v>
      </c>
      <c r="AQ99" s="414">
        <v>0</v>
      </c>
      <c r="AR99" s="414">
        <v>0</v>
      </c>
      <c r="AS99" s="414">
        <f t="shared" si="27"/>
        <v>0</v>
      </c>
      <c r="AT99" s="414">
        <v>0</v>
      </c>
      <c r="AU99" s="414">
        <v>0</v>
      </c>
      <c r="AV99" s="414">
        <v>0</v>
      </c>
      <c r="AW99" s="414">
        <v>0</v>
      </c>
      <c r="AX99" s="414">
        <f t="shared" si="28"/>
        <v>2999700</v>
      </c>
      <c r="AY99" s="414">
        <v>2999700</v>
      </c>
      <c r="AZ99" s="414">
        <v>0</v>
      </c>
      <c r="BA99" s="414">
        <v>0</v>
      </c>
      <c r="BB99" s="414">
        <f t="shared" si="29"/>
        <v>0</v>
      </c>
      <c r="BC99" s="414">
        <v>0</v>
      </c>
      <c r="BD99" s="414">
        <f t="shared" si="30"/>
        <v>0</v>
      </c>
      <c r="BE99" s="351"/>
      <c r="BF99" s="286"/>
      <c r="BG99" s="400">
        <f t="shared" si="31"/>
        <v>0</v>
      </c>
    </row>
    <row r="100" s="400" customFormat="1" ht="24" customHeight="1" spans="1:59">
      <c r="A100" s="314">
        <v>92</v>
      </c>
      <c r="B100" s="314" t="s">
        <v>19</v>
      </c>
      <c r="C100" s="314" t="s">
        <v>20</v>
      </c>
      <c r="D100" s="417">
        <v>2016</v>
      </c>
      <c r="E100" s="81" t="s">
        <v>144</v>
      </c>
      <c r="F100" s="314" t="s">
        <v>50</v>
      </c>
      <c r="G100" s="314" t="s">
        <v>50</v>
      </c>
      <c r="H100" s="414">
        <f t="shared" si="17"/>
        <v>191300</v>
      </c>
      <c r="I100" s="421">
        <f t="shared" si="18"/>
        <v>191300</v>
      </c>
      <c r="J100" s="414">
        <f t="shared" si="19"/>
        <v>0</v>
      </c>
      <c r="K100" s="351"/>
      <c r="L100" s="351"/>
      <c r="M100" s="351"/>
      <c r="N100" s="351"/>
      <c r="O100" s="414">
        <f t="shared" si="20"/>
        <v>191300</v>
      </c>
      <c r="P100" s="351"/>
      <c r="Q100" s="351"/>
      <c r="R100" s="351"/>
      <c r="S100" s="351">
        <v>191300</v>
      </c>
      <c r="T100" s="414">
        <f t="shared" si="21"/>
        <v>0</v>
      </c>
      <c r="U100" s="351"/>
      <c r="V100" s="351"/>
      <c r="W100" s="351"/>
      <c r="X100" s="351"/>
      <c r="Y100" s="414">
        <f t="shared" si="22"/>
        <v>0</v>
      </c>
      <c r="Z100" s="351"/>
      <c r="AA100" s="351"/>
      <c r="AB100" s="351"/>
      <c r="AC100" s="351"/>
      <c r="AD100" s="351"/>
      <c r="AE100" s="351"/>
      <c r="AF100" s="351"/>
      <c r="AG100" s="422">
        <f t="shared" si="23"/>
        <v>162370.284833068</v>
      </c>
      <c r="AH100" s="422">
        <f t="shared" si="24"/>
        <v>162370.284833068</v>
      </c>
      <c r="AI100" s="414">
        <f t="shared" si="25"/>
        <v>0</v>
      </c>
      <c r="AJ100" s="414">
        <v>0</v>
      </c>
      <c r="AK100" s="414">
        <v>0</v>
      </c>
      <c r="AL100" s="414">
        <v>0</v>
      </c>
      <c r="AM100" s="414">
        <v>0</v>
      </c>
      <c r="AN100" s="414">
        <f t="shared" si="26"/>
        <v>162370.284833068</v>
      </c>
      <c r="AO100" s="414">
        <v>0</v>
      </c>
      <c r="AP100" s="414">
        <v>0</v>
      </c>
      <c r="AQ100" s="414">
        <v>0</v>
      </c>
      <c r="AR100" s="414">
        <v>162370.284833068</v>
      </c>
      <c r="AS100" s="414">
        <f t="shared" si="27"/>
        <v>0</v>
      </c>
      <c r="AT100" s="414">
        <v>0</v>
      </c>
      <c r="AU100" s="414">
        <v>0</v>
      </c>
      <c r="AV100" s="414">
        <v>0</v>
      </c>
      <c r="AW100" s="414">
        <v>0</v>
      </c>
      <c r="AX100" s="414">
        <f t="shared" si="28"/>
        <v>0</v>
      </c>
      <c r="AY100" s="414">
        <v>0</v>
      </c>
      <c r="AZ100" s="414">
        <v>0</v>
      </c>
      <c r="BA100" s="414">
        <v>0</v>
      </c>
      <c r="BB100" s="414">
        <f t="shared" si="29"/>
        <v>0</v>
      </c>
      <c r="BC100" s="414">
        <v>0</v>
      </c>
      <c r="BD100" s="414">
        <f t="shared" si="30"/>
        <v>0</v>
      </c>
      <c r="BE100" s="351"/>
      <c r="BF100" s="286"/>
      <c r="BG100" s="400">
        <f t="shared" si="31"/>
        <v>0</v>
      </c>
    </row>
    <row r="101" s="400" customFormat="1" ht="24" customHeight="1" spans="1:59">
      <c r="A101" s="314">
        <v>93</v>
      </c>
      <c r="B101" s="314" t="s">
        <v>19</v>
      </c>
      <c r="C101" s="314" t="s">
        <v>20</v>
      </c>
      <c r="D101" s="417">
        <v>2016</v>
      </c>
      <c r="E101" s="81" t="s">
        <v>145</v>
      </c>
      <c r="F101" s="314" t="s">
        <v>50</v>
      </c>
      <c r="G101" s="314" t="s">
        <v>50</v>
      </c>
      <c r="H101" s="414">
        <f t="shared" si="17"/>
        <v>1411200</v>
      </c>
      <c r="I101" s="421">
        <f t="shared" si="18"/>
        <v>1411200</v>
      </c>
      <c r="J101" s="414">
        <f t="shared" si="19"/>
        <v>0</v>
      </c>
      <c r="K101" s="351"/>
      <c r="L101" s="351"/>
      <c r="M101" s="351"/>
      <c r="N101" s="351"/>
      <c r="O101" s="414">
        <f t="shared" si="20"/>
        <v>1411200</v>
      </c>
      <c r="P101" s="351"/>
      <c r="Q101" s="351"/>
      <c r="R101" s="351"/>
      <c r="S101" s="351">
        <v>1411200</v>
      </c>
      <c r="T101" s="414">
        <f t="shared" si="21"/>
        <v>0</v>
      </c>
      <c r="U101" s="351"/>
      <c r="V101" s="351"/>
      <c r="W101" s="351"/>
      <c r="X101" s="351"/>
      <c r="Y101" s="414">
        <f t="shared" si="22"/>
        <v>0</v>
      </c>
      <c r="Z101" s="351"/>
      <c r="AA101" s="351"/>
      <c r="AB101" s="351"/>
      <c r="AC101" s="351"/>
      <c r="AD101" s="351"/>
      <c r="AE101" s="351"/>
      <c r="AF101" s="351"/>
      <c r="AG101" s="422">
        <f t="shared" si="23"/>
        <v>1220352.33391861</v>
      </c>
      <c r="AH101" s="422">
        <f t="shared" si="24"/>
        <v>1220352.33391861</v>
      </c>
      <c r="AI101" s="414">
        <f t="shared" si="25"/>
        <v>0</v>
      </c>
      <c r="AJ101" s="414">
        <v>0</v>
      </c>
      <c r="AK101" s="414">
        <v>0</v>
      </c>
      <c r="AL101" s="414">
        <v>0</v>
      </c>
      <c r="AM101" s="414">
        <v>0</v>
      </c>
      <c r="AN101" s="414">
        <f t="shared" si="26"/>
        <v>1220352.33391861</v>
      </c>
      <c r="AO101" s="414">
        <v>0</v>
      </c>
      <c r="AP101" s="414">
        <v>0</v>
      </c>
      <c r="AQ101" s="414">
        <v>0</v>
      </c>
      <c r="AR101" s="414">
        <v>1220352.33391861</v>
      </c>
      <c r="AS101" s="414">
        <f t="shared" si="27"/>
        <v>0</v>
      </c>
      <c r="AT101" s="414">
        <v>0</v>
      </c>
      <c r="AU101" s="414">
        <v>0</v>
      </c>
      <c r="AV101" s="414">
        <v>0</v>
      </c>
      <c r="AW101" s="414">
        <v>0</v>
      </c>
      <c r="AX101" s="414">
        <f t="shared" si="28"/>
        <v>0</v>
      </c>
      <c r="AY101" s="414">
        <v>0</v>
      </c>
      <c r="AZ101" s="414">
        <v>0</v>
      </c>
      <c r="BA101" s="414">
        <v>0</v>
      </c>
      <c r="BB101" s="414">
        <f t="shared" si="29"/>
        <v>0</v>
      </c>
      <c r="BC101" s="414">
        <v>0</v>
      </c>
      <c r="BD101" s="414">
        <f t="shared" si="30"/>
        <v>0</v>
      </c>
      <c r="BE101" s="351"/>
      <c r="BF101" s="286"/>
      <c r="BG101" s="400">
        <f t="shared" si="31"/>
        <v>0</v>
      </c>
    </row>
    <row r="102" s="400" customFormat="1" ht="24" customHeight="1" spans="1:59">
      <c r="A102" s="314">
        <v>94</v>
      </c>
      <c r="B102" s="314" t="s">
        <v>19</v>
      </c>
      <c r="C102" s="314" t="s">
        <v>20</v>
      </c>
      <c r="D102" s="417">
        <v>2016</v>
      </c>
      <c r="E102" s="81" t="s">
        <v>146</v>
      </c>
      <c r="F102" s="314" t="s">
        <v>50</v>
      </c>
      <c r="G102" s="314" t="s">
        <v>50</v>
      </c>
      <c r="H102" s="414">
        <f t="shared" si="17"/>
        <v>312900</v>
      </c>
      <c r="I102" s="421">
        <f t="shared" si="18"/>
        <v>312900</v>
      </c>
      <c r="J102" s="414">
        <f t="shared" si="19"/>
        <v>0</v>
      </c>
      <c r="K102" s="351"/>
      <c r="L102" s="351"/>
      <c r="M102" s="351"/>
      <c r="N102" s="351"/>
      <c r="O102" s="414">
        <f t="shared" si="20"/>
        <v>312900</v>
      </c>
      <c r="P102" s="351"/>
      <c r="Q102" s="351"/>
      <c r="R102" s="351"/>
      <c r="S102" s="351">
        <v>312900</v>
      </c>
      <c r="T102" s="414">
        <f t="shared" si="21"/>
        <v>0</v>
      </c>
      <c r="U102" s="351"/>
      <c r="V102" s="351"/>
      <c r="W102" s="351"/>
      <c r="X102" s="351"/>
      <c r="Y102" s="414">
        <f t="shared" si="22"/>
        <v>0</v>
      </c>
      <c r="Z102" s="351"/>
      <c r="AA102" s="351"/>
      <c r="AB102" s="351"/>
      <c r="AC102" s="351"/>
      <c r="AD102" s="351"/>
      <c r="AE102" s="351"/>
      <c r="AF102" s="351"/>
      <c r="AG102" s="422">
        <f t="shared" si="23"/>
        <v>289296.9493</v>
      </c>
      <c r="AH102" s="422">
        <f t="shared" si="24"/>
        <v>289296.9493</v>
      </c>
      <c r="AI102" s="414">
        <f t="shared" si="25"/>
        <v>0</v>
      </c>
      <c r="AJ102" s="414">
        <v>0</v>
      </c>
      <c r="AK102" s="414">
        <v>0</v>
      </c>
      <c r="AL102" s="414">
        <v>0</v>
      </c>
      <c r="AM102" s="414">
        <v>0</v>
      </c>
      <c r="AN102" s="414">
        <f t="shared" si="26"/>
        <v>289296.9493</v>
      </c>
      <c r="AO102" s="414">
        <v>0</v>
      </c>
      <c r="AP102" s="414">
        <v>0</v>
      </c>
      <c r="AQ102" s="414">
        <v>0</v>
      </c>
      <c r="AR102" s="414">
        <v>289296.9493</v>
      </c>
      <c r="AS102" s="414">
        <f t="shared" si="27"/>
        <v>0</v>
      </c>
      <c r="AT102" s="414">
        <v>0</v>
      </c>
      <c r="AU102" s="414">
        <v>0</v>
      </c>
      <c r="AV102" s="414">
        <v>0</v>
      </c>
      <c r="AW102" s="414">
        <v>0</v>
      </c>
      <c r="AX102" s="414">
        <f t="shared" si="28"/>
        <v>0</v>
      </c>
      <c r="AY102" s="414">
        <v>0</v>
      </c>
      <c r="AZ102" s="414">
        <v>0</v>
      </c>
      <c r="BA102" s="414">
        <v>0</v>
      </c>
      <c r="BB102" s="414">
        <f t="shared" si="29"/>
        <v>0</v>
      </c>
      <c r="BC102" s="414">
        <v>0</v>
      </c>
      <c r="BD102" s="414">
        <f t="shared" si="30"/>
        <v>0</v>
      </c>
      <c r="BE102" s="351"/>
      <c r="BF102" s="286"/>
      <c r="BG102" s="400">
        <f t="shared" si="31"/>
        <v>0</v>
      </c>
    </row>
    <row r="103" s="400" customFormat="1" ht="24" customHeight="1" spans="1:59">
      <c r="A103" s="314">
        <v>95</v>
      </c>
      <c r="B103" s="314" t="s">
        <v>19</v>
      </c>
      <c r="C103" s="314" t="s">
        <v>20</v>
      </c>
      <c r="D103" s="417">
        <v>2016</v>
      </c>
      <c r="E103" s="81" t="s">
        <v>147</v>
      </c>
      <c r="F103" s="314" t="s">
        <v>50</v>
      </c>
      <c r="G103" s="314" t="s">
        <v>50</v>
      </c>
      <c r="H103" s="414">
        <f t="shared" si="17"/>
        <v>596300</v>
      </c>
      <c r="I103" s="421">
        <f t="shared" si="18"/>
        <v>596300</v>
      </c>
      <c r="J103" s="414">
        <f t="shared" si="19"/>
        <v>0</v>
      </c>
      <c r="K103" s="351"/>
      <c r="L103" s="351"/>
      <c r="M103" s="351"/>
      <c r="N103" s="351"/>
      <c r="O103" s="414">
        <f t="shared" si="20"/>
        <v>596300</v>
      </c>
      <c r="P103" s="351"/>
      <c r="Q103" s="351"/>
      <c r="R103" s="351"/>
      <c r="S103" s="351">
        <v>596300</v>
      </c>
      <c r="T103" s="414">
        <f t="shared" si="21"/>
        <v>0</v>
      </c>
      <c r="U103" s="351"/>
      <c r="V103" s="351"/>
      <c r="W103" s="351"/>
      <c r="X103" s="351"/>
      <c r="Y103" s="414">
        <f t="shared" si="22"/>
        <v>0</v>
      </c>
      <c r="Z103" s="351"/>
      <c r="AA103" s="351"/>
      <c r="AB103" s="351"/>
      <c r="AC103" s="351"/>
      <c r="AD103" s="351"/>
      <c r="AE103" s="351"/>
      <c r="AF103" s="351"/>
      <c r="AG103" s="422">
        <f t="shared" si="23"/>
        <v>596300</v>
      </c>
      <c r="AH103" s="422">
        <f t="shared" si="24"/>
        <v>596300</v>
      </c>
      <c r="AI103" s="414">
        <f t="shared" si="25"/>
        <v>0</v>
      </c>
      <c r="AJ103" s="414">
        <v>0</v>
      </c>
      <c r="AK103" s="414">
        <v>0</v>
      </c>
      <c r="AL103" s="414">
        <v>0</v>
      </c>
      <c r="AM103" s="414">
        <v>0</v>
      </c>
      <c r="AN103" s="414">
        <f t="shared" si="26"/>
        <v>596300</v>
      </c>
      <c r="AO103" s="414">
        <v>0</v>
      </c>
      <c r="AP103" s="414">
        <v>0</v>
      </c>
      <c r="AQ103" s="414">
        <v>0</v>
      </c>
      <c r="AR103" s="414">
        <v>596300</v>
      </c>
      <c r="AS103" s="414">
        <f t="shared" si="27"/>
        <v>0</v>
      </c>
      <c r="AT103" s="414">
        <v>0</v>
      </c>
      <c r="AU103" s="414">
        <v>0</v>
      </c>
      <c r="AV103" s="414">
        <v>0</v>
      </c>
      <c r="AW103" s="414">
        <v>0</v>
      </c>
      <c r="AX103" s="414">
        <f t="shared" si="28"/>
        <v>0</v>
      </c>
      <c r="AY103" s="414">
        <v>0</v>
      </c>
      <c r="AZ103" s="414">
        <v>0</v>
      </c>
      <c r="BA103" s="414">
        <v>0</v>
      </c>
      <c r="BB103" s="414">
        <f t="shared" si="29"/>
        <v>0</v>
      </c>
      <c r="BC103" s="414">
        <v>0</v>
      </c>
      <c r="BD103" s="414">
        <f t="shared" si="30"/>
        <v>0</v>
      </c>
      <c r="BE103" s="351"/>
      <c r="BF103" s="286"/>
      <c r="BG103" s="400">
        <f t="shared" si="31"/>
        <v>0</v>
      </c>
    </row>
    <row r="104" s="400" customFormat="1" ht="24" customHeight="1" spans="1:59">
      <c r="A104" s="314">
        <v>96</v>
      </c>
      <c r="B104" s="314" t="s">
        <v>19</v>
      </c>
      <c r="C104" s="314" t="s">
        <v>20</v>
      </c>
      <c r="D104" s="417">
        <v>2016</v>
      </c>
      <c r="E104" s="81" t="s">
        <v>148</v>
      </c>
      <c r="F104" s="314" t="s">
        <v>50</v>
      </c>
      <c r="G104" s="314" t="s">
        <v>50</v>
      </c>
      <c r="H104" s="414">
        <f t="shared" si="17"/>
        <v>456300</v>
      </c>
      <c r="I104" s="421">
        <f t="shared" si="18"/>
        <v>456300</v>
      </c>
      <c r="J104" s="414">
        <f t="shared" si="19"/>
        <v>0</v>
      </c>
      <c r="K104" s="351"/>
      <c r="L104" s="351"/>
      <c r="M104" s="351"/>
      <c r="N104" s="351"/>
      <c r="O104" s="414">
        <f t="shared" si="20"/>
        <v>456300</v>
      </c>
      <c r="P104" s="351"/>
      <c r="Q104" s="351"/>
      <c r="R104" s="351"/>
      <c r="S104" s="351">
        <v>456300</v>
      </c>
      <c r="T104" s="414">
        <f t="shared" si="21"/>
        <v>0</v>
      </c>
      <c r="U104" s="351"/>
      <c r="V104" s="351"/>
      <c r="W104" s="351"/>
      <c r="X104" s="351"/>
      <c r="Y104" s="414">
        <f t="shared" si="22"/>
        <v>0</v>
      </c>
      <c r="Z104" s="351"/>
      <c r="AA104" s="351"/>
      <c r="AB104" s="351"/>
      <c r="AC104" s="351"/>
      <c r="AD104" s="351"/>
      <c r="AE104" s="351"/>
      <c r="AF104" s="351"/>
      <c r="AG104" s="422">
        <f t="shared" si="23"/>
        <v>456300</v>
      </c>
      <c r="AH104" s="422">
        <f t="shared" si="24"/>
        <v>456300</v>
      </c>
      <c r="AI104" s="414">
        <f t="shared" si="25"/>
        <v>0</v>
      </c>
      <c r="AJ104" s="414">
        <v>0</v>
      </c>
      <c r="AK104" s="414">
        <v>0</v>
      </c>
      <c r="AL104" s="414">
        <v>0</v>
      </c>
      <c r="AM104" s="414">
        <v>0</v>
      </c>
      <c r="AN104" s="414">
        <f t="shared" si="26"/>
        <v>456300</v>
      </c>
      <c r="AO104" s="414">
        <v>0</v>
      </c>
      <c r="AP104" s="414">
        <v>0</v>
      </c>
      <c r="AQ104" s="414">
        <v>0</v>
      </c>
      <c r="AR104" s="414">
        <v>456300</v>
      </c>
      <c r="AS104" s="414">
        <f t="shared" si="27"/>
        <v>0</v>
      </c>
      <c r="AT104" s="414">
        <v>0</v>
      </c>
      <c r="AU104" s="414">
        <v>0</v>
      </c>
      <c r="AV104" s="414">
        <v>0</v>
      </c>
      <c r="AW104" s="414">
        <v>0</v>
      </c>
      <c r="AX104" s="414">
        <f t="shared" si="28"/>
        <v>0</v>
      </c>
      <c r="AY104" s="414">
        <v>0</v>
      </c>
      <c r="AZ104" s="414">
        <v>0</v>
      </c>
      <c r="BA104" s="414">
        <v>0</v>
      </c>
      <c r="BB104" s="414">
        <f t="shared" si="29"/>
        <v>0</v>
      </c>
      <c r="BC104" s="414">
        <v>0</v>
      </c>
      <c r="BD104" s="414">
        <f t="shared" si="30"/>
        <v>0</v>
      </c>
      <c r="BE104" s="351"/>
      <c r="BF104" s="286"/>
      <c r="BG104" s="400">
        <f t="shared" si="31"/>
        <v>0</v>
      </c>
    </row>
    <row r="105" s="400" customFormat="1" ht="24" customHeight="1" spans="1:59">
      <c r="A105" s="314">
        <v>97</v>
      </c>
      <c r="B105" s="314" t="s">
        <v>19</v>
      </c>
      <c r="C105" s="314" t="s">
        <v>20</v>
      </c>
      <c r="D105" s="417">
        <v>2016</v>
      </c>
      <c r="E105" s="81" t="s">
        <v>149</v>
      </c>
      <c r="F105" s="314" t="s">
        <v>50</v>
      </c>
      <c r="G105" s="314" t="s">
        <v>50</v>
      </c>
      <c r="H105" s="414">
        <f t="shared" si="17"/>
        <v>556800</v>
      </c>
      <c r="I105" s="421">
        <f t="shared" si="18"/>
        <v>556800</v>
      </c>
      <c r="J105" s="414">
        <f t="shared" si="19"/>
        <v>0</v>
      </c>
      <c r="K105" s="351"/>
      <c r="L105" s="351"/>
      <c r="M105" s="351"/>
      <c r="N105" s="351"/>
      <c r="O105" s="414">
        <f t="shared" si="20"/>
        <v>556800</v>
      </c>
      <c r="P105" s="351"/>
      <c r="Q105" s="351"/>
      <c r="R105" s="351"/>
      <c r="S105" s="351">
        <v>556800</v>
      </c>
      <c r="T105" s="414">
        <f t="shared" si="21"/>
        <v>0</v>
      </c>
      <c r="U105" s="351"/>
      <c r="V105" s="351"/>
      <c r="W105" s="351"/>
      <c r="X105" s="351"/>
      <c r="Y105" s="414">
        <f t="shared" si="22"/>
        <v>0</v>
      </c>
      <c r="Z105" s="351"/>
      <c r="AA105" s="351"/>
      <c r="AB105" s="351"/>
      <c r="AC105" s="351"/>
      <c r="AD105" s="351"/>
      <c r="AE105" s="351"/>
      <c r="AF105" s="351"/>
      <c r="AG105" s="422">
        <f t="shared" si="23"/>
        <v>556800</v>
      </c>
      <c r="AH105" s="422">
        <f t="shared" si="24"/>
        <v>556800</v>
      </c>
      <c r="AI105" s="414">
        <f t="shared" si="25"/>
        <v>0</v>
      </c>
      <c r="AJ105" s="414">
        <v>0</v>
      </c>
      <c r="AK105" s="414">
        <v>0</v>
      </c>
      <c r="AL105" s="414">
        <v>0</v>
      </c>
      <c r="AM105" s="414">
        <v>0</v>
      </c>
      <c r="AN105" s="414">
        <f t="shared" si="26"/>
        <v>556800</v>
      </c>
      <c r="AO105" s="414">
        <v>0</v>
      </c>
      <c r="AP105" s="414">
        <v>0</v>
      </c>
      <c r="AQ105" s="414">
        <v>0</v>
      </c>
      <c r="AR105" s="414">
        <v>556800</v>
      </c>
      <c r="AS105" s="414">
        <f t="shared" si="27"/>
        <v>0</v>
      </c>
      <c r="AT105" s="414">
        <v>0</v>
      </c>
      <c r="AU105" s="414">
        <v>0</v>
      </c>
      <c r="AV105" s="414">
        <v>0</v>
      </c>
      <c r="AW105" s="414">
        <v>0</v>
      </c>
      <c r="AX105" s="414">
        <f t="shared" si="28"/>
        <v>0</v>
      </c>
      <c r="AY105" s="414">
        <v>0</v>
      </c>
      <c r="AZ105" s="414">
        <v>0</v>
      </c>
      <c r="BA105" s="414">
        <v>0</v>
      </c>
      <c r="BB105" s="414">
        <f t="shared" si="29"/>
        <v>0</v>
      </c>
      <c r="BC105" s="414">
        <v>0</v>
      </c>
      <c r="BD105" s="414">
        <f t="shared" si="30"/>
        <v>0</v>
      </c>
      <c r="BE105" s="351"/>
      <c r="BF105" s="286"/>
      <c r="BG105" s="400">
        <f t="shared" si="31"/>
        <v>0</v>
      </c>
    </row>
    <row r="106" s="400" customFormat="1" ht="24" customHeight="1" spans="1:59">
      <c r="A106" s="314">
        <v>98</v>
      </c>
      <c r="B106" s="314" t="s">
        <v>19</v>
      </c>
      <c r="C106" s="314" t="s">
        <v>20</v>
      </c>
      <c r="D106" s="417">
        <v>2016</v>
      </c>
      <c r="E106" s="81" t="s">
        <v>150</v>
      </c>
      <c r="F106" s="314" t="s">
        <v>50</v>
      </c>
      <c r="G106" s="314" t="s">
        <v>50</v>
      </c>
      <c r="H106" s="414">
        <f t="shared" si="17"/>
        <v>506000</v>
      </c>
      <c r="I106" s="421">
        <f t="shared" si="18"/>
        <v>506000</v>
      </c>
      <c r="J106" s="414">
        <f t="shared" si="19"/>
        <v>0</v>
      </c>
      <c r="K106" s="351"/>
      <c r="L106" s="351"/>
      <c r="M106" s="351"/>
      <c r="N106" s="351"/>
      <c r="O106" s="414">
        <f t="shared" si="20"/>
        <v>506000</v>
      </c>
      <c r="P106" s="351"/>
      <c r="Q106" s="351"/>
      <c r="R106" s="351"/>
      <c r="S106" s="351">
        <v>506000</v>
      </c>
      <c r="T106" s="414">
        <f t="shared" si="21"/>
        <v>0</v>
      </c>
      <c r="U106" s="351"/>
      <c r="V106" s="351"/>
      <c r="W106" s="351"/>
      <c r="X106" s="351"/>
      <c r="Y106" s="414">
        <f t="shared" si="22"/>
        <v>0</v>
      </c>
      <c r="Z106" s="351"/>
      <c r="AA106" s="351"/>
      <c r="AB106" s="351"/>
      <c r="AC106" s="351"/>
      <c r="AD106" s="351"/>
      <c r="AE106" s="351"/>
      <c r="AF106" s="351"/>
      <c r="AG106" s="422">
        <f t="shared" si="23"/>
        <v>505959.077794808</v>
      </c>
      <c r="AH106" s="422">
        <f t="shared" si="24"/>
        <v>505959.077794808</v>
      </c>
      <c r="AI106" s="414">
        <f t="shared" si="25"/>
        <v>0</v>
      </c>
      <c r="AJ106" s="414">
        <v>0</v>
      </c>
      <c r="AK106" s="414">
        <v>0</v>
      </c>
      <c r="AL106" s="414">
        <v>0</v>
      </c>
      <c r="AM106" s="414">
        <v>0</v>
      </c>
      <c r="AN106" s="414">
        <f t="shared" si="26"/>
        <v>505959.077794808</v>
      </c>
      <c r="AO106" s="414">
        <v>0</v>
      </c>
      <c r="AP106" s="414">
        <v>0</v>
      </c>
      <c r="AQ106" s="414">
        <v>0</v>
      </c>
      <c r="AR106" s="414">
        <v>505959.077794808</v>
      </c>
      <c r="AS106" s="414">
        <f t="shared" si="27"/>
        <v>0</v>
      </c>
      <c r="AT106" s="414">
        <v>0</v>
      </c>
      <c r="AU106" s="414">
        <v>0</v>
      </c>
      <c r="AV106" s="414">
        <v>0</v>
      </c>
      <c r="AW106" s="414">
        <v>0</v>
      </c>
      <c r="AX106" s="414">
        <f t="shared" si="28"/>
        <v>0</v>
      </c>
      <c r="AY106" s="414">
        <v>0</v>
      </c>
      <c r="AZ106" s="414">
        <v>0</v>
      </c>
      <c r="BA106" s="414">
        <v>0</v>
      </c>
      <c r="BB106" s="414">
        <f t="shared" si="29"/>
        <v>0</v>
      </c>
      <c r="BC106" s="414">
        <v>0</v>
      </c>
      <c r="BD106" s="414">
        <f t="shared" si="30"/>
        <v>0</v>
      </c>
      <c r="BE106" s="351"/>
      <c r="BF106" s="286"/>
      <c r="BG106" s="400">
        <f t="shared" si="31"/>
        <v>0</v>
      </c>
    </row>
    <row r="107" s="400" customFormat="1" ht="24" customHeight="1" spans="1:59">
      <c r="A107" s="314">
        <v>99</v>
      </c>
      <c r="B107" s="314" t="s">
        <v>19</v>
      </c>
      <c r="C107" s="314" t="s">
        <v>20</v>
      </c>
      <c r="D107" s="417">
        <v>2016</v>
      </c>
      <c r="E107" s="81" t="s">
        <v>151</v>
      </c>
      <c r="F107" s="314" t="s">
        <v>50</v>
      </c>
      <c r="G107" s="314" t="s">
        <v>50</v>
      </c>
      <c r="H107" s="414">
        <f t="shared" si="17"/>
        <v>100800</v>
      </c>
      <c r="I107" s="421">
        <f t="shared" si="18"/>
        <v>100800</v>
      </c>
      <c r="J107" s="414">
        <f t="shared" si="19"/>
        <v>0</v>
      </c>
      <c r="K107" s="351"/>
      <c r="L107" s="351"/>
      <c r="M107" s="351"/>
      <c r="N107" s="351"/>
      <c r="O107" s="414">
        <f t="shared" si="20"/>
        <v>100800</v>
      </c>
      <c r="P107" s="351"/>
      <c r="Q107" s="351"/>
      <c r="R107" s="351"/>
      <c r="S107" s="351">
        <v>100800</v>
      </c>
      <c r="T107" s="414">
        <f t="shared" si="21"/>
        <v>0</v>
      </c>
      <c r="U107" s="351"/>
      <c r="V107" s="351"/>
      <c r="W107" s="351"/>
      <c r="X107" s="351"/>
      <c r="Y107" s="414">
        <f t="shared" si="22"/>
        <v>0</v>
      </c>
      <c r="Z107" s="351"/>
      <c r="AA107" s="351"/>
      <c r="AB107" s="351"/>
      <c r="AC107" s="351"/>
      <c r="AD107" s="351"/>
      <c r="AE107" s="351"/>
      <c r="AF107" s="351"/>
      <c r="AG107" s="422">
        <f t="shared" si="23"/>
        <v>100757.497263059</v>
      </c>
      <c r="AH107" s="422">
        <f t="shared" si="24"/>
        <v>100757.497263059</v>
      </c>
      <c r="AI107" s="414">
        <f t="shared" si="25"/>
        <v>0</v>
      </c>
      <c r="AJ107" s="414">
        <v>0</v>
      </c>
      <c r="AK107" s="414">
        <v>0</v>
      </c>
      <c r="AL107" s="414">
        <v>0</v>
      </c>
      <c r="AM107" s="414">
        <v>0</v>
      </c>
      <c r="AN107" s="414">
        <f t="shared" si="26"/>
        <v>100757.497263059</v>
      </c>
      <c r="AO107" s="414">
        <v>0</v>
      </c>
      <c r="AP107" s="414">
        <v>0</v>
      </c>
      <c r="AQ107" s="414">
        <v>0</v>
      </c>
      <c r="AR107" s="414">
        <v>100757.497263059</v>
      </c>
      <c r="AS107" s="414">
        <f t="shared" si="27"/>
        <v>0</v>
      </c>
      <c r="AT107" s="414">
        <v>0</v>
      </c>
      <c r="AU107" s="414">
        <v>0</v>
      </c>
      <c r="AV107" s="414">
        <v>0</v>
      </c>
      <c r="AW107" s="414">
        <v>0</v>
      </c>
      <c r="AX107" s="414">
        <f t="shared" si="28"/>
        <v>0</v>
      </c>
      <c r="AY107" s="414">
        <v>0</v>
      </c>
      <c r="AZ107" s="414">
        <v>0</v>
      </c>
      <c r="BA107" s="414">
        <v>0</v>
      </c>
      <c r="BB107" s="414">
        <f t="shared" si="29"/>
        <v>0</v>
      </c>
      <c r="BC107" s="414">
        <v>0</v>
      </c>
      <c r="BD107" s="414">
        <f t="shared" si="30"/>
        <v>0</v>
      </c>
      <c r="BE107" s="351"/>
      <c r="BF107" s="286"/>
      <c r="BG107" s="400">
        <f t="shared" si="31"/>
        <v>0</v>
      </c>
    </row>
    <row r="108" s="400" customFormat="1" ht="24" customHeight="1" spans="1:59">
      <c r="A108" s="314">
        <v>100</v>
      </c>
      <c r="B108" s="314" t="s">
        <v>19</v>
      </c>
      <c r="C108" s="314" t="s">
        <v>20</v>
      </c>
      <c r="D108" s="417">
        <v>2016</v>
      </c>
      <c r="E108" s="81" t="s">
        <v>152</v>
      </c>
      <c r="F108" s="314" t="s">
        <v>50</v>
      </c>
      <c r="G108" s="314" t="s">
        <v>50</v>
      </c>
      <c r="H108" s="414">
        <f t="shared" si="17"/>
        <v>1162000</v>
      </c>
      <c r="I108" s="421">
        <f t="shared" si="18"/>
        <v>1162000</v>
      </c>
      <c r="J108" s="414">
        <f t="shared" si="19"/>
        <v>0</v>
      </c>
      <c r="K108" s="351"/>
      <c r="L108" s="351"/>
      <c r="M108" s="351"/>
      <c r="N108" s="351"/>
      <c r="O108" s="414">
        <f t="shared" si="20"/>
        <v>1162000</v>
      </c>
      <c r="P108" s="351"/>
      <c r="Q108" s="351"/>
      <c r="R108" s="351"/>
      <c r="S108" s="351">
        <v>1162000</v>
      </c>
      <c r="T108" s="414">
        <f t="shared" si="21"/>
        <v>0</v>
      </c>
      <c r="U108" s="351"/>
      <c r="V108" s="351"/>
      <c r="W108" s="351"/>
      <c r="X108" s="351"/>
      <c r="Y108" s="414">
        <f t="shared" si="22"/>
        <v>0</v>
      </c>
      <c r="Z108" s="351"/>
      <c r="AA108" s="351"/>
      <c r="AB108" s="351"/>
      <c r="AC108" s="351"/>
      <c r="AD108" s="351"/>
      <c r="AE108" s="351"/>
      <c r="AF108" s="351"/>
      <c r="AG108" s="422">
        <f t="shared" si="23"/>
        <v>1118601.46074445</v>
      </c>
      <c r="AH108" s="422">
        <f t="shared" si="24"/>
        <v>1118601.46074445</v>
      </c>
      <c r="AI108" s="414">
        <f t="shared" si="25"/>
        <v>0</v>
      </c>
      <c r="AJ108" s="414">
        <v>0</v>
      </c>
      <c r="AK108" s="414">
        <v>0</v>
      </c>
      <c r="AL108" s="414">
        <v>0</v>
      </c>
      <c r="AM108" s="414">
        <v>0</v>
      </c>
      <c r="AN108" s="414">
        <f t="shared" si="26"/>
        <v>1118601.46074445</v>
      </c>
      <c r="AO108" s="414">
        <v>0</v>
      </c>
      <c r="AP108" s="414">
        <v>0</v>
      </c>
      <c r="AQ108" s="414">
        <v>0</v>
      </c>
      <c r="AR108" s="414">
        <v>1118601.46074445</v>
      </c>
      <c r="AS108" s="414">
        <f t="shared" si="27"/>
        <v>0</v>
      </c>
      <c r="AT108" s="414">
        <v>0</v>
      </c>
      <c r="AU108" s="414">
        <v>0</v>
      </c>
      <c r="AV108" s="414">
        <v>0</v>
      </c>
      <c r="AW108" s="414">
        <v>0</v>
      </c>
      <c r="AX108" s="414">
        <f t="shared" si="28"/>
        <v>0</v>
      </c>
      <c r="AY108" s="414">
        <v>0</v>
      </c>
      <c r="AZ108" s="414">
        <v>0</v>
      </c>
      <c r="BA108" s="414">
        <v>0</v>
      </c>
      <c r="BB108" s="414">
        <f t="shared" si="29"/>
        <v>0</v>
      </c>
      <c r="BC108" s="414">
        <v>0</v>
      </c>
      <c r="BD108" s="414">
        <f t="shared" si="30"/>
        <v>0</v>
      </c>
      <c r="BE108" s="351"/>
      <c r="BF108" s="286"/>
      <c r="BG108" s="400">
        <f t="shared" si="31"/>
        <v>0</v>
      </c>
    </row>
    <row r="109" s="400" customFormat="1" ht="24" customHeight="1" spans="1:59">
      <c r="A109" s="314">
        <v>101</v>
      </c>
      <c r="B109" s="314" t="s">
        <v>19</v>
      </c>
      <c r="C109" s="314" t="s">
        <v>20</v>
      </c>
      <c r="D109" s="417">
        <v>2016</v>
      </c>
      <c r="E109" s="81" t="s">
        <v>153</v>
      </c>
      <c r="F109" s="314" t="s">
        <v>50</v>
      </c>
      <c r="G109" s="314" t="s">
        <v>50</v>
      </c>
      <c r="H109" s="414">
        <f t="shared" si="17"/>
        <v>1062000</v>
      </c>
      <c r="I109" s="421">
        <f t="shared" si="18"/>
        <v>1062000</v>
      </c>
      <c r="J109" s="414">
        <f t="shared" si="19"/>
        <v>0</v>
      </c>
      <c r="K109" s="351"/>
      <c r="L109" s="351"/>
      <c r="M109" s="351"/>
      <c r="N109" s="351"/>
      <c r="O109" s="414">
        <f t="shared" si="20"/>
        <v>1062000</v>
      </c>
      <c r="P109" s="351"/>
      <c r="Q109" s="351"/>
      <c r="R109" s="351"/>
      <c r="S109" s="351">
        <v>1062000</v>
      </c>
      <c r="T109" s="414">
        <f t="shared" si="21"/>
        <v>0</v>
      </c>
      <c r="U109" s="351"/>
      <c r="V109" s="351"/>
      <c r="W109" s="351"/>
      <c r="X109" s="351"/>
      <c r="Y109" s="414">
        <f t="shared" si="22"/>
        <v>0</v>
      </c>
      <c r="Z109" s="351"/>
      <c r="AA109" s="351"/>
      <c r="AB109" s="351"/>
      <c r="AC109" s="351"/>
      <c r="AD109" s="351"/>
      <c r="AE109" s="351"/>
      <c r="AF109" s="351"/>
      <c r="AG109" s="422">
        <f t="shared" si="23"/>
        <v>1062000</v>
      </c>
      <c r="AH109" s="422">
        <f t="shared" si="24"/>
        <v>1062000</v>
      </c>
      <c r="AI109" s="414">
        <f t="shared" si="25"/>
        <v>0</v>
      </c>
      <c r="AJ109" s="414">
        <v>0</v>
      </c>
      <c r="AK109" s="414">
        <v>0</v>
      </c>
      <c r="AL109" s="414">
        <v>0</v>
      </c>
      <c r="AM109" s="414">
        <v>0</v>
      </c>
      <c r="AN109" s="414">
        <f t="shared" si="26"/>
        <v>1062000</v>
      </c>
      <c r="AO109" s="414">
        <v>0</v>
      </c>
      <c r="AP109" s="414">
        <v>0</v>
      </c>
      <c r="AQ109" s="414">
        <v>0</v>
      </c>
      <c r="AR109" s="414">
        <v>1062000</v>
      </c>
      <c r="AS109" s="414">
        <f t="shared" si="27"/>
        <v>0</v>
      </c>
      <c r="AT109" s="414">
        <v>0</v>
      </c>
      <c r="AU109" s="414">
        <v>0</v>
      </c>
      <c r="AV109" s="414">
        <v>0</v>
      </c>
      <c r="AW109" s="414">
        <v>0</v>
      </c>
      <c r="AX109" s="414">
        <f t="shared" si="28"/>
        <v>0</v>
      </c>
      <c r="AY109" s="414">
        <v>0</v>
      </c>
      <c r="AZ109" s="414">
        <v>0</v>
      </c>
      <c r="BA109" s="414">
        <v>0</v>
      </c>
      <c r="BB109" s="414">
        <f t="shared" si="29"/>
        <v>0</v>
      </c>
      <c r="BC109" s="414">
        <v>0</v>
      </c>
      <c r="BD109" s="414">
        <f t="shared" si="30"/>
        <v>0</v>
      </c>
      <c r="BE109" s="351"/>
      <c r="BF109" s="286"/>
      <c r="BG109" s="400">
        <f t="shared" si="31"/>
        <v>0</v>
      </c>
    </row>
    <row r="110" s="400" customFormat="1" ht="24" customHeight="1" spans="1:59">
      <c r="A110" s="314">
        <v>102</v>
      </c>
      <c r="B110" s="314" t="s">
        <v>19</v>
      </c>
      <c r="C110" s="314" t="s">
        <v>20</v>
      </c>
      <c r="D110" s="417">
        <v>2016</v>
      </c>
      <c r="E110" s="81" t="s">
        <v>154</v>
      </c>
      <c r="F110" s="314" t="s">
        <v>50</v>
      </c>
      <c r="G110" s="314" t="s">
        <v>50</v>
      </c>
      <c r="H110" s="414">
        <f t="shared" si="17"/>
        <v>59500</v>
      </c>
      <c r="I110" s="421">
        <f t="shared" si="18"/>
        <v>59500</v>
      </c>
      <c r="J110" s="414">
        <f t="shared" si="19"/>
        <v>0</v>
      </c>
      <c r="K110" s="351"/>
      <c r="L110" s="351"/>
      <c r="M110" s="351"/>
      <c r="N110" s="351"/>
      <c r="O110" s="414">
        <f t="shared" si="20"/>
        <v>59500</v>
      </c>
      <c r="P110" s="351"/>
      <c r="Q110" s="351"/>
      <c r="R110" s="351"/>
      <c r="S110" s="351">
        <v>59500</v>
      </c>
      <c r="T110" s="414">
        <f t="shared" si="21"/>
        <v>0</v>
      </c>
      <c r="U110" s="351"/>
      <c r="V110" s="351"/>
      <c r="W110" s="351"/>
      <c r="X110" s="351"/>
      <c r="Y110" s="414">
        <f t="shared" si="22"/>
        <v>0</v>
      </c>
      <c r="Z110" s="351"/>
      <c r="AA110" s="351"/>
      <c r="AB110" s="351"/>
      <c r="AC110" s="351"/>
      <c r="AD110" s="351"/>
      <c r="AE110" s="351"/>
      <c r="AF110" s="351"/>
      <c r="AG110" s="422">
        <f t="shared" si="23"/>
        <v>59500.0000023303</v>
      </c>
      <c r="AH110" s="422">
        <f t="shared" si="24"/>
        <v>59500.0000023303</v>
      </c>
      <c r="AI110" s="414">
        <f t="shared" si="25"/>
        <v>0</v>
      </c>
      <c r="AJ110" s="414">
        <v>0</v>
      </c>
      <c r="AK110" s="414">
        <v>0</v>
      </c>
      <c r="AL110" s="414">
        <v>0</v>
      </c>
      <c r="AM110" s="414">
        <v>0</v>
      </c>
      <c r="AN110" s="414">
        <f t="shared" si="26"/>
        <v>59500.0000023303</v>
      </c>
      <c r="AO110" s="414">
        <v>0</v>
      </c>
      <c r="AP110" s="414">
        <v>0</v>
      </c>
      <c r="AQ110" s="414">
        <v>0</v>
      </c>
      <c r="AR110" s="414">
        <v>59500.0000023303</v>
      </c>
      <c r="AS110" s="414">
        <f t="shared" si="27"/>
        <v>0</v>
      </c>
      <c r="AT110" s="414">
        <v>0</v>
      </c>
      <c r="AU110" s="414">
        <v>0</v>
      </c>
      <c r="AV110" s="414">
        <v>0</v>
      </c>
      <c r="AW110" s="414">
        <v>0</v>
      </c>
      <c r="AX110" s="414">
        <f t="shared" si="28"/>
        <v>0</v>
      </c>
      <c r="AY110" s="414">
        <v>0</v>
      </c>
      <c r="AZ110" s="414">
        <v>0</v>
      </c>
      <c r="BA110" s="414">
        <v>0</v>
      </c>
      <c r="BB110" s="414">
        <f t="shared" si="29"/>
        <v>0</v>
      </c>
      <c r="BC110" s="414">
        <v>0</v>
      </c>
      <c r="BD110" s="414">
        <f t="shared" si="30"/>
        <v>0</v>
      </c>
      <c r="BE110" s="351"/>
      <c r="BF110" s="286"/>
      <c r="BG110" s="400">
        <f t="shared" si="31"/>
        <v>0</v>
      </c>
    </row>
    <row r="111" s="400" customFormat="1" ht="24" customHeight="1" spans="1:59">
      <c r="A111" s="314">
        <v>103</v>
      </c>
      <c r="B111" s="314" t="s">
        <v>19</v>
      </c>
      <c r="C111" s="314" t="s">
        <v>20</v>
      </c>
      <c r="D111" s="417">
        <v>2016</v>
      </c>
      <c r="E111" s="81" t="s">
        <v>155</v>
      </c>
      <c r="F111" s="314" t="s">
        <v>50</v>
      </c>
      <c r="G111" s="314" t="s">
        <v>50</v>
      </c>
      <c r="H111" s="414">
        <f t="shared" si="17"/>
        <v>189300</v>
      </c>
      <c r="I111" s="421">
        <f t="shared" si="18"/>
        <v>189300</v>
      </c>
      <c r="J111" s="414">
        <f t="shared" si="19"/>
        <v>0</v>
      </c>
      <c r="K111" s="351"/>
      <c r="L111" s="351"/>
      <c r="M111" s="351"/>
      <c r="N111" s="351"/>
      <c r="O111" s="414">
        <f t="shared" si="20"/>
        <v>189300</v>
      </c>
      <c r="P111" s="351"/>
      <c r="Q111" s="351"/>
      <c r="R111" s="351"/>
      <c r="S111" s="351">
        <v>189300</v>
      </c>
      <c r="T111" s="414">
        <f t="shared" si="21"/>
        <v>0</v>
      </c>
      <c r="U111" s="351"/>
      <c r="V111" s="351"/>
      <c r="W111" s="351"/>
      <c r="X111" s="351"/>
      <c r="Y111" s="414">
        <f t="shared" si="22"/>
        <v>0</v>
      </c>
      <c r="Z111" s="351"/>
      <c r="AA111" s="351"/>
      <c r="AB111" s="351"/>
      <c r="AC111" s="351"/>
      <c r="AD111" s="351"/>
      <c r="AE111" s="351"/>
      <c r="AF111" s="351"/>
      <c r="AG111" s="422">
        <f t="shared" si="23"/>
        <v>189300.000031717</v>
      </c>
      <c r="AH111" s="422">
        <f t="shared" si="24"/>
        <v>189300.000031717</v>
      </c>
      <c r="AI111" s="414">
        <f t="shared" si="25"/>
        <v>0</v>
      </c>
      <c r="AJ111" s="414">
        <v>0</v>
      </c>
      <c r="AK111" s="414">
        <v>0</v>
      </c>
      <c r="AL111" s="414">
        <v>0</v>
      </c>
      <c r="AM111" s="414">
        <v>0</v>
      </c>
      <c r="AN111" s="414">
        <f t="shared" si="26"/>
        <v>189300.000031717</v>
      </c>
      <c r="AO111" s="414">
        <v>0</v>
      </c>
      <c r="AP111" s="414">
        <v>0</v>
      </c>
      <c r="AQ111" s="414">
        <v>0</v>
      </c>
      <c r="AR111" s="414">
        <v>189300.000031717</v>
      </c>
      <c r="AS111" s="414">
        <f t="shared" si="27"/>
        <v>0</v>
      </c>
      <c r="AT111" s="414">
        <v>0</v>
      </c>
      <c r="AU111" s="414">
        <v>0</v>
      </c>
      <c r="AV111" s="414">
        <v>0</v>
      </c>
      <c r="AW111" s="414">
        <v>0</v>
      </c>
      <c r="AX111" s="414">
        <f t="shared" si="28"/>
        <v>0</v>
      </c>
      <c r="AY111" s="414">
        <v>0</v>
      </c>
      <c r="AZ111" s="414">
        <v>0</v>
      </c>
      <c r="BA111" s="414">
        <v>0</v>
      </c>
      <c r="BB111" s="414">
        <f t="shared" si="29"/>
        <v>0</v>
      </c>
      <c r="BC111" s="414">
        <v>0</v>
      </c>
      <c r="BD111" s="414">
        <f t="shared" si="30"/>
        <v>0</v>
      </c>
      <c r="BE111" s="351"/>
      <c r="BF111" s="286"/>
      <c r="BG111" s="400">
        <f t="shared" si="31"/>
        <v>0</v>
      </c>
    </row>
    <row r="112" s="400" customFormat="1" ht="24" customHeight="1" spans="1:59">
      <c r="A112" s="314">
        <v>104</v>
      </c>
      <c r="B112" s="314" t="s">
        <v>19</v>
      </c>
      <c r="C112" s="314" t="s">
        <v>20</v>
      </c>
      <c r="D112" s="417">
        <v>2016</v>
      </c>
      <c r="E112" s="81" t="s">
        <v>156</v>
      </c>
      <c r="F112" s="314" t="s">
        <v>50</v>
      </c>
      <c r="G112" s="314" t="s">
        <v>50</v>
      </c>
      <c r="H112" s="414">
        <f t="shared" si="17"/>
        <v>642700</v>
      </c>
      <c r="I112" s="421">
        <f t="shared" si="18"/>
        <v>642700</v>
      </c>
      <c r="J112" s="414">
        <f t="shared" si="19"/>
        <v>0</v>
      </c>
      <c r="K112" s="351"/>
      <c r="L112" s="351"/>
      <c r="M112" s="351"/>
      <c r="N112" s="351"/>
      <c r="O112" s="414">
        <f t="shared" si="20"/>
        <v>642700</v>
      </c>
      <c r="P112" s="351"/>
      <c r="Q112" s="351"/>
      <c r="R112" s="351"/>
      <c r="S112" s="351">
        <v>642700</v>
      </c>
      <c r="T112" s="414">
        <f t="shared" si="21"/>
        <v>0</v>
      </c>
      <c r="U112" s="351"/>
      <c r="V112" s="351"/>
      <c r="W112" s="351"/>
      <c r="X112" s="351"/>
      <c r="Y112" s="414">
        <f t="shared" si="22"/>
        <v>0</v>
      </c>
      <c r="Z112" s="351"/>
      <c r="AA112" s="351"/>
      <c r="AB112" s="351"/>
      <c r="AC112" s="351"/>
      <c r="AD112" s="351"/>
      <c r="AE112" s="351"/>
      <c r="AF112" s="351"/>
      <c r="AG112" s="422">
        <f t="shared" si="23"/>
        <v>642700</v>
      </c>
      <c r="AH112" s="422">
        <f t="shared" si="24"/>
        <v>642700</v>
      </c>
      <c r="AI112" s="414">
        <f t="shared" si="25"/>
        <v>0</v>
      </c>
      <c r="AJ112" s="414">
        <v>0</v>
      </c>
      <c r="AK112" s="414">
        <v>0</v>
      </c>
      <c r="AL112" s="414">
        <v>0</v>
      </c>
      <c r="AM112" s="414">
        <v>0</v>
      </c>
      <c r="AN112" s="414">
        <f t="shared" si="26"/>
        <v>642700</v>
      </c>
      <c r="AO112" s="414">
        <v>0</v>
      </c>
      <c r="AP112" s="414">
        <v>0</v>
      </c>
      <c r="AQ112" s="414">
        <v>0</v>
      </c>
      <c r="AR112" s="414">
        <v>642700</v>
      </c>
      <c r="AS112" s="414">
        <f t="shared" si="27"/>
        <v>0</v>
      </c>
      <c r="AT112" s="414">
        <v>0</v>
      </c>
      <c r="AU112" s="414">
        <v>0</v>
      </c>
      <c r="AV112" s="414">
        <v>0</v>
      </c>
      <c r="AW112" s="414">
        <v>0</v>
      </c>
      <c r="AX112" s="414">
        <f t="shared" si="28"/>
        <v>0</v>
      </c>
      <c r="AY112" s="414">
        <v>0</v>
      </c>
      <c r="AZ112" s="414">
        <v>0</v>
      </c>
      <c r="BA112" s="414">
        <v>0</v>
      </c>
      <c r="BB112" s="414">
        <f t="shared" si="29"/>
        <v>0</v>
      </c>
      <c r="BC112" s="414">
        <v>0</v>
      </c>
      <c r="BD112" s="414">
        <f t="shared" si="30"/>
        <v>0</v>
      </c>
      <c r="BE112" s="351"/>
      <c r="BF112" s="286"/>
      <c r="BG112" s="400">
        <f t="shared" si="31"/>
        <v>0</v>
      </c>
    </row>
    <row r="113" s="400" customFormat="1" ht="24" customHeight="1" spans="1:59">
      <c r="A113" s="314">
        <v>105</v>
      </c>
      <c r="B113" s="314" t="s">
        <v>19</v>
      </c>
      <c r="C113" s="314" t="s">
        <v>20</v>
      </c>
      <c r="D113" s="417">
        <v>2016</v>
      </c>
      <c r="E113" s="81" t="s">
        <v>157</v>
      </c>
      <c r="F113" s="314" t="s">
        <v>50</v>
      </c>
      <c r="G113" s="314" t="s">
        <v>50</v>
      </c>
      <c r="H113" s="414">
        <f t="shared" si="17"/>
        <v>70700</v>
      </c>
      <c r="I113" s="421">
        <f t="shared" si="18"/>
        <v>70700</v>
      </c>
      <c r="J113" s="414">
        <f t="shared" si="19"/>
        <v>0</v>
      </c>
      <c r="K113" s="351"/>
      <c r="L113" s="351"/>
      <c r="M113" s="351"/>
      <c r="N113" s="351"/>
      <c r="O113" s="414">
        <f t="shared" si="20"/>
        <v>70700</v>
      </c>
      <c r="P113" s="351"/>
      <c r="Q113" s="351"/>
      <c r="R113" s="351"/>
      <c r="S113" s="351">
        <v>70700</v>
      </c>
      <c r="T113" s="414">
        <f t="shared" si="21"/>
        <v>0</v>
      </c>
      <c r="U113" s="351"/>
      <c r="V113" s="351"/>
      <c r="W113" s="351"/>
      <c r="X113" s="351"/>
      <c r="Y113" s="414">
        <f t="shared" si="22"/>
        <v>0</v>
      </c>
      <c r="Z113" s="351"/>
      <c r="AA113" s="351"/>
      <c r="AB113" s="351"/>
      <c r="AC113" s="351"/>
      <c r="AD113" s="351"/>
      <c r="AE113" s="351"/>
      <c r="AF113" s="351"/>
      <c r="AG113" s="422">
        <f t="shared" si="23"/>
        <v>70700</v>
      </c>
      <c r="AH113" s="422">
        <f t="shared" si="24"/>
        <v>70700</v>
      </c>
      <c r="AI113" s="414">
        <f t="shared" si="25"/>
        <v>0</v>
      </c>
      <c r="AJ113" s="414">
        <v>0</v>
      </c>
      <c r="AK113" s="414">
        <v>0</v>
      </c>
      <c r="AL113" s="414">
        <v>0</v>
      </c>
      <c r="AM113" s="414">
        <v>0</v>
      </c>
      <c r="AN113" s="414">
        <f t="shared" si="26"/>
        <v>70700</v>
      </c>
      <c r="AO113" s="414">
        <v>0</v>
      </c>
      <c r="AP113" s="414">
        <v>0</v>
      </c>
      <c r="AQ113" s="414">
        <v>0</v>
      </c>
      <c r="AR113" s="414">
        <v>70700</v>
      </c>
      <c r="AS113" s="414">
        <f t="shared" si="27"/>
        <v>0</v>
      </c>
      <c r="AT113" s="414">
        <v>0</v>
      </c>
      <c r="AU113" s="414">
        <v>0</v>
      </c>
      <c r="AV113" s="414">
        <v>0</v>
      </c>
      <c r="AW113" s="414">
        <v>0</v>
      </c>
      <c r="AX113" s="414">
        <f t="shared" si="28"/>
        <v>0</v>
      </c>
      <c r="AY113" s="414">
        <v>0</v>
      </c>
      <c r="AZ113" s="414">
        <v>0</v>
      </c>
      <c r="BA113" s="414">
        <v>0</v>
      </c>
      <c r="BB113" s="414">
        <f t="shared" si="29"/>
        <v>0</v>
      </c>
      <c r="BC113" s="414">
        <v>0</v>
      </c>
      <c r="BD113" s="414">
        <f t="shared" si="30"/>
        <v>0</v>
      </c>
      <c r="BE113" s="351"/>
      <c r="BF113" s="286"/>
      <c r="BG113" s="400">
        <f t="shared" si="31"/>
        <v>0</v>
      </c>
    </row>
    <row r="114" s="400" customFormat="1" ht="24" customHeight="1" spans="1:59">
      <c r="A114" s="314">
        <v>106</v>
      </c>
      <c r="B114" s="314" t="s">
        <v>19</v>
      </c>
      <c r="C114" s="314" t="s">
        <v>20</v>
      </c>
      <c r="D114" s="417">
        <v>2016</v>
      </c>
      <c r="E114" s="81" t="s">
        <v>158</v>
      </c>
      <c r="F114" s="314" t="s">
        <v>50</v>
      </c>
      <c r="G114" s="314" t="s">
        <v>50</v>
      </c>
      <c r="H114" s="414">
        <f t="shared" si="17"/>
        <v>235500</v>
      </c>
      <c r="I114" s="421">
        <f t="shared" si="18"/>
        <v>235500</v>
      </c>
      <c r="J114" s="414">
        <f t="shared" si="19"/>
        <v>0</v>
      </c>
      <c r="K114" s="351"/>
      <c r="L114" s="351"/>
      <c r="M114" s="351"/>
      <c r="N114" s="351"/>
      <c r="O114" s="414">
        <f t="shared" si="20"/>
        <v>235500</v>
      </c>
      <c r="P114" s="351"/>
      <c r="Q114" s="351"/>
      <c r="R114" s="351"/>
      <c r="S114" s="351">
        <v>235500</v>
      </c>
      <c r="T114" s="414">
        <f t="shared" si="21"/>
        <v>0</v>
      </c>
      <c r="U114" s="351"/>
      <c r="V114" s="351"/>
      <c r="W114" s="351"/>
      <c r="X114" s="351"/>
      <c r="Y114" s="414">
        <f t="shared" si="22"/>
        <v>0</v>
      </c>
      <c r="Z114" s="351"/>
      <c r="AA114" s="351"/>
      <c r="AB114" s="351"/>
      <c r="AC114" s="351"/>
      <c r="AD114" s="351"/>
      <c r="AE114" s="351"/>
      <c r="AF114" s="351"/>
      <c r="AG114" s="422">
        <f t="shared" si="23"/>
        <v>235500</v>
      </c>
      <c r="AH114" s="422">
        <f t="shared" si="24"/>
        <v>235500</v>
      </c>
      <c r="AI114" s="414">
        <f t="shared" si="25"/>
        <v>0</v>
      </c>
      <c r="AJ114" s="414">
        <v>0</v>
      </c>
      <c r="AK114" s="414">
        <v>0</v>
      </c>
      <c r="AL114" s="414">
        <v>0</v>
      </c>
      <c r="AM114" s="414">
        <v>0</v>
      </c>
      <c r="AN114" s="414">
        <f t="shared" si="26"/>
        <v>235500</v>
      </c>
      <c r="AO114" s="414">
        <v>0</v>
      </c>
      <c r="AP114" s="414">
        <v>0</v>
      </c>
      <c r="AQ114" s="414">
        <v>0</v>
      </c>
      <c r="AR114" s="414">
        <v>235500</v>
      </c>
      <c r="AS114" s="414">
        <f t="shared" si="27"/>
        <v>0</v>
      </c>
      <c r="AT114" s="414">
        <v>0</v>
      </c>
      <c r="AU114" s="414">
        <v>0</v>
      </c>
      <c r="AV114" s="414">
        <v>0</v>
      </c>
      <c r="AW114" s="414">
        <v>0</v>
      </c>
      <c r="AX114" s="414">
        <f t="shared" si="28"/>
        <v>0</v>
      </c>
      <c r="AY114" s="414">
        <v>0</v>
      </c>
      <c r="AZ114" s="414">
        <v>0</v>
      </c>
      <c r="BA114" s="414">
        <v>0</v>
      </c>
      <c r="BB114" s="414">
        <f t="shared" si="29"/>
        <v>0</v>
      </c>
      <c r="BC114" s="414">
        <v>0</v>
      </c>
      <c r="BD114" s="414">
        <f t="shared" si="30"/>
        <v>0</v>
      </c>
      <c r="BE114" s="351"/>
      <c r="BF114" s="286"/>
      <c r="BG114" s="400">
        <f t="shared" si="31"/>
        <v>0</v>
      </c>
    </row>
    <row r="115" s="400" customFormat="1" ht="24" customHeight="1" spans="1:59">
      <c r="A115" s="314">
        <v>107</v>
      </c>
      <c r="B115" s="314" t="s">
        <v>19</v>
      </c>
      <c r="C115" s="314" t="s">
        <v>20</v>
      </c>
      <c r="D115" s="417">
        <v>2016</v>
      </c>
      <c r="E115" s="81" t="s">
        <v>159</v>
      </c>
      <c r="F115" s="314" t="s">
        <v>50</v>
      </c>
      <c r="G115" s="314" t="s">
        <v>50</v>
      </c>
      <c r="H115" s="414">
        <f t="shared" si="17"/>
        <v>293300</v>
      </c>
      <c r="I115" s="421">
        <f t="shared" si="18"/>
        <v>293300</v>
      </c>
      <c r="J115" s="414">
        <f t="shared" si="19"/>
        <v>0</v>
      </c>
      <c r="K115" s="351"/>
      <c r="L115" s="351"/>
      <c r="M115" s="351"/>
      <c r="N115" s="351"/>
      <c r="O115" s="414">
        <f t="shared" si="20"/>
        <v>293300</v>
      </c>
      <c r="P115" s="351"/>
      <c r="Q115" s="351"/>
      <c r="R115" s="351"/>
      <c r="S115" s="351">
        <v>293300</v>
      </c>
      <c r="T115" s="414">
        <f t="shared" si="21"/>
        <v>0</v>
      </c>
      <c r="U115" s="351"/>
      <c r="V115" s="351"/>
      <c r="W115" s="351"/>
      <c r="X115" s="351"/>
      <c r="Y115" s="414">
        <f t="shared" si="22"/>
        <v>0</v>
      </c>
      <c r="Z115" s="351"/>
      <c r="AA115" s="351"/>
      <c r="AB115" s="351"/>
      <c r="AC115" s="351"/>
      <c r="AD115" s="351"/>
      <c r="AE115" s="351"/>
      <c r="AF115" s="351"/>
      <c r="AG115" s="422">
        <f t="shared" si="23"/>
        <v>293300</v>
      </c>
      <c r="AH115" s="422">
        <f t="shared" si="24"/>
        <v>293300</v>
      </c>
      <c r="AI115" s="414">
        <f t="shared" si="25"/>
        <v>0</v>
      </c>
      <c r="AJ115" s="414">
        <v>0</v>
      </c>
      <c r="AK115" s="414">
        <v>0</v>
      </c>
      <c r="AL115" s="414">
        <v>0</v>
      </c>
      <c r="AM115" s="414">
        <v>0</v>
      </c>
      <c r="AN115" s="414">
        <f t="shared" si="26"/>
        <v>293300</v>
      </c>
      <c r="AO115" s="414">
        <v>0</v>
      </c>
      <c r="AP115" s="414">
        <v>0</v>
      </c>
      <c r="AQ115" s="414">
        <v>0</v>
      </c>
      <c r="AR115" s="414">
        <v>293300</v>
      </c>
      <c r="AS115" s="414">
        <f t="shared" si="27"/>
        <v>0</v>
      </c>
      <c r="AT115" s="414">
        <v>0</v>
      </c>
      <c r="AU115" s="414">
        <v>0</v>
      </c>
      <c r="AV115" s="414">
        <v>0</v>
      </c>
      <c r="AW115" s="414">
        <v>0</v>
      </c>
      <c r="AX115" s="414">
        <f t="shared" si="28"/>
        <v>0</v>
      </c>
      <c r="AY115" s="414">
        <v>0</v>
      </c>
      <c r="AZ115" s="414">
        <v>0</v>
      </c>
      <c r="BA115" s="414">
        <v>0</v>
      </c>
      <c r="BB115" s="414">
        <f t="shared" si="29"/>
        <v>0</v>
      </c>
      <c r="BC115" s="414">
        <v>0</v>
      </c>
      <c r="BD115" s="414">
        <f t="shared" si="30"/>
        <v>0</v>
      </c>
      <c r="BE115" s="351"/>
      <c r="BF115" s="286"/>
      <c r="BG115" s="400">
        <f t="shared" si="31"/>
        <v>0</v>
      </c>
    </row>
    <row r="116" s="400" customFormat="1" ht="24" customHeight="1" spans="1:59">
      <c r="A116" s="314">
        <v>108</v>
      </c>
      <c r="B116" s="314" t="s">
        <v>19</v>
      </c>
      <c r="C116" s="314" t="s">
        <v>20</v>
      </c>
      <c r="D116" s="417">
        <v>2016</v>
      </c>
      <c r="E116" s="81" t="s">
        <v>160</v>
      </c>
      <c r="F116" s="314" t="s">
        <v>50</v>
      </c>
      <c r="G116" s="314" t="s">
        <v>50</v>
      </c>
      <c r="H116" s="414">
        <f t="shared" si="17"/>
        <v>329700</v>
      </c>
      <c r="I116" s="421">
        <f t="shared" si="18"/>
        <v>329700</v>
      </c>
      <c r="J116" s="414">
        <f t="shared" si="19"/>
        <v>0</v>
      </c>
      <c r="K116" s="351"/>
      <c r="L116" s="351"/>
      <c r="M116" s="351"/>
      <c r="N116" s="351"/>
      <c r="O116" s="414">
        <f t="shared" si="20"/>
        <v>329700</v>
      </c>
      <c r="P116" s="351"/>
      <c r="Q116" s="351"/>
      <c r="R116" s="351"/>
      <c r="S116" s="351">
        <v>329700</v>
      </c>
      <c r="T116" s="414">
        <f t="shared" si="21"/>
        <v>0</v>
      </c>
      <c r="U116" s="351"/>
      <c r="V116" s="351"/>
      <c r="W116" s="351"/>
      <c r="X116" s="351"/>
      <c r="Y116" s="414">
        <f t="shared" si="22"/>
        <v>0</v>
      </c>
      <c r="Z116" s="351"/>
      <c r="AA116" s="351"/>
      <c r="AB116" s="351"/>
      <c r="AC116" s="351"/>
      <c r="AD116" s="351"/>
      <c r="AE116" s="351"/>
      <c r="AF116" s="351"/>
      <c r="AG116" s="422">
        <f t="shared" si="23"/>
        <v>329700</v>
      </c>
      <c r="AH116" s="422">
        <f t="shared" si="24"/>
        <v>329700</v>
      </c>
      <c r="AI116" s="414">
        <f t="shared" si="25"/>
        <v>0</v>
      </c>
      <c r="AJ116" s="414">
        <v>0</v>
      </c>
      <c r="AK116" s="414">
        <v>0</v>
      </c>
      <c r="AL116" s="414">
        <v>0</v>
      </c>
      <c r="AM116" s="414">
        <v>0</v>
      </c>
      <c r="AN116" s="414">
        <f t="shared" si="26"/>
        <v>329700</v>
      </c>
      <c r="AO116" s="414">
        <v>0</v>
      </c>
      <c r="AP116" s="414">
        <v>0</v>
      </c>
      <c r="AQ116" s="414">
        <v>0</v>
      </c>
      <c r="AR116" s="414">
        <v>329700</v>
      </c>
      <c r="AS116" s="414">
        <f t="shared" si="27"/>
        <v>0</v>
      </c>
      <c r="AT116" s="414">
        <v>0</v>
      </c>
      <c r="AU116" s="414">
        <v>0</v>
      </c>
      <c r="AV116" s="414">
        <v>0</v>
      </c>
      <c r="AW116" s="414">
        <v>0</v>
      </c>
      <c r="AX116" s="414">
        <f t="shared" si="28"/>
        <v>0</v>
      </c>
      <c r="AY116" s="414">
        <v>0</v>
      </c>
      <c r="AZ116" s="414">
        <v>0</v>
      </c>
      <c r="BA116" s="414">
        <v>0</v>
      </c>
      <c r="BB116" s="414">
        <f t="shared" si="29"/>
        <v>0</v>
      </c>
      <c r="BC116" s="414">
        <v>0</v>
      </c>
      <c r="BD116" s="414">
        <f t="shared" si="30"/>
        <v>0</v>
      </c>
      <c r="BE116" s="351"/>
      <c r="BF116" s="286"/>
      <c r="BG116" s="400">
        <f t="shared" si="31"/>
        <v>0</v>
      </c>
    </row>
    <row r="117" s="400" customFormat="1" ht="24" customHeight="1" spans="1:59">
      <c r="A117" s="314">
        <v>109</v>
      </c>
      <c r="B117" s="314" t="s">
        <v>19</v>
      </c>
      <c r="C117" s="314" t="s">
        <v>20</v>
      </c>
      <c r="D117" s="417">
        <v>2016</v>
      </c>
      <c r="E117" s="81" t="s">
        <v>161</v>
      </c>
      <c r="F117" s="314" t="s">
        <v>50</v>
      </c>
      <c r="G117" s="314" t="s">
        <v>50</v>
      </c>
      <c r="H117" s="414">
        <f t="shared" si="17"/>
        <v>60400</v>
      </c>
      <c r="I117" s="421">
        <f t="shared" si="18"/>
        <v>60400</v>
      </c>
      <c r="J117" s="414">
        <f t="shared" si="19"/>
        <v>0</v>
      </c>
      <c r="K117" s="351"/>
      <c r="L117" s="351"/>
      <c r="M117" s="351"/>
      <c r="N117" s="351"/>
      <c r="O117" s="414">
        <f t="shared" si="20"/>
        <v>60400</v>
      </c>
      <c r="P117" s="351"/>
      <c r="Q117" s="351"/>
      <c r="R117" s="351"/>
      <c r="S117" s="351">
        <v>60400</v>
      </c>
      <c r="T117" s="414">
        <f t="shared" si="21"/>
        <v>0</v>
      </c>
      <c r="U117" s="351"/>
      <c r="V117" s="351"/>
      <c r="W117" s="351"/>
      <c r="X117" s="351"/>
      <c r="Y117" s="414">
        <f t="shared" si="22"/>
        <v>0</v>
      </c>
      <c r="Z117" s="351"/>
      <c r="AA117" s="351"/>
      <c r="AB117" s="351"/>
      <c r="AC117" s="351"/>
      <c r="AD117" s="351"/>
      <c r="AE117" s="351"/>
      <c r="AF117" s="351"/>
      <c r="AG117" s="422">
        <f t="shared" si="23"/>
        <v>60400</v>
      </c>
      <c r="AH117" s="422">
        <f t="shared" si="24"/>
        <v>60400</v>
      </c>
      <c r="AI117" s="414">
        <f t="shared" si="25"/>
        <v>0</v>
      </c>
      <c r="AJ117" s="414">
        <v>0</v>
      </c>
      <c r="AK117" s="414">
        <v>0</v>
      </c>
      <c r="AL117" s="414">
        <v>0</v>
      </c>
      <c r="AM117" s="414">
        <v>0</v>
      </c>
      <c r="AN117" s="414">
        <f t="shared" si="26"/>
        <v>60400</v>
      </c>
      <c r="AO117" s="414">
        <v>0</v>
      </c>
      <c r="AP117" s="414">
        <v>0</v>
      </c>
      <c r="AQ117" s="414">
        <v>0</v>
      </c>
      <c r="AR117" s="414">
        <v>60400</v>
      </c>
      <c r="AS117" s="414">
        <f t="shared" si="27"/>
        <v>0</v>
      </c>
      <c r="AT117" s="414">
        <v>0</v>
      </c>
      <c r="AU117" s="414">
        <v>0</v>
      </c>
      <c r="AV117" s="414">
        <v>0</v>
      </c>
      <c r="AW117" s="414">
        <v>0</v>
      </c>
      <c r="AX117" s="414">
        <f t="shared" si="28"/>
        <v>0</v>
      </c>
      <c r="AY117" s="414">
        <v>0</v>
      </c>
      <c r="AZ117" s="414">
        <v>0</v>
      </c>
      <c r="BA117" s="414">
        <v>0</v>
      </c>
      <c r="BB117" s="414">
        <f t="shared" si="29"/>
        <v>0</v>
      </c>
      <c r="BC117" s="414">
        <v>0</v>
      </c>
      <c r="BD117" s="414">
        <f t="shared" si="30"/>
        <v>0</v>
      </c>
      <c r="BE117" s="351"/>
      <c r="BF117" s="286"/>
      <c r="BG117" s="400">
        <f t="shared" si="31"/>
        <v>0</v>
      </c>
    </row>
    <row r="118" s="400" customFormat="1" ht="24" customHeight="1" spans="1:59">
      <c r="A118" s="314">
        <v>110</v>
      </c>
      <c r="B118" s="314" t="s">
        <v>19</v>
      </c>
      <c r="C118" s="314" t="s">
        <v>20</v>
      </c>
      <c r="D118" s="417">
        <v>2016</v>
      </c>
      <c r="E118" s="81" t="s">
        <v>162</v>
      </c>
      <c r="F118" s="314" t="s">
        <v>50</v>
      </c>
      <c r="G118" s="314" t="s">
        <v>50</v>
      </c>
      <c r="H118" s="414">
        <f t="shared" si="17"/>
        <v>17500</v>
      </c>
      <c r="I118" s="421">
        <f t="shared" si="18"/>
        <v>17500</v>
      </c>
      <c r="J118" s="414">
        <f t="shared" si="19"/>
        <v>0</v>
      </c>
      <c r="K118" s="351"/>
      <c r="L118" s="351"/>
      <c r="M118" s="351"/>
      <c r="N118" s="351"/>
      <c r="O118" s="414">
        <f t="shared" si="20"/>
        <v>17500</v>
      </c>
      <c r="P118" s="351"/>
      <c r="Q118" s="351"/>
      <c r="R118" s="351"/>
      <c r="S118" s="351">
        <v>17500</v>
      </c>
      <c r="T118" s="414">
        <f t="shared" si="21"/>
        <v>0</v>
      </c>
      <c r="U118" s="351"/>
      <c r="V118" s="351"/>
      <c r="W118" s="351"/>
      <c r="X118" s="351"/>
      <c r="Y118" s="414">
        <f t="shared" si="22"/>
        <v>0</v>
      </c>
      <c r="Z118" s="351"/>
      <c r="AA118" s="351"/>
      <c r="AB118" s="351"/>
      <c r="AC118" s="351"/>
      <c r="AD118" s="351"/>
      <c r="AE118" s="351"/>
      <c r="AF118" s="351"/>
      <c r="AG118" s="422">
        <f t="shared" si="23"/>
        <v>17500</v>
      </c>
      <c r="AH118" s="422">
        <f t="shared" si="24"/>
        <v>17500</v>
      </c>
      <c r="AI118" s="414">
        <f t="shared" si="25"/>
        <v>0</v>
      </c>
      <c r="AJ118" s="414">
        <v>0</v>
      </c>
      <c r="AK118" s="414">
        <v>0</v>
      </c>
      <c r="AL118" s="414">
        <v>0</v>
      </c>
      <c r="AM118" s="414">
        <v>0</v>
      </c>
      <c r="AN118" s="414">
        <f t="shared" si="26"/>
        <v>17500</v>
      </c>
      <c r="AO118" s="414">
        <v>0</v>
      </c>
      <c r="AP118" s="414">
        <v>0</v>
      </c>
      <c r="AQ118" s="414">
        <v>0</v>
      </c>
      <c r="AR118" s="414">
        <v>17500</v>
      </c>
      <c r="AS118" s="414">
        <f t="shared" si="27"/>
        <v>0</v>
      </c>
      <c r="AT118" s="414">
        <v>0</v>
      </c>
      <c r="AU118" s="414">
        <v>0</v>
      </c>
      <c r="AV118" s="414">
        <v>0</v>
      </c>
      <c r="AW118" s="414">
        <v>0</v>
      </c>
      <c r="AX118" s="414">
        <f t="shared" si="28"/>
        <v>0</v>
      </c>
      <c r="AY118" s="414">
        <v>0</v>
      </c>
      <c r="AZ118" s="414">
        <v>0</v>
      </c>
      <c r="BA118" s="414">
        <v>0</v>
      </c>
      <c r="BB118" s="414">
        <f t="shared" si="29"/>
        <v>0</v>
      </c>
      <c r="BC118" s="414">
        <v>0</v>
      </c>
      <c r="BD118" s="414">
        <f t="shared" si="30"/>
        <v>0</v>
      </c>
      <c r="BE118" s="351"/>
      <c r="BF118" s="286"/>
      <c r="BG118" s="400">
        <f t="shared" si="31"/>
        <v>0</v>
      </c>
    </row>
    <row r="119" s="400" customFormat="1" ht="24" customHeight="1" spans="1:59">
      <c r="A119" s="314">
        <v>111</v>
      </c>
      <c r="B119" s="314" t="s">
        <v>19</v>
      </c>
      <c r="C119" s="314" t="s">
        <v>20</v>
      </c>
      <c r="D119" s="417">
        <v>2016</v>
      </c>
      <c r="E119" s="81" t="s">
        <v>163</v>
      </c>
      <c r="F119" s="314" t="s">
        <v>50</v>
      </c>
      <c r="G119" s="314" t="s">
        <v>50</v>
      </c>
      <c r="H119" s="414">
        <f t="shared" si="17"/>
        <v>133800</v>
      </c>
      <c r="I119" s="421">
        <f t="shared" si="18"/>
        <v>133800</v>
      </c>
      <c r="J119" s="414">
        <f t="shared" si="19"/>
        <v>0</v>
      </c>
      <c r="K119" s="351"/>
      <c r="L119" s="351"/>
      <c r="M119" s="351"/>
      <c r="N119" s="351"/>
      <c r="O119" s="414">
        <f t="shared" si="20"/>
        <v>133800</v>
      </c>
      <c r="P119" s="351"/>
      <c r="Q119" s="351"/>
      <c r="R119" s="351"/>
      <c r="S119" s="351">
        <v>133800</v>
      </c>
      <c r="T119" s="414">
        <f t="shared" si="21"/>
        <v>0</v>
      </c>
      <c r="U119" s="351"/>
      <c r="V119" s="351"/>
      <c r="W119" s="351"/>
      <c r="X119" s="351"/>
      <c r="Y119" s="414">
        <f t="shared" si="22"/>
        <v>0</v>
      </c>
      <c r="Z119" s="351"/>
      <c r="AA119" s="351"/>
      <c r="AB119" s="351"/>
      <c r="AC119" s="351"/>
      <c r="AD119" s="351"/>
      <c r="AE119" s="351"/>
      <c r="AF119" s="351"/>
      <c r="AG119" s="422">
        <f t="shared" si="23"/>
        <v>133800</v>
      </c>
      <c r="AH119" s="422">
        <f t="shared" si="24"/>
        <v>133800</v>
      </c>
      <c r="AI119" s="414">
        <f t="shared" si="25"/>
        <v>0</v>
      </c>
      <c r="AJ119" s="414">
        <v>0</v>
      </c>
      <c r="AK119" s="414">
        <v>0</v>
      </c>
      <c r="AL119" s="414">
        <v>0</v>
      </c>
      <c r="AM119" s="414">
        <v>0</v>
      </c>
      <c r="AN119" s="414">
        <f t="shared" si="26"/>
        <v>133800</v>
      </c>
      <c r="AO119" s="414">
        <v>0</v>
      </c>
      <c r="AP119" s="414">
        <v>0</v>
      </c>
      <c r="AQ119" s="414">
        <v>0</v>
      </c>
      <c r="AR119" s="414">
        <v>133800</v>
      </c>
      <c r="AS119" s="414">
        <f t="shared" si="27"/>
        <v>0</v>
      </c>
      <c r="AT119" s="414">
        <v>0</v>
      </c>
      <c r="AU119" s="414">
        <v>0</v>
      </c>
      <c r="AV119" s="414">
        <v>0</v>
      </c>
      <c r="AW119" s="414">
        <v>0</v>
      </c>
      <c r="AX119" s="414">
        <f t="shared" si="28"/>
        <v>0</v>
      </c>
      <c r="AY119" s="414">
        <v>0</v>
      </c>
      <c r="AZ119" s="414">
        <v>0</v>
      </c>
      <c r="BA119" s="414">
        <v>0</v>
      </c>
      <c r="BB119" s="414">
        <f t="shared" si="29"/>
        <v>0</v>
      </c>
      <c r="BC119" s="414">
        <v>0</v>
      </c>
      <c r="BD119" s="414">
        <f t="shared" si="30"/>
        <v>0</v>
      </c>
      <c r="BE119" s="351"/>
      <c r="BF119" s="286"/>
      <c r="BG119" s="400">
        <f t="shared" si="31"/>
        <v>0</v>
      </c>
    </row>
    <row r="120" s="400" customFormat="1" ht="24" customHeight="1" spans="1:59">
      <c r="A120" s="314">
        <v>112</v>
      </c>
      <c r="B120" s="314" t="s">
        <v>19</v>
      </c>
      <c r="C120" s="314" t="s">
        <v>20</v>
      </c>
      <c r="D120" s="417">
        <v>2016</v>
      </c>
      <c r="E120" s="81" t="s">
        <v>164</v>
      </c>
      <c r="F120" s="314" t="s">
        <v>50</v>
      </c>
      <c r="G120" s="314" t="s">
        <v>50</v>
      </c>
      <c r="H120" s="414">
        <f t="shared" si="17"/>
        <v>51500</v>
      </c>
      <c r="I120" s="421">
        <f t="shared" si="18"/>
        <v>51500</v>
      </c>
      <c r="J120" s="414">
        <f t="shared" si="19"/>
        <v>0</v>
      </c>
      <c r="K120" s="351"/>
      <c r="L120" s="351"/>
      <c r="M120" s="351"/>
      <c r="N120" s="351"/>
      <c r="O120" s="414">
        <f t="shared" si="20"/>
        <v>51500</v>
      </c>
      <c r="P120" s="351"/>
      <c r="Q120" s="351"/>
      <c r="R120" s="351"/>
      <c r="S120" s="351">
        <v>51500</v>
      </c>
      <c r="T120" s="414">
        <f t="shared" si="21"/>
        <v>0</v>
      </c>
      <c r="U120" s="351"/>
      <c r="V120" s="351"/>
      <c r="W120" s="351"/>
      <c r="X120" s="351"/>
      <c r="Y120" s="414">
        <f t="shared" si="22"/>
        <v>0</v>
      </c>
      <c r="Z120" s="351"/>
      <c r="AA120" s="351"/>
      <c r="AB120" s="351"/>
      <c r="AC120" s="351"/>
      <c r="AD120" s="351"/>
      <c r="AE120" s="351"/>
      <c r="AF120" s="351"/>
      <c r="AG120" s="422">
        <f t="shared" si="23"/>
        <v>51500</v>
      </c>
      <c r="AH120" s="422">
        <f t="shared" si="24"/>
        <v>51500</v>
      </c>
      <c r="AI120" s="414">
        <f t="shared" si="25"/>
        <v>0</v>
      </c>
      <c r="AJ120" s="414">
        <v>0</v>
      </c>
      <c r="AK120" s="414">
        <v>0</v>
      </c>
      <c r="AL120" s="414">
        <v>0</v>
      </c>
      <c r="AM120" s="414">
        <v>0</v>
      </c>
      <c r="AN120" s="414">
        <f t="shared" si="26"/>
        <v>51500</v>
      </c>
      <c r="AO120" s="414">
        <v>0</v>
      </c>
      <c r="AP120" s="414">
        <v>0</v>
      </c>
      <c r="AQ120" s="414">
        <v>0</v>
      </c>
      <c r="AR120" s="414">
        <v>51500</v>
      </c>
      <c r="AS120" s="414">
        <f t="shared" si="27"/>
        <v>0</v>
      </c>
      <c r="AT120" s="414">
        <v>0</v>
      </c>
      <c r="AU120" s="414">
        <v>0</v>
      </c>
      <c r="AV120" s="414">
        <v>0</v>
      </c>
      <c r="AW120" s="414">
        <v>0</v>
      </c>
      <c r="AX120" s="414">
        <f t="shared" si="28"/>
        <v>0</v>
      </c>
      <c r="AY120" s="414">
        <v>0</v>
      </c>
      <c r="AZ120" s="414">
        <v>0</v>
      </c>
      <c r="BA120" s="414">
        <v>0</v>
      </c>
      <c r="BB120" s="414">
        <f t="shared" si="29"/>
        <v>0</v>
      </c>
      <c r="BC120" s="414">
        <v>0</v>
      </c>
      <c r="BD120" s="414">
        <f t="shared" si="30"/>
        <v>0</v>
      </c>
      <c r="BE120" s="351"/>
      <c r="BF120" s="286"/>
      <c r="BG120" s="400">
        <f t="shared" si="31"/>
        <v>0</v>
      </c>
    </row>
    <row r="121" s="400" customFormat="1" ht="24" customHeight="1" spans="1:59">
      <c r="A121" s="314">
        <v>113</v>
      </c>
      <c r="B121" s="314" t="s">
        <v>19</v>
      </c>
      <c r="C121" s="314" t="s">
        <v>20</v>
      </c>
      <c r="D121" s="417">
        <v>2016</v>
      </c>
      <c r="E121" s="81" t="s">
        <v>165</v>
      </c>
      <c r="F121" s="314" t="s">
        <v>50</v>
      </c>
      <c r="G121" s="314" t="s">
        <v>50</v>
      </c>
      <c r="H121" s="414">
        <f t="shared" si="17"/>
        <v>231200</v>
      </c>
      <c r="I121" s="421">
        <f t="shared" si="18"/>
        <v>231200</v>
      </c>
      <c r="J121" s="414">
        <f t="shared" si="19"/>
        <v>0</v>
      </c>
      <c r="K121" s="351"/>
      <c r="L121" s="351"/>
      <c r="M121" s="351"/>
      <c r="N121" s="351"/>
      <c r="O121" s="414">
        <f t="shared" si="20"/>
        <v>231200</v>
      </c>
      <c r="P121" s="351"/>
      <c r="Q121" s="351"/>
      <c r="R121" s="351"/>
      <c r="S121" s="351">
        <v>231200</v>
      </c>
      <c r="T121" s="414">
        <f t="shared" si="21"/>
        <v>0</v>
      </c>
      <c r="U121" s="351"/>
      <c r="V121" s="351"/>
      <c r="W121" s="351"/>
      <c r="X121" s="351"/>
      <c r="Y121" s="414">
        <f t="shared" si="22"/>
        <v>0</v>
      </c>
      <c r="Z121" s="351"/>
      <c r="AA121" s="351"/>
      <c r="AB121" s="351"/>
      <c r="AC121" s="351"/>
      <c r="AD121" s="351"/>
      <c r="AE121" s="351"/>
      <c r="AF121" s="351"/>
      <c r="AG121" s="422">
        <f t="shared" si="23"/>
        <v>231200</v>
      </c>
      <c r="AH121" s="422">
        <f t="shared" si="24"/>
        <v>231200</v>
      </c>
      <c r="AI121" s="414">
        <f t="shared" si="25"/>
        <v>0</v>
      </c>
      <c r="AJ121" s="414">
        <v>0</v>
      </c>
      <c r="AK121" s="414">
        <v>0</v>
      </c>
      <c r="AL121" s="414">
        <v>0</v>
      </c>
      <c r="AM121" s="414">
        <v>0</v>
      </c>
      <c r="AN121" s="414">
        <f t="shared" si="26"/>
        <v>231200</v>
      </c>
      <c r="AO121" s="414">
        <v>0</v>
      </c>
      <c r="AP121" s="414">
        <v>0</v>
      </c>
      <c r="AQ121" s="414">
        <v>0</v>
      </c>
      <c r="AR121" s="414">
        <v>231200</v>
      </c>
      <c r="AS121" s="414">
        <f t="shared" si="27"/>
        <v>0</v>
      </c>
      <c r="AT121" s="414">
        <v>0</v>
      </c>
      <c r="AU121" s="414">
        <v>0</v>
      </c>
      <c r="AV121" s="414">
        <v>0</v>
      </c>
      <c r="AW121" s="414">
        <v>0</v>
      </c>
      <c r="AX121" s="414">
        <f t="shared" si="28"/>
        <v>0</v>
      </c>
      <c r="AY121" s="414">
        <v>0</v>
      </c>
      <c r="AZ121" s="414">
        <v>0</v>
      </c>
      <c r="BA121" s="414">
        <v>0</v>
      </c>
      <c r="BB121" s="414">
        <f t="shared" si="29"/>
        <v>0</v>
      </c>
      <c r="BC121" s="414">
        <v>0</v>
      </c>
      <c r="BD121" s="414">
        <f t="shared" si="30"/>
        <v>0</v>
      </c>
      <c r="BE121" s="351"/>
      <c r="BF121" s="286"/>
      <c r="BG121" s="400">
        <f t="shared" si="31"/>
        <v>0</v>
      </c>
    </row>
    <row r="122" s="400" customFormat="1" ht="24" customHeight="1" spans="1:59">
      <c r="A122" s="314">
        <v>114</v>
      </c>
      <c r="B122" s="314" t="s">
        <v>19</v>
      </c>
      <c r="C122" s="314" t="s">
        <v>20</v>
      </c>
      <c r="D122" s="417">
        <v>2016</v>
      </c>
      <c r="E122" s="81" t="s">
        <v>166</v>
      </c>
      <c r="F122" s="314" t="s">
        <v>50</v>
      </c>
      <c r="G122" s="314" t="s">
        <v>50</v>
      </c>
      <c r="H122" s="414">
        <f t="shared" si="17"/>
        <v>51400</v>
      </c>
      <c r="I122" s="421">
        <f t="shared" si="18"/>
        <v>51400</v>
      </c>
      <c r="J122" s="414">
        <f t="shared" si="19"/>
        <v>0</v>
      </c>
      <c r="K122" s="351"/>
      <c r="L122" s="351"/>
      <c r="M122" s="351"/>
      <c r="N122" s="351"/>
      <c r="O122" s="414">
        <f t="shared" si="20"/>
        <v>51400</v>
      </c>
      <c r="P122" s="351"/>
      <c r="Q122" s="351"/>
      <c r="R122" s="351"/>
      <c r="S122" s="351">
        <v>51400</v>
      </c>
      <c r="T122" s="414">
        <f t="shared" si="21"/>
        <v>0</v>
      </c>
      <c r="U122" s="351"/>
      <c r="V122" s="351"/>
      <c r="W122" s="351"/>
      <c r="X122" s="351"/>
      <c r="Y122" s="414">
        <f t="shared" si="22"/>
        <v>0</v>
      </c>
      <c r="Z122" s="351"/>
      <c r="AA122" s="351"/>
      <c r="AB122" s="351"/>
      <c r="AC122" s="351"/>
      <c r="AD122" s="351"/>
      <c r="AE122" s="351"/>
      <c r="AF122" s="351"/>
      <c r="AG122" s="422">
        <f t="shared" si="23"/>
        <v>51400</v>
      </c>
      <c r="AH122" s="422">
        <f t="shared" si="24"/>
        <v>51400</v>
      </c>
      <c r="AI122" s="414">
        <f t="shared" si="25"/>
        <v>0</v>
      </c>
      <c r="AJ122" s="414">
        <v>0</v>
      </c>
      <c r="AK122" s="414">
        <v>0</v>
      </c>
      <c r="AL122" s="414">
        <v>0</v>
      </c>
      <c r="AM122" s="414">
        <v>0</v>
      </c>
      <c r="AN122" s="414">
        <f t="shared" si="26"/>
        <v>51400</v>
      </c>
      <c r="AO122" s="414">
        <v>0</v>
      </c>
      <c r="AP122" s="414">
        <v>0</v>
      </c>
      <c r="AQ122" s="414">
        <v>0</v>
      </c>
      <c r="AR122" s="414">
        <v>51400</v>
      </c>
      <c r="AS122" s="414">
        <f t="shared" si="27"/>
        <v>0</v>
      </c>
      <c r="AT122" s="414">
        <v>0</v>
      </c>
      <c r="AU122" s="414">
        <v>0</v>
      </c>
      <c r="AV122" s="414">
        <v>0</v>
      </c>
      <c r="AW122" s="414">
        <v>0</v>
      </c>
      <c r="AX122" s="414">
        <f t="shared" si="28"/>
        <v>0</v>
      </c>
      <c r="AY122" s="414">
        <v>0</v>
      </c>
      <c r="AZ122" s="414">
        <v>0</v>
      </c>
      <c r="BA122" s="414">
        <v>0</v>
      </c>
      <c r="BB122" s="414">
        <f t="shared" si="29"/>
        <v>0</v>
      </c>
      <c r="BC122" s="414">
        <v>0</v>
      </c>
      <c r="BD122" s="414">
        <f t="shared" si="30"/>
        <v>0</v>
      </c>
      <c r="BE122" s="351"/>
      <c r="BF122" s="286"/>
      <c r="BG122" s="400">
        <f t="shared" si="31"/>
        <v>0</v>
      </c>
    </row>
    <row r="123" s="400" customFormat="1" ht="24" customHeight="1" spans="1:59">
      <c r="A123" s="314">
        <v>115</v>
      </c>
      <c r="B123" s="314" t="s">
        <v>19</v>
      </c>
      <c r="C123" s="314" t="s">
        <v>20</v>
      </c>
      <c r="D123" s="417">
        <v>2016</v>
      </c>
      <c r="E123" s="81" t="s">
        <v>167</v>
      </c>
      <c r="F123" s="314" t="s">
        <v>50</v>
      </c>
      <c r="G123" s="314" t="s">
        <v>50</v>
      </c>
      <c r="H123" s="414">
        <f t="shared" si="17"/>
        <v>390600</v>
      </c>
      <c r="I123" s="421">
        <f t="shared" si="18"/>
        <v>390600</v>
      </c>
      <c r="J123" s="414">
        <f t="shared" si="19"/>
        <v>0</v>
      </c>
      <c r="K123" s="351"/>
      <c r="L123" s="351"/>
      <c r="M123" s="351"/>
      <c r="N123" s="351"/>
      <c r="O123" s="414">
        <f t="shared" si="20"/>
        <v>390600</v>
      </c>
      <c r="P123" s="351"/>
      <c r="Q123" s="351"/>
      <c r="R123" s="351"/>
      <c r="S123" s="351">
        <v>390600</v>
      </c>
      <c r="T123" s="414">
        <f t="shared" si="21"/>
        <v>0</v>
      </c>
      <c r="U123" s="351"/>
      <c r="V123" s="351"/>
      <c r="W123" s="351"/>
      <c r="X123" s="351"/>
      <c r="Y123" s="414">
        <f t="shared" si="22"/>
        <v>0</v>
      </c>
      <c r="Z123" s="351"/>
      <c r="AA123" s="351"/>
      <c r="AB123" s="351"/>
      <c r="AC123" s="351"/>
      <c r="AD123" s="351"/>
      <c r="AE123" s="351"/>
      <c r="AF123" s="351"/>
      <c r="AG123" s="422">
        <f t="shared" si="23"/>
        <v>390600</v>
      </c>
      <c r="AH123" s="422">
        <f t="shared" si="24"/>
        <v>390600</v>
      </c>
      <c r="AI123" s="414">
        <f t="shared" si="25"/>
        <v>0</v>
      </c>
      <c r="AJ123" s="414">
        <v>0</v>
      </c>
      <c r="AK123" s="414">
        <v>0</v>
      </c>
      <c r="AL123" s="414">
        <v>0</v>
      </c>
      <c r="AM123" s="414">
        <v>0</v>
      </c>
      <c r="AN123" s="414">
        <f t="shared" si="26"/>
        <v>390600</v>
      </c>
      <c r="AO123" s="414">
        <v>0</v>
      </c>
      <c r="AP123" s="414">
        <v>0</v>
      </c>
      <c r="AQ123" s="414">
        <v>0</v>
      </c>
      <c r="AR123" s="414">
        <v>390600</v>
      </c>
      <c r="AS123" s="414">
        <f t="shared" si="27"/>
        <v>0</v>
      </c>
      <c r="AT123" s="414">
        <v>0</v>
      </c>
      <c r="AU123" s="414">
        <v>0</v>
      </c>
      <c r="AV123" s="414">
        <v>0</v>
      </c>
      <c r="AW123" s="414">
        <v>0</v>
      </c>
      <c r="AX123" s="414">
        <f t="shared" si="28"/>
        <v>0</v>
      </c>
      <c r="AY123" s="414">
        <v>0</v>
      </c>
      <c r="AZ123" s="414">
        <v>0</v>
      </c>
      <c r="BA123" s="414">
        <v>0</v>
      </c>
      <c r="BB123" s="414">
        <f t="shared" si="29"/>
        <v>0</v>
      </c>
      <c r="BC123" s="414">
        <v>0</v>
      </c>
      <c r="BD123" s="414">
        <f t="shared" si="30"/>
        <v>0</v>
      </c>
      <c r="BE123" s="351"/>
      <c r="BF123" s="286"/>
      <c r="BG123" s="400">
        <f t="shared" si="31"/>
        <v>0</v>
      </c>
    </row>
    <row r="124" s="400" customFormat="1" ht="24" customHeight="1" spans="1:59">
      <c r="A124" s="314">
        <v>116</v>
      </c>
      <c r="B124" s="314" t="s">
        <v>19</v>
      </c>
      <c r="C124" s="314" t="s">
        <v>20</v>
      </c>
      <c r="D124" s="417">
        <v>2016</v>
      </c>
      <c r="E124" s="81" t="s">
        <v>168</v>
      </c>
      <c r="F124" s="314" t="s">
        <v>50</v>
      </c>
      <c r="G124" s="314" t="s">
        <v>50</v>
      </c>
      <c r="H124" s="414">
        <f t="shared" si="17"/>
        <v>51200</v>
      </c>
      <c r="I124" s="421">
        <f t="shared" si="18"/>
        <v>51200</v>
      </c>
      <c r="J124" s="414">
        <f t="shared" si="19"/>
        <v>0</v>
      </c>
      <c r="K124" s="351"/>
      <c r="L124" s="351"/>
      <c r="M124" s="351"/>
      <c r="N124" s="351"/>
      <c r="O124" s="414">
        <f t="shared" si="20"/>
        <v>51200</v>
      </c>
      <c r="P124" s="351"/>
      <c r="Q124" s="351"/>
      <c r="R124" s="351"/>
      <c r="S124" s="351">
        <v>51200</v>
      </c>
      <c r="T124" s="414">
        <f t="shared" si="21"/>
        <v>0</v>
      </c>
      <c r="U124" s="351"/>
      <c r="V124" s="351"/>
      <c r="W124" s="351"/>
      <c r="X124" s="351"/>
      <c r="Y124" s="414">
        <f t="shared" si="22"/>
        <v>0</v>
      </c>
      <c r="Z124" s="351"/>
      <c r="AA124" s="351"/>
      <c r="AB124" s="351"/>
      <c r="AC124" s="351"/>
      <c r="AD124" s="351"/>
      <c r="AE124" s="351"/>
      <c r="AF124" s="351"/>
      <c r="AG124" s="422">
        <f t="shared" si="23"/>
        <v>51200</v>
      </c>
      <c r="AH124" s="422">
        <f t="shared" si="24"/>
        <v>51200</v>
      </c>
      <c r="AI124" s="414">
        <f t="shared" si="25"/>
        <v>0</v>
      </c>
      <c r="AJ124" s="414">
        <v>0</v>
      </c>
      <c r="AK124" s="414">
        <v>0</v>
      </c>
      <c r="AL124" s="414">
        <v>0</v>
      </c>
      <c r="AM124" s="414">
        <v>0</v>
      </c>
      <c r="AN124" s="414">
        <f t="shared" si="26"/>
        <v>51200</v>
      </c>
      <c r="AO124" s="414">
        <v>0</v>
      </c>
      <c r="AP124" s="414">
        <v>0</v>
      </c>
      <c r="AQ124" s="414">
        <v>0</v>
      </c>
      <c r="AR124" s="414">
        <v>51200</v>
      </c>
      <c r="AS124" s="414">
        <f t="shared" si="27"/>
        <v>0</v>
      </c>
      <c r="AT124" s="414">
        <v>0</v>
      </c>
      <c r="AU124" s="414">
        <v>0</v>
      </c>
      <c r="AV124" s="414">
        <v>0</v>
      </c>
      <c r="AW124" s="414">
        <v>0</v>
      </c>
      <c r="AX124" s="414">
        <f t="shared" si="28"/>
        <v>0</v>
      </c>
      <c r="AY124" s="414">
        <v>0</v>
      </c>
      <c r="AZ124" s="414">
        <v>0</v>
      </c>
      <c r="BA124" s="414">
        <v>0</v>
      </c>
      <c r="BB124" s="414">
        <f t="shared" si="29"/>
        <v>0</v>
      </c>
      <c r="BC124" s="414">
        <v>0</v>
      </c>
      <c r="BD124" s="414">
        <f t="shared" si="30"/>
        <v>0</v>
      </c>
      <c r="BE124" s="351"/>
      <c r="BF124" s="286"/>
      <c r="BG124" s="400">
        <f t="shared" si="31"/>
        <v>0</v>
      </c>
    </row>
    <row r="125" s="400" customFormat="1" ht="24" customHeight="1" spans="1:59">
      <c r="A125" s="314">
        <v>117</v>
      </c>
      <c r="B125" s="314" t="s">
        <v>19</v>
      </c>
      <c r="C125" s="314" t="s">
        <v>20</v>
      </c>
      <c r="D125" s="417">
        <v>2016</v>
      </c>
      <c r="E125" s="81" t="s">
        <v>169</v>
      </c>
      <c r="F125" s="314" t="s">
        <v>50</v>
      </c>
      <c r="G125" s="314" t="s">
        <v>50</v>
      </c>
      <c r="H125" s="414">
        <f t="shared" si="17"/>
        <v>231000</v>
      </c>
      <c r="I125" s="421">
        <f t="shared" si="18"/>
        <v>231000</v>
      </c>
      <c r="J125" s="414">
        <f t="shared" si="19"/>
        <v>0</v>
      </c>
      <c r="K125" s="351"/>
      <c r="L125" s="351"/>
      <c r="M125" s="351"/>
      <c r="N125" s="351"/>
      <c r="O125" s="414">
        <f t="shared" si="20"/>
        <v>231000</v>
      </c>
      <c r="P125" s="351"/>
      <c r="Q125" s="351"/>
      <c r="R125" s="351"/>
      <c r="S125" s="351">
        <v>231000</v>
      </c>
      <c r="T125" s="414">
        <f t="shared" si="21"/>
        <v>0</v>
      </c>
      <c r="U125" s="351"/>
      <c r="V125" s="351"/>
      <c r="W125" s="351"/>
      <c r="X125" s="351"/>
      <c r="Y125" s="414">
        <f t="shared" si="22"/>
        <v>0</v>
      </c>
      <c r="Z125" s="351"/>
      <c r="AA125" s="351"/>
      <c r="AB125" s="351"/>
      <c r="AC125" s="351"/>
      <c r="AD125" s="351"/>
      <c r="AE125" s="351"/>
      <c r="AF125" s="351"/>
      <c r="AG125" s="422">
        <f t="shared" si="23"/>
        <v>231000</v>
      </c>
      <c r="AH125" s="422">
        <f t="shared" si="24"/>
        <v>231000</v>
      </c>
      <c r="AI125" s="414">
        <f t="shared" si="25"/>
        <v>0</v>
      </c>
      <c r="AJ125" s="414">
        <v>0</v>
      </c>
      <c r="AK125" s="414">
        <v>0</v>
      </c>
      <c r="AL125" s="414">
        <v>0</v>
      </c>
      <c r="AM125" s="414">
        <v>0</v>
      </c>
      <c r="AN125" s="414">
        <f t="shared" si="26"/>
        <v>231000</v>
      </c>
      <c r="AO125" s="414">
        <v>0</v>
      </c>
      <c r="AP125" s="414">
        <v>0</v>
      </c>
      <c r="AQ125" s="414">
        <v>0</v>
      </c>
      <c r="AR125" s="414">
        <v>231000</v>
      </c>
      <c r="AS125" s="414">
        <f t="shared" si="27"/>
        <v>0</v>
      </c>
      <c r="AT125" s="414">
        <v>0</v>
      </c>
      <c r="AU125" s="414">
        <v>0</v>
      </c>
      <c r="AV125" s="414">
        <v>0</v>
      </c>
      <c r="AW125" s="414">
        <v>0</v>
      </c>
      <c r="AX125" s="414">
        <f t="shared" si="28"/>
        <v>0</v>
      </c>
      <c r="AY125" s="414">
        <v>0</v>
      </c>
      <c r="AZ125" s="414">
        <v>0</v>
      </c>
      <c r="BA125" s="414">
        <v>0</v>
      </c>
      <c r="BB125" s="414">
        <f t="shared" si="29"/>
        <v>0</v>
      </c>
      <c r="BC125" s="414">
        <v>0</v>
      </c>
      <c r="BD125" s="414">
        <f t="shared" si="30"/>
        <v>0</v>
      </c>
      <c r="BE125" s="351"/>
      <c r="BF125" s="286"/>
      <c r="BG125" s="400">
        <f t="shared" si="31"/>
        <v>0</v>
      </c>
    </row>
    <row r="126" s="400" customFormat="1" ht="24" customHeight="1" spans="1:59">
      <c r="A126" s="314">
        <v>118</v>
      </c>
      <c r="B126" s="314" t="s">
        <v>19</v>
      </c>
      <c r="C126" s="314" t="s">
        <v>20</v>
      </c>
      <c r="D126" s="417">
        <v>2016</v>
      </c>
      <c r="E126" s="81" t="s">
        <v>170</v>
      </c>
      <c r="F126" s="314" t="s">
        <v>50</v>
      </c>
      <c r="G126" s="314" t="s">
        <v>50</v>
      </c>
      <c r="H126" s="414">
        <f t="shared" si="17"/>
        <v>294600</v>
      </c>
      <c r="I126" s="421">
        <f t="shared" si="18"/>
        <v>294600</v>
      </c>
      <c r="J126" s="414">
        <f t="shared" si="19"/>
        <v>0</v>
      </c>
      <c r="K126" s="351"/>
      <c r="L126" s="351"/>
      <c r="M126" s="351"/>
      <c r="N126" s="351"/>
      <c r="O126" s="414">
        <f t="shared" si="20"/>
        <v>294600</v>
      </c>
      <c r="P126" s="351"/>
      <c r="Q126" s="351"/>
      <c r="R126" s="351"/>
      <c r="S126" s="351">
        <v>294600</v>
      </c>
      <c r="T126" s="414">
        <f t="shared" si="21"/>
        <v>0</v>
      </c>
      <c r="U126" s="351"/>
      <c r="V126" s="351"/>
      <c r="W126" s="351"/>
      <c r="X126" s="351"/>
      <c r="Y126" s="414">
        <f t="shared" si="22"/>
        <v>0</v>
      </c>
      <c r="Z126" s="351"/>
      <c r="AA126" s="351"/>
      <c r="AB126" s="351"/>
      <c r="AC126" s="351"/>
      <c r="AD126" s="351"/>
      <c r="AE126" s="351"/>
      <c r="AF126" s="351"/>
      <c r="AG126" s="422">
        <f t="shared" si="23"/>
        <v>294600</v>
      </c>
      <c r="AH126" s="422">
        <f t="shared" si="24"/>
        <v>294600</v>
      </c>
      <c r="AI126" s="414">
        <f t="shared" si="25"/>
        <v>0</v>
      </c>
      <c r="AJ126" s="414">
        <v>0</v>
      </c>
      <c r="AK126" s="414">
        <v>0</v>
      </c>
      <c r="AL126" s="414">
        <v>0</v>
      </c>
      <c r="AM126" s="414">
        <v>0</v>
      </c>
      <c r="AN126" s="414">
        <f t="shared" si="26"/>
        <v>294600</v>
      </c>
      <c r="AO126" s="414">
        <v>0</v>
      </c>
      <c r="AP126" s="414">
        <v>0</v>
      </c>
      <c r="AQ126" s="414">
        <v>0</v>
      </c>
      <c r="AR126" s="414">
        <v>294600</v>
      </c>
      <c r="AS126" s="414">
        <f t="shared" si="27"/>
        <v>0</v>
      </c>
      <c r="AT126" s="414">
        <v>0</v>
      </c>
      <c r="AU126" s="414">
        <v>0</v>
      </c>
      <c r="AV126" s="414">
        <v>0</v>
      </c>
      <c r="AW126" s="414">
        <v>0</v>
      </c>
      <c r="AX126" s="414">
        <f t="shared" si="28"/>
        <v>0</v>
      </c>
      <c r="AY126" s="414">
        <v>0</v>
      </c>
      <c r="AZ126" s="414">
        <v>0</v>
      </c>
      <c r="BA126" s="414">
        <v>0</v>
      </c>
      <c r="BB126" s="414">
        <f t="shared" si="29"/>
        <v>0</v>
      </c>
      <c r="BC126" s="414">
        <v>0</v>
      </c>
      <c r="BD126" s="414">
        <f t="shared" si="30"/>
        <v>0</v>
      </c>
      <c r="BE126" s="351"/>
      <c r="BF126" s="286"/>
      <c r="BG126" s="400">
        <f t="shared" si="31"/>
        <v>0</v>
      </c>
    </row>
    <row r="127" s="400" customFormat="1" ht="24" customHeight="1" spans="1:59">
      <c r="A127" s="314">
        <v>119</v>
      </c>
      <c r="B127" s="314" t="s">
        <v>19</v>
      </c>
      <c r="C127" s="314" t="s">
        <v>20</v>
      </c>
      <c r="D127" s="417">
        <v>2016</v>
      </c>
      <c r="E127" s="81" t="s">
        <v>171</v>
      </c>
      <c r="F127" s="314" t="s">
        <v>50</v>
      </c>
      <c r="G127" s="314" t="s">
        <v>50</v>
      </c>
      <c r="H127" s="414">
        <f t="shared" si="17"/>
        <v>50710</v>
      </c>
      <c r="I127" s="421">
        <f t="shared" si="18"/>
        <v>50710</v>
      </c>
      <c r="J127" s="414">
        <f t="shared" si="19"/>
        <v>0</v>
      </c>
      <c r="K127" s="351"/>
      <c r="L127" s="351"/>
      <c r="M127" s="351"/>
      <c r="N127" s="351"/>
      <c r="O127" s="414">
        <f t="shared" si="20"/>
        <v>50710</v>
      </c>
      <c r="P127" s="351"/>
      <c r="Q127" s="351"/>
      <c r="R127" s="351"/>
      <c r="S127" s="351">
        <v>50710</v>
      </c>
      <c r="T127" s="414">
        <f t="shared" si="21"/>
        <v>0</v>
      </c>
      <c r="U127" s="351"/>
      <c r="V127" s="351"/>
      <c r="W127" s="351"/>
      <c r="X127" s="351"/>
      <c r="Y127" s="414">
        <f t="shared" si="22"/>
        <v>0</v>
      </c>
      <c r="Z127" s="351"/>
      <c r="AA127" s="351"/>
      <c r="AB127" s="351"/>
      <c r="AC127" s="351"/>
      <c r="AD127" s="351"/>
      <c r="AE127" s="351"/>
      <c r="AF127" s="351"/>
      <c r="AG127" s="422">
        <f t="shared" si="23"/>
        <v>50710</v>
      </c>
      <c r="AH127" s="422">
        <f t="shared" si="24"/>
        <v>50710</v>
      </c>
      <c r="AI127" s="414">
        <f t="shared" si="25"/>
        <v>0</v>
      </c>
      <c r="AJ127" s="414">
        <v>0</v>
      </c>
      <c r="AK127" s="414">
        <v>0</v>
      </c>
      <c r="AL127" s="414">
        <v>0</v>
      </c>
      <c r="AM127" s="414">
        <v>0</v>
      </c>
      <c r="AN127" s="414">
        <f t="shared" si="26"/>
        <v>50710</v>
      </c>
      <c r="AO127" s="414">
        <v>0</v>
      </c>
      <c r="AP127" s="414">
        <v>0</v>
      </c>
      <c r="AQ127" s="414">
        <v>0</v>
      </c>
      <c r="AR127" s="414">
        <v>50710</v>
      </c>
      <c r="AS127" s="414">
        <f t="shared" si="27"/>
        <v>0</v>
      </c>
      <c r="AT127" s="414">
        <v>0</v>
      </c>
      <c r="AU127" s="414">
        <v>0</v>
      </c>
      <c r="AV127" s="414">
        <v>0</v>
      </c>
      <c r="AW127" s="414">
        <v>0</v>
      </c>
      <c r="AX127" s="414">
        <f t="shared" si="28"/>
        <v>0</v>
      </c>
      <c r="AY127" s="414">
        <v>0</v>
      </c>
      <c r="AZ127" s="414">
        <v>0</v>
      </c>
      <c r="BA127" s="414">
        <v>0</v>
      </c>
      <c r="BB127" s="414">
        <f t="shared" si="29"/>
        <v>0</v>
      </c>
      <c r="BC127" s="414">
        <v>0</v>
      </c>
      <c r="BD127" s="414">
        <f t="shared" si="30"/>
        <v>0</v>
      </c>
      <c r="BE127" s="351"/>
      <c r="BF127" s="286"/>
      <c r="BG127" s="400">
        <f t="shared" si="31"/>
        <v>0</v>
      </c>
    </row>
    <row r="128" s="400" customFormat="1" ht="24" customHeight="1" spans="1:59">
      <c r="A128" s="314">
        <v>120</v>
      </c>
      <c r="B128" s="314" t="s">
        <v>19</v>
      </c>
      <c r="C128" s="314" t="s">
        <v>20</v>
      </c>
      <c r="D128" s="417">
        <v>2016</v>
      </c>
      <c r="E128" s="81" t="s">
        <v>172</v>
      </c>
      <c r="F128" s="314" t="s">
        <v>50</v>
      </c>
      <c r="G128" s="314" t="s">
        <v>50</v>
      </c>
      <c r="H128" s="414">
        <f t="shared" si="17"/>
        <v>490900</v>
      </c>
      <c r="I128" s="421">
        <f t="shared" si="18"/>
        <v>490900</v>
      </c>
      <c r="J128" s="414">
        <f t="shared" si="19"/>
        <v>0</v>
      </c>
      <c r="K128" s="351"/>
      <c r="L128" s="351"/>
      <c r="M128" s="351"/>
      <c r="N128" s="351"/>
      <c r="O128" s="414">
        <f t="shared" si="20"/>
        <v>490900</v>
      </c>
      <c r="P128" s="351"/>
      <c r="Q128" s="351"/>
      <c r="R128" s="351"/>
      <c r="S128" s="351">
        <v>490900</v>
      </c>
      <c r="T128" s="414">
        <f t="shared" si="21"/>
        <v>0</v>
      </c>
      <c r="U128" s="351"/>
      <c r="V128" s="351"/>
      <c r="W128" s="351"/>
      <c r="X128" s="351"/>
      <c r="Y128" s="414">
        <f t="shared" si="22"/>
        <v>0</v>
      </c>
      <c r="Z128" s="351"/>
      <c r="AA128" s="351"/>
      <c r="AB128" s="351"/>
      <c r="AC128" s="351"/>
      <c r="AD128" s="351"/>
      <c r="AE128" s="351"/>
      <c r="AF128" s="351"/>
      <c r="AG128" s="422">
        <f t="shared" si="23"/>
        <v>316470</v>
      </c>
      <c r="AH128" s="422">
        <f t="shared" si="24"/>
        <v>316470</v>
      </c>
      <c r="AI128" s="414">
        <f t="shared" si="25"/>
        <v>0</v>
      </c>
      <c r="AJ128" s="414">
        <v>0</v>
      </c>
      <c r="AK128" s="414">
        <v>0</v>
      </c>
      <c r="AL128" s="414">
        <v>0</v>
      </c>
      <c r="AM128" s="414">
        <v>0</v>
      </c>
      <c r="AN128" s="414">
        <f t="shared" si="26"/>
        <v>316470</v>
      </c>
      <c r="AO128" s="414">
        <v>0</v>
      </c>
      <c r="AP128" s="414">
        <v>0</v>
      </c>
      <c r="AQ128" s="414">
        <v>0</v>
      </c>
      <c r="AR128" s="414">
        <v>316470</v>
      </c>
      <c r="AS128" s="414">
        <f t="shared" si="27"/>
        <v>0</v>
      </c>
      <c r="AT128" s="414">
        <v>0</v>
      </c>
      <c r="AU128" s="414">
        <v>0</v>
      </c>
      <c r="AV128" s="414">
        <v>0</v>
      </c>
      <c r="AW128" s="414">
        <v>0</v>
      </c>
      <c r="AX128" s="414">
        <f t="shared" si="28"/>
        <v>0</v>
      </c>
      <c r="AY128" s="414">
        <v>0</v>
      </c>
      <c r="AZ128" s="414">
        <v>0</v>
      </c>
      <c r="BA128" s="414">
        <v>0</v>
      </c>
      <c r="BB128" s="414">
        <f t="shared" si="29"/>
        <v>0</v>
      </c>
      <c r="BC128" s="414">
        <v>0</v>
      </c>
      <c r="BD128" s="414">
        <f t="shared" si="30"/>
        <v>0</v>
      </c>
      <c r="BE128" s="351"/>
      <c r="BF128" s="286"/>
      <c r="BG128" s="400">
        <f t="shared" si="31"/>
        <v>0</v>
      </c>
    </row>
    <row r="129" s="400" customFormat="1" ht="24" customHeight="1" spans="1:59">
      <c r="A129" s="314">
        <v>121</v>
      </c>
      <c r="B129" s="314" t="s">
        <v>19</v>
      </c>
      <c r="C129" s="314" t="s">
        <v>20</v>
      </c>
      <c r="D129" s="417">
        <v>2016</v>
      </c>
      <c r="E129" s="81" t="s">
        <v>173</v>
      </c>
      <c r="F129" s="314" t="s">
        <v>50</v>
      </c>
      <c r="G129" s="314" t="s">
        <v>50</v>
      </c>
      <c r="H129" s="414">
        <f t="shared" si="17"/>
        <v>353800</v>
      </c>
      <c r="I129" s="421">
        <f t="shared" si="18"/>
        <v>353800</v>
      </c>
      <c r="J129" s="414">
        <f t="shared" si="19"/>
        <v>0</v>
      </c>
      <c r="K129" s="351"/>
      <c r="L129" s="351"/>
      <c r="M129" s="351"/>
      <c r="N129" s="351"/>
      <c r="O129" s="414">
        <f t="shared" si="20"/>
        <v>353800</v>
      </c>
      <c r="P129" s="351"/>
      <c r="Q129" s="351"/>
      <c r="R129" s="351"/>
      <c r="S129" s="351">
        <v>353800</v>
      </c>
      <c r="T129" s="414">
        <f t="shared" si="21"/>
        <v>0</v>
      </c>
      <c r="U129" s="351"/>
      <c r="V129" s="351"/>
      <c r="W129" s="351"/>
      <c r="X129" s="351"/>
      <c r="Y129" s="414">
        <f t="shared" si="22"/>
        <v>0</v>
      </c>
      <c r="Z129" s="351"/>
      <c r="AA129" s="351"/>
      <c r="AB129" s="351"/>
      <c r="AC129" s="351"/>
      <c r="AD129" s="351"/>
      <c r="AE129" s="351"/>
      <c r="AF129" s="351">
        <f>BE129</f>
        <v>0</v>
      </c>
      <c r="AG129" s="422">
        <f t="shared" si="23"/>
        <v>405153</v>
      </c>
      <c r="AH129" s="422">
        <f t="shared" si="24"/>
        <v>405153</v>
      </c>
      <c r="AI129" s="414">
        <f t="shared" si="25"/>
        <v>0</v>
      </c>
      <c r="AJ129" s="414">
        <v>0</v>
      </c>
      <c r="AK129" s="414">
        <v>0</v>
      </c>
      <c r="AL129" s="414">
        <v>0</v>
      </c>
      <c r="AM129" s="414">
        <v>0</v>
      </c>
      <c r="AN129" s="414">
        <f t="shared" si="26"/>
        <v>405153</v>
      </c>
      <c r="AO129" s="414">
        <v>0</v>
      </c>
      <c r="AP129" s="414">
        <v>0</v>
      </c>
      <c r="AQ129" s="414">
        <v>0</v>
      </c>
      <c r="AR129" s="414">
        <v>405153</v>
      </c>
      <c r="AS129" s="414">
        <f t="shared" si="27"/>
        <v>0</v>
      </c>
      <c r="AT129" s="414">
        <v>0</v>
      </c>
      <c r="AU129" s="414">
        <v>0</v>
      </c>
      <c r="AV129" s="414">
        <v>0</v>
      </c>
      <c r="AW129" s="414">
        <v>0</v>
      </c>
      <c r="AX129" s="414">
        <f t="shared" si="28"/>
        <v>0</v>
      </c>
      <c r="AY129" s="414">
        <v>0</v>
      </c>
      <c r="AZ129" s="414">
        <v>0</v>
      </c>
      <c r="BA129" s="414">
        <v>0</v>
      </c>
      <c r="BB129" s="414">
        <f t="shared" si="29"/>
        <v>0</v>
      </c>
      <c r="BC129" s="414">
        <v>0</v>
      </c>
      <c r="BD129" s="414">
        <f t="shared" si="30"/>
        <v>0</v>
      </c>
      <c r="BE129" s="351">
        <v>0</v>
      </c>
      <c r="BF129" s="286"/>
      <c r="BG129" s="400">
        <f t="shared" si="31"/>
        <v>0</v>
      </c>
    </row>
    <row r="130" s="400" customFormat="1" ht="24" customHeight="1" spans="1:59">
      <c r="A130" s="314">
        <v>122</v>
      </c>
      <c r="B130" s="314" t="s">
        <v>19</v>
      </c>
      <c r="C130" s="314" t="s">
        <v>20</v>
      </c>
      <c r="D130" s="417">
        <v>2016</v>
      </c>
      <c r="E130" s="81" t="s">
        <v>174</v>
      </c>
      <c r="F130" s="314" t="s">
        <v>50</v>
      </c>
      <c r="G130" s="314" t="s">
        <v>50</v>
      </c>
      <c r="H130" s="414">
        <f t="shared" si="17"/>
        <v>95400</v>
      </c>
      <c r="I130" s="421">
        <f t="shared" si="18"/>
        <v>95400</v>
      </c>
      <c r="J130" s="414">
        <f t="shared" si="19"/>
        <v>0</v>
      </c>
      <c r="K130" s="351"/>
      <c r="L130" s="351"/>
      <c r="M130" s="351"/>
      <c r="N130" s="351"/>
      <c r="O130" s="414">
        <f t="shared" si="20"/>
        <v>95400</v>
      </c>
      <c r="P130" s="351"/>
      <c r="Q130" s="351"/>
      <c r="R130" s="351"/>
      <c r="S130" s="351">
        <v>95400</v>
      </c>
      <c r="T130" s="414">
        <f t="shared" si="21"/>
        <v>0</v>
      </c>
      <c r="U130" s="351"/>
      <c r="V130" s="351"/>
      <c r="W130" s="351"/>
      <c r="X130" s="351"/>
      <c r="Y130" s="414">
        <f t="shared" si="22"/>
        <v>0</v>
      </c>
      <c r="Z130" s="351"/>
      <c r="AA130" s="351"/>
      <c r="AB130" s="351"/>
      <c r="AC130" s="351"/>
      <c r="AD130" s="351"/>
      <c r="AE130" s="351"/>
      <c r="AF130" s="351"/>
      <c r="AG130" s="422">
        <f t="shared" si="23"/>
        <v>95381.28</v>
      </c>
      <c r="AH130" s="422">
        <f t="shared" si="24"/>
        <v>95381.28</v>
      </c>
      <c r="AI130" s="414">
        <f t="shared" si="25"/>
        <v>0</v>
      </c>
      <c r="AJ130" s="414">
        <v>0</v>
      </c>
      <c r="AK130" s="414">
        <v>0</v>
      </c>
      <c r="AL130" s="414">
        <v>0</v>
      </c>
      <c r="AM130" s="414">
        <v>0</v>
      </c>
      <c r="AN130" s="414">
        <f t="shared" si="26"/>
        <v>95381.28</v>
      </c>
      <c r="AO130" s="414">
        <v>0</v>
      </c>
      <c r="AP130" s="414">
        <v>0</v>
      </c>
      <c r="AQ130" s="414">
        <v>0</v>
      </c>
      <c r="AR130" s="414">
        <v>95381.28</v>
      </c>
      <c r="AS130" s="414">
        <f t="shared" si="27"/>
        <v>0</v>
      </c>
      <c r="AT130" s="414">
        <v>0</v>
      </c>
      <c r="AU130" s="414">
        <v>0</v>
      </c>
      <c r="AV130" s="414">
        <v>0</v>
      </c>
      <c r="AW130" s="414">
        <v>0</v>
      </c>
      <c r="AX130" s="414">
        <f t="shared" si="28"/>
        <v>0</v>
      </c>
      <c r="AY130" s="414">
        <v>0</v>
      </c>
      <c r="AZ130" s="414">
        <v>0</v>
      </c>
      <c r="BA130" s="414">
        <v>0</v>
      </c>
      <c r="BB130" s="414">
        <f t="shared" si="29"/>
        <v>0</v>
      </c>
      <c r="BC130" s="414">
        <v>0</v>
      </c>
      <c r="BD130" s="414">
        <f t="shared" si="30"/>
        <v>0</v>
      </c>
      <c r="BE130" s="351"/>
      <c r="BF130" s="286"/>
      <c r="BG130" s="400">
        <f t="shared" si="31"/>
        <v>0</v>
      </c>
    </row>
    <row r="131" s="400" customFormat="1" ht="24" customHeight="1" spans="1:59">
      <c r="A131" s="314">
        <v>123</v>
      </c>
      <c r="B131" s="314" t="s">
        <v>19</v>
      </c>
      <c r="C131" s="314" t="s">
        <v>20</v>
      </c>
      <c r="D131" s="417">
        <v>2016</v>
      </c>
      <c r="E131" s="81" t="s">
        <v>175</v>
      </c>
      <c r="F131" s="314" t="s">
        <v>50</v>
      </c>
      <c r="G131" s="314" t="s">
        <v>50</v>
      </c>
      <c r="H131" s="414">
        <f t="shared" si="17"/>
        <v>1173800</v>
      </c>
      <c r="I131" s="421">
        <f t="shared" si="18"/>
        <v>1173800</v>
      </c>
      <c r="J131" s="414">
        <f t="shared" si="19"/>
        <v>0</v>
      </c>
      <c r="K131" s="351"/>
      <c r="L131" s="351"/>
      <c r="M131" s="351"/>
      <c r="N131" s="351"/>
      <c r="O131" s="414">
        <f t="shared" si="20"/>
        <v>1173800</v>
      </c>
      <c r="P131" s="351"/>
      <c r="Q131" s="351"/>
      <c r="R131" s="351"/>
      <c r="S131" s="351">
        <v>1173800</v>
      </c>
      <c r="T131" s="414">
        <f t="shared" si="21"/>
        <v>0</v>
      </c>
      <c r="U131" s="351"/>
      <c r="V131" s="351"/>
      <c r="W131" s="351"/>
      <c r="X131" s="351"/>
      <c r="Y131" s="414">
        <f t="shared" si="22"/>
        <v>0</v>
      </c>
      <c r="Z131" s="351"/>
      <c r="AA131" s="351"/>
      <c r="AB131" s="351"/>
      <c r="AC131" s="351"/>
      <c r="AD131" s="351"/>
      <c r="AE131" s="351"/>
      <c r="AF131" s="351"/>
      <c r="AG131" s="422">
        <f t="shared" si="23"/>
        <v>1173800</v>
      </c>
      <c r="AH131" s="422">
        <f t="shared" si="24"/>
        <v>1173800</v>
      </c>
      <c r="AI131" s="414">
        <f t="shared" si="25"/>
        <v>0</v>
      </c>
      <c r="AJ131" s="414">
        <v>0</v>
      </c>
      <c r="AK131" s="414">
        <v>0</v>
      </c>
      <c r="AL131" s="414">
        <v>0</v>
      </c>
      <c r="AM131" s="414">
        <v>0</v>
      </c>
      <c r="AN131" s="414">
        <f t="shared" si="26"/>
        <v>1173800</v>
      </c>
      <c r="AO131" s="414">
        <v>0</v>
      </c>
      <c r="AP131" s="414">
        <v>0</v>
      </c>
      <c r="AQ131" s="414">
        <v>0</v>
      </c>
      <c r="AR131" s="414">
        <v>1173800</v>
      </c>
      <c r="AS131" s="414">
        <f t="shared" si="27"/>
        <v>0</v>
      </c>
      <c r="AT131" s="414">
        <v>0</v>
      </c>
      <c r="AU131" s="414">
        <v>0</v>
      </c>
      <c r="AV131" s="414">
        <v>0</v>
      </c>
      <c r="AW131" s="414">
        <v>0</v>
      </c>
      <c r="AX131" s="414">
        <f t="shared" si="28"/>
        <v>0</v>
      </c>
      <c r="AY131" s="414">
        <v>0</v>
      </c>
      <c r="AZ131" s="414">
        <v>0</v>
      </c>
      <c r="BA131" s="414">
        <v>0</v>
      </c>
      <c r="BB131" s="414">
        <f t="shared" si="29"/>
        <v>0</v>
      </c>
      <c r="BC131" s="414">
        <v>0</v>
      </c>
      <c r="BD131" s="414">
        <f t="shared" si="30"/>
        <v>0</v>
      </c>
      <c r="BE131" s="351"/>
      <c r="BF131" s="286"/>
      <c r="BG131" s="400">
        <f t="shared" si="31"/>
        <v>0</v>
      </c>
    </row>
    <row r="132" s="400" customFormat="1" ht="24" customHeight="1" spans="1:59">
      <c r="A132" s="314">
        <v>124</v>
      </c>
      <c r="B132" s="314" t="s">
        <v>19</v>
      </c>
      <c r="C132" s="314" t="s">
        <v>20</v>
      </c>
      <c r="D132" s="417">
        <v>2016</v>
      </c>
      <c r="E132" s="81" t="s">
        <v>176</v>
      </c>
      <c r="F132" s="314" t="s">
        <v>50</v>
      </c>
      <c r="G132" s="314" t="s">
        <v>50</v>
      </c>
      <c r="H132" s="414">
        <f t="shared" si="17"/>
        <v>1893000</v>
      </c>
      <c r="I132" s="421">
        <f t="shared" si="18"/>
        <v>1893000</v>
      </c>
      <c r="J132" s="414">
        <f t="shared" si="19"/>
        <v>0</v>
      </c>
      <c r="K132" s="351"/>
      <c r="L132" s="351"/>
      <c r="M132" s="351"/>
      <c r="N132" s="351"/>
      <c r="O132" s="414">
        <f t="shared" si="20"/>
        <v>1893000</v>
      </c>
      <c r="P132" s="351"/>
      <c r="Q132" s="351"/>
      <c r="R132" s="351"/>
      <c r="S132" s="351">
        <v>1893000</v>
      </c>
      <c r="T132" s="414">
        <f t="shared" si="21"/>
        <v>0</v>
      </c>
      <c r="U132" s="351"/>
      <c r="V132" s="351"/>
      <c r="W132" s="351"/>
      <c r="X132" s="351"/>
      <c r="Y132" s="414">
        <f t="shared" si="22"/>
        <v>0</v>
      </c>
      <c r="Z132" s="351"/>
      <c r="AA132" s="351"/>
      <c r="AB132" s="351"/>
      <c r="AC132" s="351"/>
      <c r="AD132" s="351"/>
      <c r="AE132" s="351"/>
      <c r="AF132" s="351"/>
      <c r="AG132" s="422">
        <f t="shared" si="23"/>
        <v>1852486.35944833</v>
      </c>
      <c r="AH132" s="422">
        <f t="shared" si="24"/>
        <v>1852486.35944833</v>
      </c>
      <c r="AI132" s="414">
        <f t="shared" si="25"/>
        <v>0</v>
      </c>
      <c r="AJ132" s="414">
        <v>0</v>
      </c>
      <c r="AK132" s="414">
        <v>0</v>
      </c>
      <c r="AL132" s="414">
        <v>0</v>
      </c>
      <c r="AM132" s="414">
        <v>0</v>
      </c>
      <c r="AN132" s="414">
        <f t="shared" si="26"/>
        <v>1852486.35944833</v>
      </c>
      <c r="AO132" s="414">
        <v>0</v>
      </c>
      <c r="AP132" s="414">
        <v>0</v>
      </c>
      <c r="AQ132" s="414">
        <v>0</v>
      </c>
      <c r="AR132" s="414">
        <v>1852486.35944833</v>
      </c>
      <c r="AS132" s="414">
        <f t="shared" si="27"/>
        <v>0</v>
      </c>
      <c r="AT132" s="414">
        <v>0</v>
      </c>
      <c r="AU132" s="414">
        <v>0</v>
      </c>
      <c r="AV132" s="414">
        <v>0</v>
      </c>
      <c r="AW132" s="414">
        <v>0</v>
      </c>
      <c r="AX132" s="414">
        <f t="shared" si="28"/>
        <v>0</v>
      </c>
      <c r="AY132" s="414">
        <v>0</v>
      </c>
      <c r="AZ132" s="414">
        <v>0</v>
      </c>
      <c r="BA132" s="414">
        <v>0</v>
      </c>
      <c r="BB132" s="414">
        <f t="shared" si="29"/>
        <v>0</v>
      </c>
      <c r="BC132" s="414">
        <v>0</v>
      </c>
      <c r="BD132" s="414">
        <f t="shared" si="30"/>
        <v>0</v>
      </c>
      <c r="BE132" s="351"/>
      <c r="BF132" s="286"/>
      <c r="BG132" s="400">
        <f t="shared" si="31"/>
        <v>0</v>
      </c>
    </row>
    <row r="133" s="400" customFormat="1" ht="24" customHeight="1" spans="1:59">
      <c r="A133" s="314">
        <v>125</v>
      </c>
      <c r="B133" s="314" t="s">
        <v>19</v>
      </c>
      <c r="C133" s="314" t="s">
        <v>20</v>
      </c>
      <c r="D133" s="417">
        <v>2016</v>
      </c>
      <c r="E133" s="81" t="s">
        <v>177</v>
      </c>
      <c r="F133" s="314" t="s">
        <v>50</v>
      </c>
      <c r="G133" s="314" t="s">
        <v>50</v>
      </c>
      <c r="H133" s="414">
        <f t="shared" si="17"/>
        <v>148000</v>
      </c>
      <c r="I133" s="421">
        <f t="shared" si="18"/>
        <v>148000</v>
      </c>
      <c r="J133" s="414">
        <f t="shared" si="19"/>
        <v>0</v>
      </c>
      <c r="K133" s="351"/>
      <c r="L133" s="351"/>
      <c r="M133" s="351"/>
      <c r="N133" s="351"/>
      <c r="O133" s="414">
        <f t="shared" si="20"/>
        <v>148000</v>
      </c>
      <c r="P133" s="351"/>
      <c r="Q133" s="351"/>
      <c r="R133" s="351"/>
      <c r="S133" s="351">
        <v>148000</v>
      </c>
      <c r="T133" s="414">
        <f t="shared" si="21"/>
        <v>0</v>
      </c>
      <c r="U133" s="351"/>
      <c r="V133" s="351"/>
      <c r="W133" s="351"/>
      <c r="X133" s="351"/>
      <c r="Y133" s="414">
        <f t="shared" si="22"/>
        <v>0</v>
      </c>
      <c r="Z133" s="351"/>
      <c r="AA133" s="351"/>
      <c r="AB133" s="351"/>
      <c r="AC133" s="351"/>
      <c r="AD133" s="351"/>
      <c r="AE133" s="351"/>
      <c r="AF133" s="351"/>
      <c r="AG133" s="422">
        <f t="shared" si="23"/>
        <v>148000</v>
      </c>
      <c r="AH133" s="422">
        <f t="shared" si="24"/>
        <v>148000</v>
      </c>
      <c r="AI133" s="414">
        <f t="shared" si="25"/>
        <v>0</v>
      </c>
      <c r="AJ133" s="414">
        <v>0</v>
      </c>
      <c r="AK133" s="414">
        <v>0</v>
      </c>
      <c r="AL133" s="414">
        <v>0</v>
      </c>
      <c r="AM133" s="414">
        <v>0</v>
      </c>
      <c r="AN133" s="414">
        <f t="shared" si="26"/>
        <v>148000</v>
      </c>
      <c r="AO133" s="414">
        <v>0</v>
      </c>
      <c r="AP133" s="414">
        <v>0</v>
      </c>
      <c r="AQ133" s="414">
        <v>0</v>
      </c>
      <c r="AR133" s="414">
        <v>148000</v>
      </c>
      <c r="AS133" s="414">
        <f t="shared" si="27"/>
        <v>0</v>
      </c>
      <c r="AT133" s="414">
        <v>0</v>
      </c>
      <c r="AU133" s="414">
        <v>0</v>
      </c>
      <c r="AV133" s="414">
        <v>0</v>
      </c>
      <c r="AW133" s="414">
        <v>0</v>
      </c>
      <c r="AX133" s="414">
        <f t="shared" si="28"/>
        <v>0</v>
      </c>
      <c r="AY133" s="414">
        <v>0</v>
      </c>
      <c r="AZ133" s="414">
        <v>0</v>
      </c>
      <c r="BA133" s="414">
        <v>0</v>
      </c>
      <c r="BB133" s="414">
        <f t="shared" si="29"/>
        <v>0</v>
      </c>
      <c r="BC133" s="414">
        <v>0</v>
      </c>
      <c r="BD133" s="414">
        <f t="shared" si="30"/>
        <v>0</v>
      </c>
      <c r="BE133" s="351"/>
      <c r="BF133" s="286"/>
      <c r="BG133" s="400">
        <f t="shared" si="31"/>
        <v>0</v>
      </c>
    </row>
    <row r="134" s="400" customFormat="1" ht="24" customHeight="1" spans="1:59">
      <c r="A134" s="314">
        <v>126</v>
      </c>
      <c r="B134" s="314" t="s">
        <v>19</v>
      </c>
      <c r="C134" s="314" t="s">
        <v>20</v>
      </c>
      <c r="D134" s="417">
        <v>2016</v>
      </c>
      <c r="E134" s="81" t="s">
        <v>178</v>
      </c>
      <c r="F134" s="314" t="s">
        <v>50</v>
      </c>
      <c r="G134" s="314" t="s">
        <v>50</v>
      </c>
      <c r="H134" s="414">
        <f t="shared" si="17"/>
        <v>300400</v>
      </c>
      <c r="I134" s="421">
        <f t="shared" si="18"/>
        <v>300400</v>
      </c>
      <c r="J134" s="414">
        <f t="shared" si="19"/>
        <v>0</v>
      </c>
      <c r="K134" s="351"/>
      <c r="L134" s="351"/>
      <c r="M134" s="351"/>
      <c r="N134" s="351"/>
      <c r="O134" s="414">
        <f t="shared" si="20"/>
        <v>300400</v>
      </c>
      <c r="P134" s="351"/>
      <c r="Q134" s="351"/>
      <c r="R134" s="351"/>
      <c r="S134" s="351">
        <v>300400</v>
      </c>
      <c r="T134" s="414">
        <f t="shared" si="21"/>
        <v>0</v>
      </c>
      <c r="U134" s="351"/>
      <c r="V134" s="351"/>
      <c r="W134" s="351"/>
      <c r="X134" s="351"/>
      <c r="Y134" s="414">
        <f t="shared" si="22"/>
        <v>0</v>
      </c>
      <c r="Z134" s="351"/>
      <c r="AA134" s="351"/>
      <c r="AB134" s="351"/>
      <c r="AC134" s="351"/>
      <c r="AD134" s="351"/>
      <c r="AE134" s="351"/>
      <c r="AF134" s="351"/>
      <c r="AG134" s="422">
        <f t="shared" si="23"/>
        <v>285900</v>
      </c>
      <c r="AH134" s="422">
        <f t="shared" si="24"/>
        <v>285900</v>
      </c>
      <c r="AI134" s="414">
        <f t="shared" si="25"/>
        <v>0</v>
      </c>
      <c r="AJ134" s="414">
        <v>0</v>
      </c>
      <c r="AK134" s="414">
        <v>0</v>
      </c>
      <c r="AL134" s="414">
        <v>0</v>
      </c>
      <c r="AM134" s="414">
        <v>0</v>
      </c>
      <c r="AN134" s="414">
        <f t="shared" si="26"/>
        <v>285900</v>
      </c>
      <c r="AO134" s="414">
        <v>0</v>
      </c>
      <c r="AP134" s="414">
        <v>0</v>
      </c>
      <c r="AQ134" s="414">
        <v>0</v>
      </c>
      <c r="AR134" s="414">
        <v>285900</v>
      </c>
      <c r="AS134" s="414">
        <f t="shared" si="27"/>
        <v>0</v>
      </c>
      <c r="AT134" s="414">
        <v>0</v>
      </c>
      <c r="AU134" s="414">
        <v>0</v>
      </c>
      <c r="AV134" s="414">
        <v>0</v>
      </c>
      <c r="AW134" s="414">
        <v>0</v>
      </c>
      <c r="AX134" s="414">
        <f t="shared" si="28"/>
        <v>0</v>
      </c>
      <c r="AY134" s="414">
        <v>0</v>
      </c>
      <c r="AZ134" s="414">
        <v>0</v>
      </c>
      <c r="BA134" s="414">
        <v>0</v>
      </c>
      <c r="BB134" s="414">
        <f t="shared" si="29"/>
        <v>0</v>
      </c>
      <c r="BC134" s="414">
        <v>0</v>
      </c>
      <c r="BD134" s="414">
        <f t="shared" si="30"/>
        <v>0</v>
      </c>
      <c r="BE134" s="351"/>
      <c r="BF134" s="286"/>
      <c r="BG134" s="400">
        <f t="shared" si="31"/>
        <v>0</v>
      </c>
    </row>
    <row r="135" s="400" customFormat="1" ht="24" customHeight="1" spans="1:59">
      <c r="A135" s="314">
        <v>127</v>
      </c>
      <c r="B135" s="314" t="s">
        <v>19</v>
      </c>
      <c r="C135" s="314" t="s">
        <v>20</v>
      </c>
      <c r="D135" s="417">
        <v>2016</v>
      </c>
      <c r="E135" s="81" t="s">
        <v>179</v>
      </c>
      <c r="F135" s="314" t="s">
        <v>50</v>
      </c>
      <c r="G135" s="314" t="s">
        <v>50</v>
      </c>
      <c r="H135" s="414">
        <f t="shared" si="17"/>
        <v>60200</v>
      </c>
      <c r="I135" s="421">
        <f t="shared" si="18"/>
        <v>60200</v>
      </c>
      <c r="J135" s="414">
        <f t="shared" si="19"/>
        <v>0</v>
      </c>
      <c r="K135" s="351"/>
      <c r="L135" s="351"/>
      <c r="M135" s="351"/>
      <c r="N135" s="351"/>
      <c r="O135" s="414">
        <f t="shared" si="20"/>
        <v>60200</v>
      </c>
      <c r="P135" s="351"/>
      <c r="Q135" s="351"/>
      <c r="R135" s="351"/>
      <c r="S135" s="351">
        <v>60200</v>
      </c>
      <c r="T135" s="414">
        <f t="shared" si="21"/>
        <v>0</v>
      </c>
      <c r="U135" s="351"/>
      <c r="V135" s="351"/>
      <c r="W135" s="351"/>
      <c r="X135" s="351"/>
      <c r="Y135" s="414">
        <f t="shared" si="22"/>
        <v>0</v>
      </c>
      <c r="Z135" s="351"/>
      <c r="AA135" s="351"/>
      <c r="AB135" s="351"/>
      <c r="AC135" s="351"/>
      <c r="AD135" s="351"/>
      <c r="AE135" s="351"/>
      <c r="AF135" s="351"/>
      <c r="AG135" s="422">
        <f t="shared" si="23"/>
        <v>60200</v>
      </c>
      <c r="AH135" s="422">
        <f t="shared" si="24"/>
        <v>60200</v>
      </c>
      <c r="AI135" s="414">
        <f t="shared" si="25"/>
        <v>0</v>
      </c>
      <c r="AJ135" s="414">
        <v>0</v>
      </c>
      <c r="AK135" s="414">
        <v>0</v>
      </c>
      <c r="AL135" s="414">
        <v>0</v>
      </c>
      <c r="AM135" s="414">
        <v>0</v>
      </c>
      <c r="AN135" s="414">
        <f t="shared" si="26"/>
        <v>60200</v>
      </c>
      <c r="AO135" s="414">
        <v>0</v>
      </c>
      <c r="AP135" s="414">
        <v>0</v>
      </c>
      <c r="AQ135" s="414">
        <v>0</v>
      </c>
      <c r="AR135" s="414">
        <v>60200</v>
      </c>
      <c r="AS135" s="414">
        <f t="shared" si="27"/>
        <v>0</v>
      </c>
      <c r="AT135" s="414">
        <v>0</v>
      </c>
      <c r="AU135" s="414">
        <v>0</v>
      </c>
      <c r="AV135" s="414">
        <v>0</v>
      </c>
      <c r="AW135" s="414">
        <v>0</v>
      </c>
      <c r="AX135" s="414">
        <f t="shared" si="28"/>
        <v>0</v>
      </c>
      <c r="AY135" s="414">
        <v>0</v>
      </c>
      <c r="AZ135" s="414">
        <v>0</v>
      </c>
      <c r="BA135" s="414">
        <v>0</v>
      </c>
      <c r="BB135" s="414">
        <f t="shared" si="29"/>
        <v>0</v>
      </c>
      <c r="BC135" s="414">
        <v>0</v>
      </c>
      <c r="BD135" s="414">
        <f t="shared" si="30"/>
        <v>0</v>
      </c>
      <c r="BE135" s="351"/>
      <c r="BF135" s="286"/>
      <c r="BG135" s="400">
        <f t="shared" si="31"/>
        <v>0</v>
      </c>
    </row>
    <row r="136" s="400" customFormat="1" ht="24" customHeight="1" spans="1:59">
      <c r="A136" s="314">
        <v>128</v>
      </c>
      <c r="B136" s="314" t="s">
        <v>19</v>
      </c>
      <c r="C136" s="314" t="s">
        <v>20</v>
      </c>
      <c r="D136" s="417">
        <v>2016</v>
      </c>
      <c r="E136" s="81" t="s">
        <v>180</v>
      </c>
      <c r="F136" s="314" t="s">
        <v>50</v>
      </c>
      <c r="G136" s="314" t="s">
        <v>50</v>
      </c>
      <c r="H136" s="414">
        <f t="shared" ref="H136:H199" si="33">I136+AF136</f>
        <v>200300</v>
      </c>
      <c r="I136" s="421">
        <f t="shared" ref="I136:I199" si="34">O136+J136+T136+Y136+AE136+AC136+AD136</f>
        <v>200300</v>
      </c>
      <c r="J136" s="414">
        <f t="shared" ref="J136:J199" si="35">N136+M136+L136+K136</f>
        <v>0</v>
      </c>
      <c r="K136" s="351"/>
      <c r="L136" s="351"/>
      <c r="M136" s="351"/>
      <c r="N136" s="351"/>
      <c r="O136" s="414">
        <f t="shared" ref="O136:O199" si="36">S136+R136+Q136+P136</f>
        <v>200300</v>
      </c>
      <c r="P136" s="351"/>
      <c r="Q136" s="351"/>
      <c r="R136" s="351"/>
      <c r="S136" s="351">
        <v>200300</v>
      </c>
      <c r="T136" s="414">
        <f t="shared" ref="T136:T199" si="37">X136+W136+V136+U136</f>
        <v>0</v>
      </c>
      <c r="U136" s="351"/>
      <c r="V136" s="351"/>
      <c r="W136" s="351"/>
      <c r="X136" s="351"/>
      <c r="Y136" s="414">
        <f t="shared" ref="Y136:Y199" si="38">AA136+Z136+AB136</f>
        <v>0</v>
      </c>
      <c r="Z136" s="351"/>
      <c r="AA136" s="351"/>
      <c r="AB136" s="351"/>
      <c r="AC136" s="351"/>
      <c r="AD136" s="351"/>
      <c r="AE136" s="351"/>
      <c r="AF136" s="351"/>
      <c r="AG136" s="422">
        <f t="shared" ref="AG136:AG199" si="39">AH136+BE136</f>
        <v>200300</v>
      </c>
      <c r="AH136" s="422">
        <f t="shared" ref="AH136:AH199" si="40">AN136+AI136+AS136+AX136+BD136+BB136+BC136</f>
        <v>200300</v>
      </c>
      <c r="AI136" s="414">
        <f t="shared" ref="AI136:AI199" si="41">AM136+AL136+AK136+AJ136</f>
        <v>0</v>
      </c>
      <c r="AJ136" s="414">
        <v>0</v>
      </c>
      <c r="AK136" s="414">
        <v>0</v>
      </c>
      <c r="AL136" s="414">
        <v>0</v>
      </c>
      <c r="AM136" s="414">
        <v>0</v>
      </c>
      <c r="AN136" s="414">
        <f t="shared" ref="AN136:AN199" si="42">AR136+AQ136+AP136+AO136</f>
        <v>200300</v>
      </c>
      <c r="AO136" s="414">
        <v>0</v>
      </c>
      <c r="AP136" s="414">
        <v>0</v>
      </c>
      <c r="AQ136" s="414">
        <v>0</v>
      </c>
      <c r="AR136" s="414">
        <v>200300</v>
      </c>
      <c r="AS136" s="414">
        <f t="shared" ref="AS136:AS199" si="43">AW136+AV136+AU136+AT136</f>
        <v>0</v>
      </c>
      <c r="AT136" s="414">
        <v>0</v>
      </c>
      <c r="AU136" s="414">
        <v>0</v>
      </c>
      <c r="AV136" s="414">
        <v>0</v>
      </c>
      <c r="AW136" s="414">
        <v>0</v>
      </c>
      <c r="AX136" s="414">
        <f t="shared" ref="AX136:AX199" si="44">AZ136+AY136+BA136</f>
        <v>0</v>
      </c>
      <c r="AY136" s="414">
        <v>0</v>
      </c>
      <c r="AZ136" s="414">
        <v>0</v>
      </c>
      <c r="BA136" s="414">
        <v>0</v>
      </c>
      <c r="BB136" s="414">
        <f t="shared" ref="BB136:BB199" si="45">AC136</f>
        <v>0</v>
      </c>
      <c r="BC136" s="414">
        <v>0</v>
      </c>
      <c r="BD136" s="414">
        <f t="shared" ref="BD136:BD199" si="46">AE136</f>
        <v>0</v>
      </c>
      <c r="BE136" s="351"/>
      <c r="BF136" s="286"/>
      <c r="BG136" s="400">
        <f t="shared" ref="BG136:BG199" si="47">BE136-AF136</f>
        <v>0</v>
      </c>
    </row>
    <row r="137" s="400" customFormat="1" ht="24" customHeight="1" spans="1:59">
      <c r="A137" s="314">
        <v>129</v>
      </c>
      <c r="B137" s="314" t="s">
        <v>19</v>
      </c>
      <c r="C137" s="314" t="s">
        <v>20</v>
      </c>
      <c r="D137" s="417">
        <v>2016</v>
      </c>
      <c r="E137" s="81" t="s">
        <v>181</v>
      </c>
      <c r="F137" s="314" t="s">
        <v>50</v>
      </c>
      <c r="G137" s="314" t="s">
        <v>50</v>
      </c>
      <c r="H137" s="414">
        <f t="shared" si="33"/>
        <v>319200</v>
      </c>
      <c r="I137" s="421">
        <f t="shared" si="34"/>
        <v>319200</v>
      </c>
      <c r="J137" s="414">
        <f t="shared" si="35"/>
        <v>0</v>
      </c>
      <c r="K137" s="351"/>
      <c r="L137" s="351"/>
      <c r="M137" s="351"/>
      <c r="N137" s="351"/>
      <c r="O137" s="414">
        <f t="shared" si="36"/>
        <v>319200</v>
      </c>
      <c r="P137" s="351"/>
      <c r="Q137" s="351"/>
      <c r="R137" s="351"/>
      <c r="S137" s="351">
        <v>319200</v>
      </c>
      <c r="T137" s="414">
        <f t="shared" si="37"/>
        <v>0</v>
      </c>
      <c r="U137" s="351"/>
      <c r="V137" s="351"/>
      <c r="W137" s="351"/>
      <c r="X137" s="351"/>
      <c r="Y137" s="414">
        <f t="shared" si="38"/>
        <v>0</v>
      </c>
      <c r="Z137" s="351"/>
      <c r="AA137" s="351"/>
      <c r="AB137" s="351"/>
      <c r="AC137" s="351"/>
      <c r="AD137" s="351"/>
      <c r="AE137" s="351"/>
      <c r="AF137" s="351"/>
      <c r="AG137" s="422">
        <f t="shared" si="39"/>
        <v>319200</v>
      </c>
      <c r="AH137" s="422">
        <f t="shared" si="40"/>
        <v>319200</v>
      </c>
      <c r="AI137" s="414">
        <f t="shared" si="41"/>
        <v>0</v>
      </c>
      <c r="AJ137" s="414">
        <v>0</v>
      </c>
      <c r="AK137" s="414">
        <v>0</v>
      </c>
      <c r="AL137" s="414">
        <v>0</v>
      </c>
      <c r="AM137" s="414">
        <v>0</v>
      </c>
      <c r="AN137" s="414">
        <f t="shared" si="42"/>
        <v>319200</v>
      </c>
      <c r="AO137" s="414">
        <v>0</v>
      </c>
      <c r="AP137" s="414">
        <v>0</v>
      </c>
      <c r="AQ137" s="414">
        <v>0</v>
      </c>
      <c r="AR137" s="414">
        <v>319200</v>
      </c>
      <c r="AS137" s="414">
        <f t="shared" si="43"/>
        <v>0</v>
      </c>
      <c r="AT137" s="414">
        <v>0</v>
      </c>
      <c r="AU137" s="414">
        <v>0</v>
      </c>
      <c r="AV137" s="414">
        <v>0</v>
      </c>
      <c r="AW137" s="414">
        <v>0</v>
      </c>
      <c r="AX137" s="414">
        <f t="shared" si="44"/>
        <v>0</v>
      </c>
      <c r="AY137" s="414">
        <v>0</v>
      </c>
      <c r="AZ137" s="414">
        <v>0</v>
      </c>
      <c r="BA137" s="414">
        <v>0</v>
      </c>
      <c r="BB137" s="414">
        <f t="shared" si="45"/>
        <v>0</v>
      </c>
      <c r="BC137" s="414">
        <v>0</v>
      </c>
      <c r="BD137" s="414">
        <f t="shared" si="46"/>
        <v>0</v>
      </c>
      <c r="BE137" s="351"/>
      <c r="BF137" s="286"/>
      <c r="BG137" s="400">
        <f t="shared" si="47"/>
        <v>0</v>
      </c>
    </row>
    <row r="138" s="400" customFormat="1" ht="24" customHeight="1" spans="1:59">
      <c r="A138" s="314">
        <v>130</v>
      </c>
      <c r="B138" s="314" t="s">
        <v>19</v>
      </c>
      <c r="C138" s="314" t="s">
        <v>20</v>
      </c>
      <c r="D138" s="417">
        <v>2016</v>
      </c>
      <c r="E138" s="81" t="s">
        <v>182</v>
      </c>
      <c r="F138" s="314" t="s">
        <v>50</v>
      </c>
      <c r="G138" s="314" t="s">
        <v>50</v>
      </c>
      <c r="H138" s="414">
        <f t="shared" si="33"/>
        <v>1709400</v>
      </c>
      <c r="I138" s="416">
        <f t="shared" si="34"/>
        <v>1709400</v>
      </c>
      <c r="J138" s="414">
        <f t="shared" si="35"/>
        <v>0</v>
      </c>
      <c r="K138" s="351"/>
      <c r="L138" s="351"/>
      <c r="M138" s="351"/>
      <c r="N138" s="351"/>
      <c r="O138" s="414">
        <f t="shared" si="36"/>
        <v>1589400</v>
      </c>
      <c r="P138" s="351"/>
      <c r="Q138" s="351"/>
      <c r="R138" s="351"/>
      <c r="S138" s="351">
        <v>1589400</v>
      </c>
      <c r="T138" s="414">
        <f t="shared" si="37"/>
        <v>0</v>
      </c>
      <c r="U138" s="351"/>
      <c r="V138" s="351"/>
      <c r="W138" s="351"/>
      <c r="X138" s="351"/>
      <c r="Y138" s="414">
        <f t="shared" si="38"/>
        <v>120000</v>
      </c>
      <c r="Z138" s="351">
        <v>120000</v>
      </c>
      <c r="AA138" s="351"/>
      <c r="AB138" s="351"/>
      <c r="AC138" s="351"/>
      <c r="AD138" s="351"/>
      <c r="AE138" s="351"/>
      <c r="AF138" s="351">
        <f>BE138</f>
        <v>0</v>
      </c>
      <c r="AG138" s="422">
        <f t="shared" si="39"/>
        <v>1709400</v>
      </c>
      <c r="AH138" s="422">
        <f t="shared" si="40"/>
        <v>1709400</v>
      </c>
      <c r="AI138" s="414">
        <f t="shared" si="41"/>
        <v>0</v>
      </c>
      <c r="AJ138" s="414">
        <v>0</v>
      </c>
      <c r="AK138" s="414">
        <v>0</v>
      </c>
      <c r="AL138" s="414">
        <v>0</v>
      </c>
      <c r="AM138" s="414">
        <v>0</v>
      </c>
      <c r="AN138" s="414">
        <f t="shared" si="42"/>
        <v>1589400</v>
      </c>
      <c r="AO138" s="414">
        <v>0</v>
      </c>
      <c r="AP138" s="414">
        <v>0</v>
      </c>
      <c r="AQ138" s="414">
        <v>0</v>
      </c>
      <c r="AR138" s="414">
        <v>1589400</v>
      </c>
      <c r="AS138" s="414">
        <f t="shared" si="43"/>
        <v>0</v>
      </c>
      <c r="AT138" s="414">
        <v>0</v>
      </c>
      <c r="AU138" s="414">
        <v>0</v>
      </c>
      <c r="AV138" s="414">
        <v>0</v>
      </c>
      <c r="AW138" s="414">
        <v>0</v>
      </c>
      <c r="AX138" s="414">
        <f t="shared" si="44"/>
        <v>120000</v>
      </c>
      <c r="AY138" s="414">
        <v>120000</v>
      </c>
      <c r="AZ138" s="414">
        <v>0</v>
      </c>
      <c r="BA138" s="414">
        <v>0</v>
      </c>
      <c r="BB138" s="414">
        <f t="shared" si="45"/>
        <v>0</v>
      </c>
      <c r="BC138" s="414">
        <v>0</v>
      </c>
      <c r="BD138" s="414">
        <f t="shared" si="46"/>
        <v>0</v>
      </c>
      <c r="BE138" s="351"/>
      <c r="BF138" s="286"/>
      <c r="BG138" s="400">
        <f t="shared" si="47"/>
        <v>0</v>
      </c>
    </row>
    <row r="139" s="400" customFormat="1" ht="24" customHeight="1" spans="1:59">
      <c r="A139" s="314">
        <v>131</v>
      </c>
      <c r="B139" s="314" t="s">
        <v>19</v>
      </c>
      <c r="C139" s="314" t="s">
        <v>20</v>
      </c>
      <c r="D139" s="417">
        <v>2016</v>
      </c>
      <c r="E139" s="81" t="s">
        <v>183</v>
      </c>
      <c r="F139" s="314" t="s">
        <v>50</v>
      </c>
      <c r="G139" s="314" t="s">
        <v>50</v>
      </c>
      <c r="H139" s="414">
        <f t="shared" si="33"/>
        <v>150000</v>
      </c>
      <c r="I139" s="421">
        <f t="shared" si="34"/>
        <v>150000</v>
      </c>
      <c r="J139" s="414">
        <f t="shared" si="35"/>
        <v>0</v>
      </c>
      <c r="K139" s="351"/>
      <c r="L139" s="351"/>
      <c r="M139" s="351"/>
      <c r="N139" s="351"/>
      <c r="O139" s="414">
        <f t="shared" si="36"/>
        <v>150000</v>
      </c>
      <c r="P139" s="351"/>
      <c r="Q139" s="351">
        <v>150000</v>
      </c>
      <c r="R139" s="351"/>
      <c r="S139" s="351"/>
      <c r="T139" s="414">
        <f t="shared" si="37"/>
        <v>0</v>
      </c>
      <c r="U139" s="351"/>
      <c r="V139" s="351"/>
      <c r="W139" s="351"/>
      <c r="X139" s="351"/>
      <c r="Y139" s="414">
        <f t="shared" si="38"/>
        <v>0</v>
      </c>
      <c r="Z139" s="351"/>
      <c r="AA139" s="351"/>
      <c r="AB139" s="351"/>
      <c r="AC139" s="351"/>
      <c r="AD139" s="351"/>
      <c r="AE139" s="351"/>
      <c r="AF139" s="351"/>
      <c r="AG139" s="422">
        <f t="shared" si="39"/>
        <v>150000</v>
      </c>
      <c r="AH139" s="422">
        <f t="shared" si="40"/>
        <v>150000</v>
      </c>
      <c r="AI139" s="414">
        <f t="shared" si="41"/>
        <v>0</v>
      </c>
      <c r="AJ139" s="414">
        <v>0</v>
      </c>
      <c r="AK139" s="414">
        <v>0</v>
      </c>
      <c r="AL139" s="414">
        <v>0</v>
      </c>
      <c r="AM139" s="414">
        <v>0</v>
      </c>
      <c r="AN139" s="414">
        <f t="shared" si="42"/>
        <v>150000</v>
      </c>
      <c r="AO139" s="414">
        <v>0</v>
      </c>
      <c r="AP139" s="414">
        <v>150000</v>
      </c>
      <c r="AQ139" s="414">
        <v>0</v>
      </c>
      <c r="AR139" s="414">
        <v>0</v>
      </c>
      <c r="AS139" s="414">
        <f t="shared" si="43"/>
        <v>0</v>
      </c>
      <c r="AT139" s="414">
        <v>0</v>
      </c>
      <c r="AU139" s="414">
        <v>0</v>
      </c>
      <c r="AV139" s="414">
        <v>0</v>
      </c>
      <c r="AW139" s="414">
        <v>0</v>
      </c>
      <c r="AX139" s="414">
        <f t="shared" si="44"/>
        <v>0</v>
      </c>
      <c r="AY139" s="414">
        <v>0</v>
      </c>
      <c r="AZ139" s="414">
        <v>0</v>
      </c>
      <c r="BA139" s="414">
        <v>0</v>
      </c>
      <c r="BB139" s="414">
        <f t="shared" si="45"/>
        <v>0</v>
      </c>
      <c r="BC139" s="414">
        <v>0</v>
      </c>
      <c r="BD139" s="414">
        <f t="shared" si="46"/>
        <v>0</v>
      </c>
      <c r="BE139" s="351"/>
      <c r="BF139" s="286"/>
      <c r="BG139" s="400">
        <f t="shared" si="47"/>
        <v>0</v>
      </c>
    </row>
    <row r="140" s="400" customFormat="1" ht="24" customHeight="1" spans="1:59">
      <c r="A140" s="314">
        <v>132</v>
      </c>
      <c r="B140" s="314" t="s">
        <v>19</v>
      </c>
      <c r="C140" s="314" t="s">
        <v>20</v>
      </c>
      <c r="D140" s="417">
        <v>2016</v>
      </c>
      <c r="E140" s="81" t="s">
        <v>184</v>
      </c>
      <c r="F140" s="314" t="s">
        <v>50</v>
      </c>
      <c r="G140" s="314" t="s">
        <v>50</v>
      </c>
      <c r="H140" s="414">
        <f t="shared" si="33"/>
        <v>100000</v>
      </c>
      <c r="I140" s="421">
        <f t="shared" si="34"/>
        <v>100000</v>
      </c>
      <c r="J140" s="414">
        <f t="shared" si="35"/>
        <v>0</v>
      </c>
      <c r="K140" s="351"/>
      <c r="L140" s="351"/>
      <c r="M140" s="351"/>
      <c r="N140" s="351"/>
      <c r="O140" s="414">
        <f t="shared" si="36"/>
        <v>100000</v>
      </c>
      <c r="P140" s="351"/>
      <c r="Q140" s="351">
        <v>100000</v>
      </c>
      <c r="R140" s="351"/>
      <c r="S140" s="351"/>
      <c r="T140" s="414">
        <f t="shared" si="37"/>
        <v>0</v>
      </c>
      <c r="U140" s="351"/>
      <c r="V140" s="351"/>
      <c r="W140" s="351"/>
      <c r="X140" s="351"/>
      <c r="Y140" s="414">
        <f t="shared" si="38"/>
        <v>0</v>
      </c>
      <c r="Z140" s="351"/>
      <c r="AA140" s="351"/>
      <c r="AB140" s="351"/>
      <c r="AC140" s="351"/>
      <c r="AD140" s="351"/>
      <c r="AE140" s="351"/>
      <c r="AF140" s="351"/>
      <c r="AG140" s="422">
        <f t="shared" si="39"/>
        <v>100000</v>
      </c>
      <c r="AH140" s="422">
        <f t="shared" si="40"/>
        <v>100000</v>
      </c>
      <c r="AI140" s="414">
        <f t="shared" si="41"/>
        <v>0</v>
      </c>
      <c r="AJ140" s="414">
        <v>0</v>
      </c>
      <c r="AK140" s="414">
        <v>0</v>
      </c>
      <c r="AL140" s="414">
        <v>0</v>
      </c>
      <c r="AM140" s="414">
        <v>0</v>
      </c>
      <c r="AN140" s="414">
        <f t="shared" si="42"/>
        <v>100000</v>
      </c>
      <c r="AO140" s="414">
        <v>0</v>
      </c>
      <c r="AP140" s="414">
        <v>100000</v>
      </c>
      <c r="AQ140" s="414">
        <v>0</v>
      </c>
      <c r="AR140" s="414">
        <v>0</v>
      </c>
      <c r="AS140" s="414">
        <f t="shared" si="43"/>
        <v>0</v>
      </c>
      <c r="AT140" s="414">
        <v>0</v>
      </c>
      <c r="AU140" s="414">
        <v>0</v>
      </c>
      <c r="AV140" s="414">
        <v>0</v>
      </c>
      <c r="AW140" s="414">
        <v>0</v>
      </c>
      <c r="AX140" s="414">
        <f t="shared" si="44"/>
        <v>0</v>
      </c>
      <c r="AY140" s="414">
        <v>0</v>
      </c>
      <c r="AZ140" s="414">
        <v>0</v>
      </c>
      <c r="BA140" s="414">
        <v>0</v>
      </c>
      <c r="BB140" s="414">
        <f t="shared" si="45"/>
        <v>0</v>
      </c>
      <c r="BC140" s="414">
        <v>0</v>
      </c>
      <c r="BD140" s="414">
        <f t="shared" si="46"/>
        <v>0</v>
      </c>
      <c r="BE140" s="351"/>
      <c r="BF140" s="286"/>
      <c r="BG140" s="400">
        <f t="shared" si="47"/>
        <v>0</v>
      </c>
    </row>
    <row r="141" s="400" customFormat="1" ht="24" customHeight="1" spans="1:59">
      <c r="A141" s="314">
        <v>133</v>
      </c>
      <c r="B141" s="314" t="s">
        <v>19</v>
      </c>
      <c r="C141" s="314" t="s">
        <v>20</v>
      </c>
      <c r="D141" s="417">
        <v>2016</v>
      </c>
      <c r="E141" s="81" t="s">
        <v>185</v>
      </c>
      <c r="F141" s="314" t="s">
        <v>50</v>
      </c>
      <c r="G141" s="314" t="s">
        <v>50</v>
      </c>
      <c r="H141" s="414">
        <f t="shared" si="33"/>
        <v>200000</v>
      </c>
      <c r="I141" s="421">
        <f t="shared" si="34"/>
        <v>200000</v>
      </c>
      <c r="J141" s="414">
        <f t="shared" si="35"/>
        <v>0</v>
      </c>
      <c r="K141" s="351"/>
      <c r="L141" s="351"/>
      <c r="M141" s="351"/>
      <c r="N141" s="351"/>
      <c r="O141" s="414">
        <f t="shared" si="36"/>
        <v>200000</v>
      </c>
      <c r="P141" s="351"/>
      <c r="Q141" s="351">
        <v>200000</v>
      </c>
      <c r="R141" s="351"/>
      <c r="S141" s="351"/>
      <c r="T141" s="414">
        <f t="shared" si="37"/>
        <v>0</v>
      </c>
      <c r="U141" s="351"/>
      <c r="V141" s="351"/>
      <c r="W141" s="351"/>
      <c r="X141" s="351"/>
      <c r="Y141" s="414">
        <f t="shared" si="38"/>
        <v>0</v>
      </c>
      <c r="Z141" s="351"/>
      <c r="AA141" s="351"/>
      <c r="AB141" s="351"/>
      <c r="AC141" s="351"/>
      <c r="AD141" s="351"/>
      <c r="AE141" s="351"/>
      <c r="AF141" s="351"/>
      <c r="AG141" s="422">
        <f t="shared" si="39"/>
        <v>200000</v>
      </c>
      <c r="AH141" s="422">
        <f t="shared" si="40"/>
        <v>200000</v>
      </c>
      <c r="AI141" s="414">
        <f t="shared" si="41"/>
        <v>0</v>
      </c>
      <c r="AJ141" s="414">
        <v>0</v>
      </c>
      <c r="AK141" s="414">
        <v>0</v>
      </c>
      <c r="AL141" s="414">
        <v>0</v>
      </c>
      <c r="AM141" s="414">
        <v>0</v>
      </c>
      <c r="AN141" s="414">
        <f t="shared" si="42"/>
        <v>200000</v>
      </c>
      <c r="AO141" s="414">
        <v>0</v>
      </c>
      <c r="AP141" s="414">
        <v>200000</v>
      </c>
      <c r="AQ141" s="414">
        <v>0</v>
      </c>
      <c r="AR141" s="414">
        <v>0</v>
      </c>
      <c r="AS141" s="414">
        <f t="shared" si="43"/>
        <v>0</v>
      </c>
      <c r="AT141" s="414">
        <v>0</v>
      </c>
      <c r="AU141" s="414">
        <v>0</v>
      </c>
      <c r="AV141" s="414">
        <v>0</v>
      </c>
      <c r="AW141" s="414">
        <v>0</v>
      </c>
      <c r="AX141" s="414">
        <f t="shared" si="44"/>
        <v>0</v>
      </c>
      <c r="AY141" s="414">
        <v>0</v>
      </c>
      <c r="AZ141" s="414">
        <v>0</v>
      </c>
      <c r="BA141" s="414">
        <v>0</v>
      </c>
      <c r="BB141" s="414">
        <f t="shared" si="45"/>
        <v>0</v>
      </c>
      <c r="BC141" s="414">
        <v>0</v>
      </c>
      <c r="BD141" s="414">
        <f t="shared" si="46"/>
        <v>0</v>
      </c>
      <c r="BE141" s="351"/>
      <c r="BF141" s="286"/>
      <c r="BG141" s="400">
        <f t="shared" si="47"/>
        <v>0</v>
      </c>
    </row>
    <row r="142" s="400" customFormat="1" ht="24" customHeight="1" spans="1:59">
      <c r="A142" s="314">
        <v>134</v>
      </c>
      <c r="B142" s="314" t="s">
        <v>19</v>
      </c>
      <c r="C142" s="314" t="s">
        <v>20</v>
      </c>
      <c r="D142" s="417">
        <v>2016</v>
      </c>
      <c r="E142" s="81" t="s">
        <v>186</v>
      </c>
      <c r="F142" s="314" t="s">
        <v>50</v>
      </c>
      <c r="G142" s="314" t="s">
        <v>50</v>
      </c>
      <c r="H142" s="414">
        <f t="shared" si="33"/>
        <v>100000</v>
      </c>
      <c r="I142" s="421">
        <f t="shared" si="34"/>
        <v>100000</v>
      </c>
      <c r="J142" s="414">
        <f t="shared" si="35"/>
        <v>0</v>
      </c>
      <c r="K142" s="351"/>
      <c r="L142" s="351"/>
      <c r="M142" s="351"/>
      <c r="N142" s="351"/>
      <c r="O142" s="414">
        <f t="shared" si="36"/>
        <v>100000</v>
      </c>
      <c r="P142" s="351"/>
      <c r="Q142" s="351">
        <v>100000</v>
      </c>
      <c r="R142" s="351"/>
      <c r="S142" s="351"/>
      <c r="T142" s="414">
        <f t="shared" si="37"/>
        <v>0</v>
      </c>
      <c r="U142" s="351"/>
      <c r="V142" s="351"/>
      <c r="W142" s="351"/>
      <c r="X142" s="351"/>
      <c r="Y142" s="414">
        <f t="shared" si="38"/>
        <v>0</v>
      </c>
      <c r="Z142" s="351"/>
      <c r="AA142" s="351"/>
      <c r="AB142" s="351"/>
      <c r="AC142" s="351"/>
      <c r="AD142" s="351"/>
      <c r="AE142" s="351"/>
      <c r="AF142" s="351"/>
      <c r="AG142" s="422">
        <f t="shared" si="39"/>
        <v>100000</v>
      </c>
      <c r="AH142" s="422">
        <f t="shared" si="40"/>
        <v>100000</v>
      </c>
      <c r="AI142" s="414">
        <f t="shared" si="41"/>
        <v>0</v>
      </c>
      <c r="AJ142" s="414">
        <v>0</v>
      </c>
      <c r="AK142" s="414">
        <v>0</v>
      </c>
      <c r="AL142" s="414">
        <v>0</v>
      </c>
      <c r="AM142" s="414">
        <v>0</v>
      </c>
      <c r="AN142" s="414">
        <f t="shared" si="42"/>
        <v>100000</v>
      </c>
      <c r="AO142" s="414">
        <v>0</v>
      </c>
      <c r="AP142" s="414">
        <v>100000</v>
      </c>
      <c r="AQ142" s="414">
        <v>0</v>
      </c>
      <c r="AR142" s="414">
        <v>0</v>
      </c>
      <c r="AS142" s="414">
        <f t="shared" si="43"/>
        <v>0</v>
      </c>
      <c r="AT142" s="414">
        <v>0</v>
      </c>
      <c r="AU142" s="414">
        <v>0</v>
      </c>
      <c r="AV142" s="414">
        <v>0</v>
      </c>
      <c r="AW142" s="414">
        <v>0</v>
      </c>
      <c r="AX142" s="414">
        <f t="shared" si="44"/>
        <v>0</v>
      </c>
      <c r="AY142" s="414">
        <v>0</v>
      </c>
      <c r="AZ142" s="414">
        <v>0</v>
      </c>
      <c r="BA142" s="414">
        <v>0</v>
      </c>
      <c r="BB142" s="414">
        <f t="shared" si="45"/>
        <v>0</v>
      </c>
      <c r="BC142" s="414">
        <v>0</v>
      </c>
      <c r="BD142" s="414">
        <f t="shared" si="46"/>
        <v>0</v>
      </c>
      <c r="BE142" s="351"/>
      <c r="BF142" s="286"/>
      <c r="BG142" s="400">
        <f t="shared" si="47"/>
        <v>0</v>
      </c>
    </row>
    <row r="143" s="400" customFormat="1" ht="24" customHeight="1" spans="1:59">
      <c r="A143" s="314">
        <v>135</v>
      </c>
      <c r="B143" s="314" t="s">
        <v>19</v>
      </c>
      <c r="C143" s="314" t="s">
        <v>20</v>
      </c>
      <c r="D143" s="417">
        <v>2016</v>
      </c>
      <c r="E143" s="81" t="s">
        <v>187</v>
      </c>
      <c r="F143" s="314" t="s">
        <v>50</v>
      </c>
      <c r="G143" s="314" t="s">
        <v>79</v>
      </c>
      <c r="H143" s="414">
        <f t="shared" si="33"/>
        <v>17106600</v>
      </c>
      <c r="I143" s="421">
        <f t="shared" si="34"/>
        <v>17106600</v>
      </c>
      <c r="J143" s="414">
        <f t="shared" si="35"/>
        <v>0</v>
      </c>
      <c r="K143" s="351"/>
      <c r="L143" s="351"/>
      <c r="M143" s="351"/>
      <c r="N143" s="351"/>
      <c r="O143" s="414">
        <f t="shared" si="36"/>
        <v>17106600</v>
      </c>
      <c r="P143" s="351"/>
      <c r="Q143" s="351">
        <v>17106600</v>
      </c>
      <c r="R143" s="351"/>
      <c r="S143" s="351"/>
      <c r="T143" s="414">
        <f t="shared" si="37"/>
        <v>0</v>
      </c>
      <c r="U143" s="351"/>
      <c r="V143" s="351"/>
      <c r="W143" s="351"/>
      <c r="X143" s="351"/>
      <c r="Y143" s="414">
        <f t="shared" ref="Y143:Y149" si="48">AA143+Z143+AB143</f>
        <v>0</v>
      </c>
      <c r="Z143" s="351"/>
      <c r="AA143" s="351"/>
      <c r="AB143" s="351"/>
      <c r="AC143" s="351"/>
      <c r="AD143" s="351"/>
      <c r="AE143" s="351"/>
      <c r="AF143" s="351"/>
      <c r="AG143" s="422">
        <f t="shared" si="39"/>
        <v>17001005.99</v>
      </c>
      <c r="AH143" s="422">
        <f t="shared" si="40"/>
        <v>17001005.99</v>
      </c>
      <c r="AI143" s="414">
        <f t="shared" si="41"/>
        <v>0</v>
      </c>
      <c r="AJ143" s="414">
        <v>0</v>
      </c>
      <c r="AK143" s="414">
        <v>0</v>
      </c>
      <c r="AL143" s="414">
        <v>0</v>
      </c>
      <c r="AM143" s="414">
        <v>0</v>
      </c>
      <c r="AN143" s="414">
        <f t="shared" si="42"/>
        <v>17001005.99</v>
      </c>
      <c r="AO143" s="414">
        <v>0</v>
      </c>
      <c r="AP143" s="414">
        <v>17001005.99</v>
      </c>
      <c r="AQ143" s="414">
        <v>0</v>
      </c>
      <c r="AR143" s="414">
        <v>0</v>
      </c>
      <c r="AS143" s="414">
        <f t="shared" si="43"/>
        <v>0</v>
      </c>
      <c r="AT143" s="414">
        <v>0</v>
      </c>
      <c r="AU143" s="414">
        <v>0</v>
      </c>
      <c r="AV143" s="414">
        <v>0</v>
      </c>
      <c r="AW143" s="414">
        <v>0</v>
      </c>
      <c r="AX143" s="414">
        <f t="shared" si="44"/>
        <v>0</v>
      </c>
      <c r="AY143" s="414">
        <v>0</v>
      </c>
      <c r="AZ143" s="414">
        <v>0</v>
      </c>
      <c r="BA143" s="414">
        <v>0</v>
      </c>
      <c r="BB143" s="414">
        <f t="shared" si="45"/>
        <v>0</v>
      </c>
      <c r="BC143" s="414">
        <v>0</v>
      </c>
      <c r="BD143" s="414">
        <f t="shared" si="46"/>
        <v>0</v>
      </c>
      <c r="BE143" s="314"/>
      <c r="BF143" s="286"/>
      <c r="BG143" s="400">
        <f t="shared" si="47"/>
        <v>0</v>
      </c>
    </row>
    <row r="144" s="400" customFormat="1" spans="1:59">
      <c r="A144" s="314">
        <v>136</v>
      </c>
      <c r="B144" s="314" t="s">
        <v>19</v>
      </c>
      <c r="C144" s="314" t="s">
        <v>20</v>
      </c>
      <c r="D144" s="417">
        <v>2016</v>
      </c>
      <c r="E144" s="81" t="s">
        <v>188</v>
      </c>
      <c r="F144" s="314" t="s">
        <v>50</v>
      </c>
      <c r="G144" s="314" t="s">
        <v>79</v>
      </c>
      <c r="H144" s="414">
        <f t="shared" si="33"/>
        <v>3552400</v>
      </c>
      <c r="I144" s="421">
        <f t="shared" si="34"/>
        <v>3552400</v>
      </c>
      <c r="J144" s="414">
        <f t="shared" si="35"/>
        <v>0</v>
      </c>
      <c r="K144" s="351"/>
      <c r="L144" s="351"/>
      <c r="M144" s="351"/>
      <c r="N144" s="351"/>
      <c r="O144" s="414">
        <f t="shared" si="36"/>
        <v>3552400</v>
      </c>
      <c r="P144" s="351"/>
      <c r="Q144" s="351">
        <v>3552400</v>
      </c>
      <c r="R144" s="351"/>
      <c r="S144" s="351"/>
      <c r="T144" s="414">
        <f t="shared" si="37"/>
        <v>0</v>
      </c>
      <c r="U144" s="351"/>
      <c r="V144" s="351"/>
      <c r="W144" s="351"/>
      <c r="X144" s="351"/>
      <c r="Y144" s="414">
        <f t="shared" si="48"/>
        <v>0</v>
      </c>
      <c r="Z144" s="351"/>
      <c r="AA144" s="351"/>
      <c r="AB144" s="351"/>
      <c r="AC144" s="351"/>
      <c r="AD144" s="351"/>
      <c r="AE144" s="351"/>
      <c r="AF144" s="351"/>
      <c r="AG144" s="422">
        <f t="shared" si="39"/>
        <v>3552400</v>
      </c>
      <c r="AH144" s="422">
        <f t="shared" si="40"/>
        <v>3552400</v>
      </c>
      <c r="AI144" s="414">
        <f t="shared" si="41"/>
        <v>0</v>
      </c>
      <c r="AJ144" s="414">
        <v>0</v>
      </c>
      <c r="AK144" s="414">
        <v>0</v>
      </c>
      <c r="AL144" s="414">
        <v>0</v>
      </c>
      <c r="AM144" s="414">
        <v>0</v>
      </c>
      <c r="AN144" s="414">
        <f t="shared" si="42"/>
        <v>3552400</v>
      </c>
      <c r="AO144" s="414">
        <v>0</v>
      </c>
      <c r="AP144" s="351">
        <v>3552400</v>
      </c>
      <c r="AQ144" s="414">
        <v>0</v>
      </c>
      <c r="AR144" s="414">
        <v>0</v>
      </c>
      <c r="AS144" s="414">
        <f t="shared" si="43"/>
        <v>0</v>
      </c>
      <c r="AT144" s="414">
        <v>0</v>
      </c>
      <c r="AU144" s="414">
        <v>0</v>
      </c>
      <c r="AV144" s="414">
        <v>0</v>
      </c>
      <c r="AW144" s="414">
        <v>0</v>
      </c>
      <c r="AX144" s="414">
        <f t="shared" si="44"/>
        <v>0</v>
      </c>
      <c r="AY144" s="414">
        <v>0</v>
      </c>
      <c r="AZ144" s="414">
        <v>0</v>
      </c>
      <c r="BA144" s="414">
        <v>0</v>
      </c>
      <c r="BB144" s="414">
        <f t="shared" si="45"/>
        <v>0</v>
      </c>
      <c r="BC144" s="414">
        <v>0</v>
      </c>
      <c r="BD144" s="414">
        <f t="shared" si="46"/>
        <v>0</v>
      </c>
      <c r="BE144" s="314"/>
      <c r="BF144" s="286"/>
      <c r="BG144" s="400">
        <f t="shared" si="47"/>
        <v>0</v>
      </c>
    </row>
    <row r="145" s="400" customFormat="1" ht="24" customHeight="1" spans="1:59">
      <c r="A145" s="314">
        <v>137</v>
      </c>
      <c r="B145" s="314" t="s">
        <v>19</v>
      </c>
      <c r="C145" s="314" t="s">
        <v>20</v>
      </c>
      <c r="D145" s="417">
        <v>2016</v>
      </c>
      <c r="E145" s="81" t="s">
        <v>189</v>
      </c>
      <c r="F145" s="314" t="s">
        <v>50</v>
      </c>
      <c r="G145" s="314" t="s">
        <v>79</v>
      </c>
      <c r="H145" s="414">
        <f t="shared" si="33"/>
        <v>1293200</v>
      </c>
      <c r="I145" s="421">
        <f t="shared" si="34"/>
        <v>1293200</v>
      </c>
      <c r="J145" s="414">
        <f t="shared" si="35"/>
        <v>0</v>
      </c>
      <c r="K145" s="351"/>
      <c r="L145" s="351"/>
      <c r="M145" s="351"/>
      <c r="N145" s="351"/>
      <c r="O145" s="414">
        <f t="shared" si="36"/>
        <v>1293200</v>
      </c>
      <c r="P145" s="351"/>
      <c r="Q145" s="351">
        <v>950000</v>
      </c>
      <c r="R145" s="351"/>
      <c r="S145" s="351">
        <v>343200</v>
      </c>
      <c r="T145" s="414">
        <f t="shared" si="37"/>
        <v>0</v>
      </c>
      <c r="U145" s="351"/>
      <c r="V145" s="351"/>
      <c r="W145" s="351"/>
      <c r="X145" s="351"/>
      <c r="Y145" s="414">
        <f t="shared" si="48"/>
        <v>0</v>
      </c>
      <c r="Z145" s="351"/>
      <c r="AA145" s="351"/>
      <c r="AB145" s="351"/>
      <c r="AC145" s="351"/>
      <c r="AD145" s="351"/>
      <c r="AE145" s="351"/>
      <c r="AF145" s="351"/>
      <c r="AG145" s="422">
        <f t="shared" si="39"/>
        <v>1293200</v>
      </c>
      <c r="AH145" s="422">
        <f t="shared" si="40"/>
        <v>1293200</v>
      </c>
      <c r="AI145" s="414">
        <f t="shared" si="41"/>
        <v>0</v>
      </c>
      <c r="AJ145" s="414">
        <v>0</v>
      </c>
      <c r="AK145" s="414">
        <v>0</v>
      </c>
      <c r="AL145" s="414">
        <v>0</v>
      </c>
      <c r="AM145" s="414">
        <v>0</v>
      </c>
      <c r="AN145" s="414">
        <f t="shared" si="42"/>
        <v>1293200</v>
      </c>
      <c r="AO145" s="414">
        <v>0</v>
      </c>
      <c r="AP145" s="414">
        <v>950000</v>
      </c>
      <c r="AQ145" s="414">
        <v>0</v>
      </c>
      <c r="AR145" s="414">
        <v>343200</v>
      </c>
      <c r="AS145" s="414">
        <f t="shared" si="43"/>
        <v>0</v>
      </c>
      <c r="AT145" s="414">
        <v>0</v>
      </c>
      <c r="AU145" s="414">
        <v>0</v>
      </c>
      <c r="AV145" s="414">
        <v>0</v>
      </c>
      <c r="AW145" s="414">
        <v>0</v>
      </c>
      <c r="AX145" s="414">
        <f t="shared" si="44"/>
        <v>0</v>
      </c>
      <c r="AY145" s="414">
        <v>0</v>
      </c>
      <c r="AZ145" s="414">
        <v>0</v>
      </c>
      <c r="BA145" s="414">
        <v>0</v>
      </c>
      <c r="BB145" s="414">
        <f t="shared" si="45"/>
        <v>0</v>
      </c>
      <c r="BC145" s="414">
        <v>0</v>
      </c>
      <c r="BD145" s="414">
        <f t="shared" si="46"/>
        <v>0</v>
      </c>
      <c r="BE145" s="314"/>
      <c r="BF145" s="286"/>
      <c r="BG145" s="400">
        <f t="shared" si="47"/>
        <v>0</v>
      </c>
    </row>
    <row r="146" s="400" customFormat="1" ht="24" customHeight="1" spans="1:59">
      <c r="A146" s="314">
        <v>138</v>
      </c>
      <c r="B146" s="314" t="s">
        <v>19</v>
      </c>
      <c r="C146" s="314" t="s">
        <v>20</v>
      </c>
      <c r="D146" s="417">
        <v>2016</v>
      </c>
      <c r="E146" s="81" t="s">
        <v>190</v>
      </c>
      <c r="F146" s="314" t="s">
        <v>50</v>
      </c>
      <c r="G146" s="314" t="s">
        <v>79</v>
      </c>
      <c r="H146" s="414">
        <f t="shared" si="33"/>
        <v>758300</v>
      </c>
      <c r="I146" s="421">
        <f t="shared" si="34"/>
        <v>758300</v>
      </c>
      <c r="J146" s="414">
        <f t="shared" si="35"/>
        <v>0</v>
      </c>
      <c r="K146" s="351"/>
      <c r="L146" s="351"/>
      <c r="M146" s="351"/>
      <c r="N146" s="351"/>
      <c r="O146" s="414">
        <f t="shared" si="36"/>
        <v>758300</v>
      </c>
      <c r="P146" s="351"/>
      <c r="Q146" s="351">
        <v>758300</v>
      </c>
      <c r="R146" s="351"/>
      <c r="S146" s="351"/>
      <c r="T146" s="414">
        <f t="shared" si="37"/>
        <v>0</v>
      </c>
      <c r="U146" s="351"/>
      <c r="V146" s="351"/>
      <c r="W146" s="351"/>
      <c r="X146" s="351"/>
      <c r="Y146" s="414">
        <f t="shared" si="48"/>
        <v>0</v>
      </c>
      <c r="Z146" s="351"/>
      <c r="AA146" s="351"/>
      <c r="AB146" s="351"/>
      <c r="AC146" s="351"/>
      <c r="AD146" s="351"/>
      <c r="AE146" s="351"/>
      <c r="AF146" s="351"/>
      <c r="AG146" s="422">
        <f t="shared" si="39"/>
        <v>758300</v>
      </c>
      <c r="AH146" s="422">
        <f t="shared" si="40"/>
        <v>758300</v>
      </c>
      <c r="AI146" s="414">
        <f t="shared" si="41"/>
        <v>0</v>
      </c>
      <c r="AJ146" s="414">
        <v>0</v>
      </c>
      <c r="AK146" s="414">
        <v>0</v>
      </c>
      <c r="AL146" s="414">
        <v>0</v>
      </c>
      <c r="AM146" s="414">
        <v>0</v>
      </c>
      <c r="AN146" s="414">
        <f t="shared" si="42"/>
        <v>758300</v>
      </c>
      <c r="AO146" s="414">
        <v>0</v>
      </c>
      <c r="AP146" s="414">
        <v>758300</v>
      </c>
      <c r="AQ146" s="414">
        <v>0</v>
      </c>
      <c r="AR146" s="414">
        <v>0</v>
      </c>
      <c r="AS146" s="414">
        <f t="shared" si="43"/>
        <v>0</v>
      </c>
      <c r="AT146" s="414">
        <v>0</v>
      </c>
      <c r="AU146" s="414">
        <v>0</v>
      </c>
      <c r="AV146" s="414">
        <v>0</v>
      </c>
      <c r="AW146" s="414">
        <v>0</v>
      </c>
      <c r="AX146" s="414">
        <f t="shared" si="44"/>
        <v>0</v>
      </c>
      <c r="AY146" s="414">
        <v>0</v>
      </c>
      <c r="AZ146" s="414">
        <v>0</v>
      </c>
      <c r="BA146" s="414">
        <v>0</v>
      </c>
      <c r="BB146" s="414">
        <f t="shared" si="45"/>
        <v>0</v>
      </c>
      <c r="BC146" s="414">
        <v>0</v>
      </c>
      <c r="BD146" s="414">
        <f t="shared" si="46"/>
        <v>0</v>
      </c>
      <c r="BE146" s="314"/>
      <c r="BF146" s="286"/>
      <c r="BG146" s="400">
        <f t="shared" si="47"/>
        <v>0</v>
      </c>
    </row>
    <row r="147" s="400" customFormat="1" ht="24" customHeight="1" spans="1:59">
      <c r="A147" s="314">
        <v>139</v>
      </c>
      <c r="B147" s="314" t="s">
        <v>19</v>
      </c>
      <c r="C147" s="314" t="s">
        <v>20</v>
      </c>
      <c r="D147" s="417">
        <v>2016</v>
      </c>
      <c r="E147" s="81" t="s">
        <v>191</v>
      </c>
      <c r="F147" s="314" t="s">
        <v>50</v>
      </c>
      <c r="G147" s="314" t="s">
        <v>79</v>
      </c>
      <c r="H147" s="414">
        <f t="shared" si="33"/>
        <v>1095000</v>
      </c>
      <c r="I147" s="421">
        <f t="shared" si="34"/>
        <v>1095000</v>
      </c>
      <c r="J147" s="414">
        <f t="shared" si="35"/>
        <v>0</v>
      </c>
      <c r="K147" s="351"/>
      <c r="L147" s="351"/>
      <c r="M147" s="351"/>
      <c r="N147" s="351"/>
      <c r="O147" s="414">
        <f t="shared" si="36"/>
        <v>1095000</v>
      </c>
      <c r="P147" s="351"/>
      <c r="Q147" s="351">
        <v>1095000</v>
      </c>
      <c r="R147" s="351"/>
      <c r="S147" s="351"/>
      <c r="T147" s="414">
        <f t="shared" si="37"/>
        <v>0</v>
      </c>
      <c r="U147" s="351"/>
      <c r="V147" s="351"/>
      <c r="W147" s="351"/>
      <c r="X147" s="351"/>
      <c r="Y147" s="414">
        <f t="shared" si="48"/>
        <v>0</v>
      </c>
      <c r="Z147" s="351"/>
      <c r="AA147" s="351"/>
      <c r="AB147" s="351"/>
      <c r="AC147" s="351"/>
      <c r="AD147" s="351"/>
      <c r="AE147" s="351"/>
      <c r="AF147" s="351"/>
      <c r="AG147" s="422">
        <f t="shared" si="39"/>
        <v>1095000</v>
      </c>
      <c r="AH147" s="422">
        <f t="shared" si="40"/>
        <v>1095000</v>
      </c>
      <c r="AI147" s="414">
        <f t="shared" si="41"/>
        <v>0</v>
      </c>
      <c r="AJ147" s="414">
        <v>0</v>
      </c>
      <c r="AK147" s="414">
        <v>0</v>
      </c>
      <c r="AL147" s="414">
        <v>0</v>
      </c>
      <c r="AM147" s="414">
        <v>0</v>
      </c>
      <c r="AN147" s="414">
        <f t="shared" si="42"/>
        <v>1095000</v>
      </c>
      <c r="AO147" s="414">
        <v>0</v>
      </c>
      <c r="AP147" s="414">
        <v>1095000</v>
      </c>
      <c r="AQ147" s="414">
        <v>0</v>
      </c>
      <c r="AR147" s="414">
        <v>0</v>
      </c>
      <c r="AS147" s="414">
        <f t="shared" si="43"/>
        <v>0</v>
      </c>
      <c r="AT147" s="414">
        <v>0</v>
      </c>
      <c r="AU147" s="414">
        <v>0</v>
      </c>
      <c r="AV147" s="414">
        <v>0</v>
      </c>
      <c r="AW147" s="414">
        <v>0</v>
      </c>
      <c r="AX147" s="414">
        <f t="shared" si="44"/>
        <v>0</v>
      </c>
      <c r="AY147" s="414">
        <v>0</v>
      </c>
      <c r="AZ147" s="414">
        <v>0</v>
      </c>
      <c r="BA147" s="414">
        <v>0</v>
      </c>
      <c r="BB147" s="414">
        <f t="shared" si="45"/>
        <v>0</v>
      </c>
      <c r="BC147" s="414">
        <v>0</v>
      </c>
      <c r="BD147" s="414">
        <f t="shared" si="46"/>
        <v>0</v>
      </c>
      <c r="BE147" s="314"/>
      <c r="BF147" s="286"/>
      <c r="BG147" s="400">
        <f t="shared" si="47"/>
        <v>0</v>
      </c>
    </row>
    <row r="148" s="400" customFormat="1" ht="27" spans="1:59">
      <c r="A148" s="314">
        <v>140</v>
      </c>
      <c r="B148" s="314" t="s">
        <v>19</v>
      </c>
      <c r="C148" s="314" t="s">
        <v>20</v>
      </c>
      <c r="D148" s="417">
        <v>2016</v>
      </c>
      <c r="E148" s="81" t="s">
        <v>192</v>
      </c>
      <c r="F148" s="314" t="s">
        <v>50</v>
      </c>
      <c r="G148" s="314" t="s">
        <v>79</v>
      </c>
      <c r="H148" s="414">
        <f t="shared" si="33"/>
        <v>7500000</v>
      </c>
      <c r="I148" s="421">
        <f t="shared" si="34"/>
        <v>7500000</v>
      </c>
      <c r="J148" s="414">
        <f t="shared" si="35"/>
        <v>0</v>
      </c>
      <c r="K148" s="351"/>
      <c r="L148" s="351"/>
      <c r="M148" s="351"/>
      <c r="N148" s="351"/>
      <c r="O148" s="414">
        <f t="shared" si="36"/>
        <v>7500000</v>
      </c>
      <c r="P148" s="351"/>
      <c r="Q148" s="351">
        <v>7500000</v>
      </c>
      <c r="R148" s="351"/>
      <c r="S148" s="351"/>
      <c r="T148" s="414">
        <f t="shared" si="37"/>
        <v>0</v>
      </c>
      <c r="U148" s="351"/>
      <c r="V148" s="351"/>
      <c r="W148" s="351"/>
      <c r="X148" s="351"/>
      <c r="Y148" s="414">
        <f t="shared" si="48"/>
        <v>0</v>
      </c>
      <c r="Z148" s="351"/>
      <c r="AA148" s="351"/>
      <c r="AB148" s="351"/>
      <c r="AC148" s="351"/>
      <c r="AD148" s="351"/>
      <c r="AE148" s="351"/>
      <c r="AF148" s="351"/>
      <c r="AG148" s="422">
        <f t="shared" si="39"/>
        <v>7500000</v>
      </c>
      <c r="AH148" s="422">
        <f t="shared" si="40"/>
        <v>7500000</v>
      </c>
      <c r="AI148" s="414">
        <f t="shared" si="41"/>
        <v>0</v>
      </c>
      <c r="AJ148" s="414">
        <v>0</v>
      </c>
      <c r="AK148" s="414">
        <v>0</v>
      </c>
      <c r="AL148" s="414">
        <v>0</v>
      </c>
      <c r="AM148" s="414">
        <v>0</v>
      </c>
      <c r="AN148" s="414">
        <f t="shared" si="42"/>
        <v>7500000</v>
      </c>
      <c r="AO148" s="414">
        <v>0</v>
      </c>
      <c r="AP148" s="414">
        <v>7500000</v>
      </c>
      <c r="AQ148" s="414">
        <v>0</v>
      </c>
      <c r="AR148" s="414">
        <v>0</v>
      </c>
      <c r="AS148" s="414">
        <f t="shared" si="43"/>
        <v>0</v>
      </c>
      <c r="AT148" s="414">
        <v>0</v>
      </c>
      <c r="AU148" s="414">
        <v>0</v>
      </c>
      <c r="AV148" s="414">
        <v>0</v>
      </c>
      <c r="AW148" s="414">
        <v>0</v>
      </c>
      <c r="AX148" s="414">
        <f t="shared" si="44"/>
        <v>0</v>
      </c>
      <c r="AY148" s="414">
        <v>0</v>
      </c>
      <c r="AZ148" s="414">
        <v>0</v>
      </c>
      <c r="BA148" s="414">
        <v>0</v>
      </c>
      <c r="BB148" s="414">
        <f t="shared" si="45"/>
        <v>0</v>
      </c>
      <c r="BC148" s="414">
        <v>0</v>
      </c>
      <c r="BD148" s="414">
        <f t="shared" si="46"/>
        <v>0</v>
      </c>
      <c r="BE148" s="314"/>
      <c r="BF148" s="286"/>
      <c r="BG148" s="400">
        <f t="shared" si="47"/>
        <v>0</v>
      </c>
    </row>
    <row r="149" s="400" customFormat="1" ht="24" customHeight="1" spans="1:59">
      <c r="A149" s="314">
        <v>141</v>
      </c>
      <c r="B149" s="314" t="s">
        <v>19</v>
      </c>
      <c r="C149" s="314" t="s">
        <v>20</v>
      </c>
      <c r="D149" s="417">
        <v>2016</v>
      </c>
      <c r="E149" s="355" t="s">
        <v>193</v>
      </c>
      <c r="F149" s="314" t="s">
        <v>50</v>
      </c>
      <c r="G149" s="419" t="s">
        <v>50</v>
      </c>
      <c r="H149" s="414">
        <f t="shared" si="33"/>
        <v>1662400</v>
      </c>
      <c r="I149" s="421">
        <f t="shared" si="34"/>
        <v>1662400</v>
      </c>
      <c r="J149" s="414">
        <f t="shared" si="35"/>
        <v>0</v>
      </c>
      <c r="K149" s="351"/>
      <c r="L149" s="351"/>
      <c r="M149" s="351"/>
      <c r="N149" s="351"/>
      <c r="O149" s="414">
        <f t="shared" si="36"/>
        <v>1662400</v>
      </c>
      <c r="P149" s="351"/>
      <c r="Q149" s="351">
        <v>1662400</v>
      </c>
      <c r="R149" s="351"/>
      <c r="S149" s="351"/>
      <c r="T149" s="414">
        <f t="shared" si="37"/>
        <v>0</v>
      </c>
      <c r="U149" s="351"/>
      <c r="V149" s="351"/>
      <c r="W149" s="351"/>
      <c r="X149" s="351"/>
      <c r="Y149" s="414">
        <f t="shared" si="48"/>
        <v>0</v>
      </c>
      <c r="Z149" s="351"/>
      <c r="AA149" s="351"/>
      <c r="AB149" s="351"/>
      <c r="AC149" s="351"/>
      <c r="AD149" s="351"/>
      <c r="AE149" s="351"/>
      <c r="AF149" s="351"/>
      <c r="AG149" s="422">
        <f t="shared" si="39"/>
        <v>1662400</v>
      </c>
      <c r="AH149" s="422">
        <f t="shared" si="40"/>
        <v>1662400</v>
      </c>
      <c r="AI149" s="414">
        <f t="shared" si="41"/>
        <v>0</v>
      </c>
      <c r="AJ149" s="414">
        <v>0</v>
      </c>
      <c r="AK149" s="414">
        <v>0</v>
      </c>
      <c r="AL149" s="414">
        <v>0</v>
      </c>
      <c r="AM149" s="414">
        <v>0</v>
      </c>
      <c r="AN149" s="414">
        <f t="shared" si="42"/>
        <v>1662400</v>
      </c>
      <c r="AO149" s="414">
        <v>0</v>
      </c>
      <c r="AP149" s="414">
        <v>1662400</v>
      </c>
      <c r="AQ149" s="414">
        <v>0</v>
      </c>
      <c r="AR149" s="414">
        <v>0</v>
      </c>
      <c r="AS149" s="414">
        <f t="shared" si="43"/>
        <v>0</v>
      </c>
      <c r="AT149" s="414">
        <v>0</v>
      </c>
      <c r="AU149" s="414">
        <v>0</v>
      </c>
      <c r="AV149" s="414">
        <v>0</v>
      </c>
      <c r="AW149" s="414">
        <v>0</v>
      </c>
      <c r="AX149" s="414">
        <f t="shared" si="44"/>
        <v>0</v>
      </c>
      <c r="AY149" s="414">
        <v>0</v>
      </c>
      <c r="AZ149" s="414">
        <v>0</v>
      </c>
      <c r="BA149" s="414">
        <v>0</v>
      </c>
      <c r="BB149" s="414">
        <f t="shared" si="45"/>
        <v>0</v>
      </c>
      <c r="BC149" s="414">
        <v>0</v>
      </c>
      <c r="BD149" s="414">
        <f t="shared" si="46"/>
        <v>0</v>
      </c>
      <c r="BE149" s="314"/>
      <c r="BF149" s="286"/>
      <c r="BG149" s="400">
        <f t="shared" si="47"/>
        <v>0</v>
      </c>
    </row>
    <row r="150" s="400" customFormat="1" ht="24" customHeight="1" spans="1:59">
      <c r="A150" s="314">
        <v>142</v>
      </c>
      <c r="B150" s="314" t="s">
        <v>19</v>
      </c>
      <c r="C150" s="314" t="s">
        <v>20</v>
      </c>
      <c r="D150" s="417">
        <v>2017</v>
      </c>
      <c r="E150" s="81" t="s">
        <v>194</v>
      </c>
      <c r="F150" s="314" t="s">
        <v>50</v>
      </c>
      <c r="G150" s="314" t="s">
        <v>50</v>
      </c>
      <c r="H150" s="414">
        <f t="shared" si="33"/>
        <v>15000000</v>
      </c>
      <c r="I150" s="421">
        <f t="shared" si="34"/>
        <v>5000000</v>
      </c>
      <c r="J150" s="414">
        <f t="shared" si="35"/>
        <v>0</v>
      </c>
      <c r="K150" s="351"/>
      <c r="L150" s="351"/>
      <c r="M150" s="351"/>
      <c r="N150" s="351"/>
      <c r="O150" s="414">
        <f t="shared" si="36"/>
        <v>5000000</v>
      </c>
      <c r="P150" s="351">
        <v>5000000</v>
      </c>
      <c r="Q150" s="351"/>
      <c r="R150" s="351"/>
      <c r="S150" s="351"/>
      <c r="T150" s="414">
        <f t="shared" si="37"/>
        <v>0</v>
      </c>
      <c r="U150" s="351"/>
      <c r="V150" s="351"/>
      <c r="W150" s="351"/>
      <c r="X150" s="351"/>
      <c r="Y150" s="414">
        <f t="shared" si="38"/>
        <v>0</v>
      </c>
      <c r="Z150" s="351"/>
      <c r="AA150" s="351"/>
      <c r="AB150" s="351"/>
      <c r="AC150" s="351"/>
      <c r="AD150" s="351"/>
      <c r="AE150" s="351"/>
      <c r="AF150" s="351">
        <v>10000000</v>
      </c>
      <c r="AG150" s="422">
        <f t="shared" si="39"/>
        <v>15000000</v>
      </c>
      <c r="AH150" s="422">
        <f t="shared" si="40"/>
        <v>5000000</v>
      </c>
      <c r="AI150" s="414">
        <f t="shared" si="41"/>
        <v>0</v>
      </c>
      <c r="AJ150" s="414">
        <v>0</v>
      </c>
      <c r="AK150" s="414">
        <v>0</v>
      </c>
      <c r="AL150" s="414">
        <v>0</v>
      </c>
      <c r="AM150" s="414">
        <v>0</v>
      </c>
      <c r="AN150" s="414">
        <f t="shared" si="42"/>
        <v>5000000</v>
      </c>
      <c r="AO150" s="414">
        <v>5000000</v>
      </c>
      <c r="AP150" s="414">
        <v>0</v>
      </c>
      <c r="AQ150" s="414">
        <v>0</v>
      </c>
      <c r="AR150" s="414">
        <v>0</v>
      </c>
      <c r="AS150" s="414">
        <f t="shared" si="43"/>
        <v>0</v>
      </c>
      <c r="AT150" s="414">
        <v>0</v>
      </c>
      <c r="AU150" s="414">
        <v>0</v>
      </c>
      <c r="AV150" s="414">
        <v>0</v>
      </c>
      <c r="AW150" s="414">
        <v>0</v>
      </c>
      <c r="AX150" s="414">
        <f t="shared" si="44"/>
        <v>0</v>
      </c>
      <c r="AY150" s="414">
        <v>0</v>
      </c>
      <c r="AZ150" s="414">
        <v>0</v>
      </c>
      <c r="BA150" s="414">
        <v>0</v>
      </c>
      <c r="BB150" s="414">
        <f t="shared" si="45"/>
        <v>0</v>
      </c>
      <c r="BC150" s="414">
        <v>0</v>
      </c>
      <c r="BD150" s="414">
        <f t="shared" si="46"/>
        <v>0</v>
      </c>
      <c r="BE150" s="351">
        <v>10000000</v>
      </c>
      <c r="BF150" s="286" t="s">
        <v>195</v>
      </c>
      <c r="BG150" s="400">
        <f t="shared" si="47"/>
        <v>0</v>
      </c>
    </row>
    <row r="151" s="400" customFormat="1" ht="24" customHeight="1" spans="1:59">
      <c r="A151" s="314">
        <v>143</v>
      </c>
      <c r="B151" s="314" t="s">
        <v>19</v>
      </c>
      <c r="C151" s="314" t="s">
        <v>20</v>
      </c>
      <c r="D151" s="417">
        <v>2017</v>
      </c>
      <c r="E151" s="81" t="s">
        <v>196</v>
      </c>
      <c r="F151" s="314" t="s">
        <v>50</v>
      </c>
      <c r="G151" s="314" t="s">
        <v>50</v>
      </c>
      <c r="H151" s="414">
        <f t="shared" si="33"/>
        <v>23000067.71</v>
      </c>
      <c r="I151" s="421">
        <f t="shared" si="34"/>
        <v>5000000</v>
      </c>
      <c r="J151" s="414">
        <f t="shared" si="35"/>
        <v>0</v>
      </c>
      <c r="K151" s="351"/>
      <c r="L151" s="351"/>
      <c r="M151" s="351"/>
      <c r="N151" s="351"/>
      <c r="O151" s="414">
        <f t="shared" si="36"/>
        <v>5000000</v>
      </c>
      <c r="P151" s="351"/>
      <c r="Q151" s="351"/>
      <c r="R151" s="351">
        <v>5000000</v>
      </c>
      <c r="S151" s="351"/>
      <c r="T151" s="414">
        <f t="shared" si="37"/>
        <v>0</v>
      </c>
      <c r="U151" s="351"/>
      <c r="V151" s="351"/>
      <c r="W151" s="351"/>
      <c r="X151" s="351"/>
      <c r="Y151" s="414">
        <f t="shared" si="38"/>
        <v>0</v>
      </c>
      <c r="Z151" s="351"/>
      <c r="AA151" s="351"/>
      <c r="AB151" s="351"/>
      <c r="AC151" s="351"/>
      <c r="AD151" s="351"/>
      <c r="AE151" s="351"/>
      <c r="AF151" s="351">
        <f>23000067.71-5000000</f>
        <v>18000067.71</v>
      </c>
      <c r="AG151" s="422">
        <f t="shared" si="39"/>
        <v>23000067.71</v>
      </c>
      <c r="AH151" s="422">
        <f t="shared" si="40"/>
        <v>5000000</v>
      </c>
      <c r="AI151" s="414">
        <f t="shared" si="41"/>
        <v>0</v>
      </c>
      <c r="AJ151" s="414">
        <v>0</v>
      </c>
      <c r="AK151" s="414">
        <v>0</v>
      </c>
      <c r="AL151" s="414">
        <v>0</v>
      </c>
      <c r="AM151" s="414">
        <v>0</v>
      </c>
      <c r="AN151" s="414">
        <f t="shared" si="42"/>
        <v>5000000</v>
      </c>
      <c r="AO151" s="414">
        <v>0</v>
      </c>
      <c r="AP151" s="414">
        <v>0</v>
      </c>
      <c r="AQ151" s="414">
        <v>5000000</v>
      </c>
      <c r="AR151" s="414">
        <v>0</v>
      </c>
      <c r="AS151" s="414">
        <f t="shared" si="43"/>
        <v>0</v>
      </c>
      <c r="AT151" s="414">
        <v>0</v>
      </c>
      <c r="AU151" s="414">
        <v>0</v>
      </c>
      <c r="AV151" s="414">
        <v>0</v>
      </c>
      <c r="AW151" s="414">
        <v>0</v>
      </c>
      <c r="AX151" s="414">
        <f t="shared" si="44"/>
        <v>0</v>
      </c>
      <c r="AY151" s="414">
        <v>0</v>
      </c>
      <c r="AZ151" s="414">
        <v>0</v>
      </c>
      <c r="BA151" s="414">
        <v>0</v>
      </c>
      <c r="BB151" s="414">
        <f t="shared" si="45"/>
        <v>0</v>
      </c>
      <c r="BC151" s="414">
        <v>0</v>
      </c>
      <c r="BD151" s="414">
        <f t="shared" si="46"/>
        <v>0</v>
      </c>
      <c r="BE151" s="351">
        <v>18000067.71</v>
      </c>
      <c r="BF151" s="286" t="s">
        <v>195</v>
      </c>
      <c r="BG151" s="400">
        <f t="shared" si="47"/>
        <v>0</v>
      </c>
    </row>
    <row r="152" s="400" customFormat="1" ht="24" customHeight="1" spans="1:59">
      <c r="A152" s="314">
        <v>144</v>
      </c>
      <c r="B152" s="314" t="s">
        <v>19</v>
      </c>
      <c r="C152" s="314" t="s">
        <v>20</v>
      </c>
      <c r="D152" s="417">
        <v>2017</v>
      </c>
      <c r="E152" s="81" t="s">
        <v>197</v>
      </c>
      <c r="F152" s="314" t="s">
        <v>50</v>
      </c>
      <c r="G152" s="314" t="s">
        <v>50</v>
      </c>
      <c r="H152" s="414">
        <f t="shared" si="33"/>
        <v>4000000</v>
      </c>
      <c r="I152" s="421">
        <f t="shared" si="34"/>
        <v>4000000</v>
      </c>
      <c r="J152" s="414">
        <f t="shared" si="35"/>
        <v>0</v>
      </c>
      <c r="K152" s="351"/>
      <c r="L152" s="351"/>
      <c r="M152" s="351"/>
      <c r="N152" s="351"/>
      <c r="O152" s="414">
        <f t="shared" si="36"/>
        <v>4000000</v>
      </c>
      <c r="P152" s="351">
        <v>1000000</v>
      </c>
      <c r="Q152" s="351"/>
      <c r="R152" s="351">
        <v>3000000</v>
      </c>
      <c r="S152" s="351"/>
      <c r="T152" s="414">
        <f t="shared" si="37"/>
        <v>0</v>
      </c>
      <c r="U152" s="351"/>
      <c r="V152" s="351"/>
      <c r="W152" s="351"/>
      <c r="X152" s="351"/>
      <c r="Y152" s="414">
        <f t="shared" si="38"/>
        <v>0</v>
      </c>
      <c r="Z152" s="351"/>
      <c r="AA152" s="351"/>
      <c r="AB152" s="351"/>
      <c r="AC152" s="351"/>
      <c r="AD152" s="351"/>
      <c r="AE152" s="351"/>
      <c r="AF152" s="351"/>
      <c r="AG152" s="422">
        <f t="shared" si="39"/>
        <v>4000000</v>
      </c>
      <c r="AH152" s="422">
        <f t="shared" si="40"/>
        <v>4000000</v>
      </c>
      <c r="AI152" s="414">
        <f t="shared" si="41"/>
        <v>0</v>
      </c>
      <c r="AJ152" s="414">
        <v>0</v>
      </c>
      <c r="AK152" s="414">
        <v>0</v>
      </c>
      <c r="AL152" s="414">
        <v>0</v>
      </c>
      <c r="AM152" s="414">
        <v>0</v>
      </c>
      <c r="AN152" s="414">
        <f t="shared" si="42"/>
        <v>4000000</v>
      </c>
      <c r="AO152" s="414">
        <v>1000000</v>
      </c>
      <c r="AP152" s="414">
        <v>0</v>
      </c>
      <c r="AQ152" s="414">
        <v>3000000</v>
      </c>
      <c r="AR152" s="414">
        <v>0</v>
      </c>
      <c r="AS152" s="414">
        <f t="shared" si="43"/>
        <v>0</v>
      </c>
      <c r="AT152" s="414">
        <v>0</v>
      </c>
      <c r="AU152" s="414">
        <v>0</v>
      </c>
      <c r="AV152" s="414">
        <v>0</v>
      </c>
      <c r="AW152" s="414">
        <v>0</v>
      </c>
      <c r="AX152" s="414">
        <f t="shared" si="44"/>
        <v>0</v>
      </c>
      <c r="AY152" s="414">
        <v>0</v>
      </c>
      <c r="AZ152" s="414">
        <v>0</v>
      </c>
      <c r="BA152" s="414">
        <v>0</v>
      </c>
      <c r="BB152" s="414">
        <f t="shared" si="45"/>
        <v>0</v>
      </c>
      <c r="BC152" s="414">
        <v>0</v>
      </c>
      <c r="BD152" s="414">
        <f t="shared" si="46"/>
        <v>0</v>
      </c>
      <c r="BE152" s="351"/>
      <c r="BF152" s="286" t="s">
        <v>195</v>
      </c>
      <c r="BG152" s="400">
        <f t="shared" si="47"/>
        <v>0</v>
      </c>
    </row>
    <row r="153" s="400" customFormat="1" ht="24" customHeight="1" spans="1:59">
      <c r="A153" s="314">
        <v>145</v>
      </c>
      <c r="B153" s="314" t="s">
        <v>19</v>
      </c>
      <c r="C153" s="314" t="s">
        <v>20</v>
      </c>
      <c r="D153" s="417">
        <v>2017</v>
      </c>
      <c r="E153" s="81" t="s">
        <v>198</v>
      </c>
      <c r="F153" s="314" t="s">
        <v>50</v>
      </c>
      <c r="G153" s="314" t="s">
        <v>50</v>
      </c>
      <c r="H153" s="414">
        <f t="shared" si="33"/>
        <v>13000000</v>
      </c>
      <c r="I153" s="421">
        <f t="shared" si="34"/>
        <v>13000000</v>
      </c>
      <c r="J153" s="414">
        <f t="shared" si="35"/>
        <v>0</v>
      </c>
      <c r="K153" s="351"/>
      <c r="L153" s="351"/>
      <c r="M153" s="351"/>
      <c r="N153" s="351"/>
      <c r="O153" s="414">
        <f t="shared" si="36"/>
        <v>13000000</v>
      </c>
      <c r="P153" s="351">
        <v>13000000</v>
      </c>
      <c r="Q153" s="351"/>
      <c r="R153" s="351"/>
      <c r="S153" s="351"/>
      <c r="T153" s="414">
        <f t="shared" si="37"/>
        <v>0</v>
      </c>
      <c r="U153" s="351"/>
      <c r="V153" s="351"/>
      <c r="W153" s="351"/>
      <c r="X153" s="351"/>
      <c r="Y153" s="414">
        <f t="shared" si="38"/>
        <v>0</v>
      </c>
      <c r="Z153" s="351"/>
      <c r="AA153" s="351"/>
      <c r="AB153" s="351"/>
      <c r="AC153" s="351"/>
      <c r="AD153" s="351"/>
      <c r="AE153" s="351"/>
      <c r="AF153" s="351">
        <f>BE153</f>
        <v>0</v>
      </c>
      <c r="AG153" s="422">
        <f t="shared" si="39"/>
        <v>13000000</v>
      </c>
      <c r="AH153" s="422">
        <f t="shared" si="40"/>
        <v>13000000</v>
      </c>
      <c r="AI153" s="414">
        <f t="shared" si="41"/>
        <v>0</v>
      </c>
      <c r="AJ153" s="414">
        <v>0</v>
      </c>
      <c r="AK153" s="414">
        <v>0</v>
      </c>
      <c r="AL153" s="414">
        <v>0</v>
      </c>
      <c r="AM153" s="414">
        <v>0</v>
      </c>
      <c r="AN153" s="414">
        <f t="shared" si="42"/>
        <v>13000000</v>
      </c>
      <c r="AO153" s="414">
        <v>13000000</v>
      </c>
      <c r="AP153" s="414">
        <v>0</v>
      </c>
      <c r="AQ153" s="414">
        <v>0</v>
      </c>
      <c r="AR153" s="414">
        <v>0</v>
      </c>
      <c r="AS153" s="414">
        <f t="shared" si="43"/>
        <v>0</v>
      </c>
      <c r="AT153" s="414">
        <v>0</v>
      </c>
      <c r="AU153" s="414">
        <v>0</v>
      </c>
      <c r="AV153" s="414">
        <v>0</v>
      </c>
      <c r="AW153" s="414">
        <v>0</v>
      </c>
      <c r="AX153" s="414">
        <f t="shared" si="44"/>
        <v>0</v>
      </c>
      <c r="AY153" s="414">
        <v>0</v>
      </c>
      <c r="AZ153" s="414">
        <v>0</v>
      </c>
      <c r="BA153" s="414">
        <v>0</v>
      </c>
      <c r="BB153" s="414">
        <f t="shared" si="45"/>
        <v>0</v>
      </c>
      <c r="BC153" s="414">
        <v>0</v>
      </c>
      <c r="BD153" s="414">
        <f t="shared" si="46"/>
        <v>0</v>
      </c>
      <c r="BE153" s="351"/>
      <c r="BF153" s="286"/>
      <c r="BG153" s="400">
        <f t="shared" si="47"/>
        <v>0</v>
      </c>
    </row>
    <row r="154" s="400" customFormat="1" ht="24" customHeight="1" spans="1:59">
      <c r="A154" s="314">
        <v>146</v>
      </c>
      <c r="B154" s="314" t="s">
        <v>19</v>
      </c>
      <c r="C154" s="314" t="s">
        <v>20</v>
      </c>
      <c r="D154" s="417">
        <v>2017</v>
      </c>
      <c r="E154" s="81" t="s">
        <v>199</v>
      </c>
      <c r="F154" s="314" t="s">
        <v>50</v>
      </c>
      <c r="G154" s="314" t="s">
        <v>50</v>
      </c>
      <c r="H154" s="414">
        <f t="shared" si="33"/>
        <v>96000</v>
      </c>
      <c r="I154" s="421">
        <f t="shared" si="34"/>
        <v>96000</v>
      </c>
      <c r="J154" s="414">
        <f t="shared" si="35"/>
        <v>0</v>
      </c>
      <c r="K154" s="351"/>
      <c r="L154" s="351"/>
      <c r="M154" s="351"/>
      <c r="N154" s="351"/>
      <c r="O154" s="414">
        <f t="shared" si="36"/>
        <v>96000</v>
      </c>
      <c r="P154" s="351"/>
      <c r="Q154" s="351"/>
      <c r="R154" s="351"/>
      <c r="S154" s="351">
        <v>96000</v>
      </c>
      <c r="T154" s="414">
        <f t="shared" si="37"/>
        <v>0</v>
      </c>
      <c r="U154" s="351"/>
      <c r="V154" s="351"/>
      <c r="W154" s="351"/>
      <c r="X154" s="351"/>
      <c r="Y154" s="414">
        <f t="shared" si="38"/>
        <v>0</v>
      </c>
      <c r="Z154" s="351"/>
      <c r="AA154" s="351"/>
      <c r="AB154" s="351"/>
      <c r="AC154" s="351"/>
      <c r="AD154" s="351"/>
      <c r="AE154" s="351"/>
      <c r="AF154" s="351"/>
      <c r="AG154" s="422">
        <f t="shared" si="39"/>
        <v>96000</v>
      </c>
      <c r="AH154" s="422">
        <f t="shared" si="40"/>
        <v>96000</v>
      </c>
      <c r="AI154" s="414">
        <f t="shared" si="41"/>
        <v>0</v>
      </c>
      <c r="AJ154" s="414">
        <v>0</v>
      </c>
      <c r="AK154" s="414">
        <v>0</v>
      </c>
      <c r="AL154" s="414">
        <v>0</v>
      </c>
      <c r="AM154" s="414">
        <v>0</v>
      </c>
      <c r="AN154" s="414">
        <f t="shared" si="42"/>
        <v>96000</v>
      </c>
      <c r="AO154" s="414">
        <v>0</v>
      </c>
      <c r="AP154" s="414">
        <v>0</v>
      </c>
      <c r="AQ154" s="414">
        <v>0</v>
      </c>
      <c r="AR154" s="414">
        <v>96000</v>
      </c>
      <c r="AS154" s="414">
        <f t="shared" si="43"/>
        <v>0</v>
      </c>
      <c r="AT154" s="414">
        <v>0</v>
      </c>
      <c r="AU154" s="414">
        <v>0</v>
      </c>
      <c r="AV154" s="414">
        <v>0</v>
      </c>
      <c r="AW154" s="414">
        <v>0</v>
      </c>
      <c r="AX154" s="414">
        <f t="shared" si="44"/>
        <v>0</v>
      </c>
      <c r="AY154" s="414">
        <v>0</v>
      </c>
      <c r="AZ154" s="414">
        <v>0</v>
      </c>
      <c r="BA154" s="414">
        <v>0</v>
      </c>
      <c r="BB154" s="414">
        <f t="shared" si="45"/>
        <v>0</v>
      </c>
      <c r="BC154" s="414">
        <v>0</v>
      </c>
      <c r="BD154" s="414">
        <f t="shared" si="46"/>
        <v>0</v>
      </c>
      <c r="BE154" s="351"/>
      <c r="BF154" s="286"/>
      <c r="BG154" s="400">
        <f t="shared" si="47"/>
        <v>0</v>
      </c>
    </row>
    <row r="155" s="400" customFormat="1" ht="24" customHeight="1" spans="1:59">
      <c r="A155" s="314">
        <v>147</v>
      </c>
      <c r="B155" s="314" t="s">
        <v>19</v>
      </c>
      <c r="C155" s="314" t="s">
        <v>20</v>
      </c>
      <c r="D155" s="417">
        <v>2017</v>
      </c>
      <c r="E155" s="81" t="s">
        <v>200</v>
      </c>
      <c r="F155" s="314" t="s">
        <v>50</v>
      </c>
      <c r="G155" s="314" t="s">
        <v>50</v>
      </c>
      <c r="H155" s="414">
        <f t="shared" si="33"/>
        <v>397900</v>
      </c>
      <c r="I155" s="421">
        <f t="shared" si="34"/>
        <v>397900</v>
      </c>
      <c r="J155" s="414">
        <f t="shared" si="35"/>
        <v>0</v>
      </c>
      <c r="K155" s="351"/>
      <c r="L155" s="351"/>
      <c r="M155" s="351"/>
      <c r="N155" s="351"/>
      <c r="O155" s="414">
        <f t="shared" si="36"/>
        <v>397900</v>
      </c>
      <c r="P155" s="351"/>
      <c r="Q155" s="351"/>
      <c r="R155" s="351"/>
      <c r="S155" s="351">
        <v>397900</v>
      </c>
      <c r="T155" s="414">
        <f t="shared" si="37"/>
        <v>0</v>
      </c>
      <c r="U155" s="351"/>
      <c r="V155" s="351"/>
      <c r="W155" s="351"/>
      <c r="X155" s="351"/>
      <c r="Y155" s="414">
        <f t="shared" si="38"/>
        <v>0</v>
      </c>
      <c r="Z155" s="351"/>
      <c r="AA155" s="351"/>
      <c r="AB155" s="351"/>
      <c r="AC155" s="351"/>
      <c r="AD155" s="351"/>
      <c r="AE155" s="351"/>
      <c r="AF155" s="351"/>
      <c r="AG155" s="422">
        <f t="shared" si="39"/>
        <v>395700</v>
      </c>
      <c r="AH155" s="422">
        <f t="shared" si="40"/>
        <v>395700</v>
      </c>
      <c r="AI155" s="414">
        <f t="shared" si="41"/>
        <v>0</v>
      </c>
      <c r="AJ155" s="414">
        <v>0</v>
      </c>
      <c r="AK155" s="414">
        <v>0</v>
      </c>
      <c r="AL155" s="414">
        <v>0</v>
      </c>
      <c r="AM155" s="414">
        <v>0</v>
      </c>
      <c r="AN155" s="414">
        <f t="shared" si="42"/>
        <v>395700</v>
      </c>
      <c r="AO155" s="414">
        <v>0</v>
      </c>
      <c r="AP155" s="414">
        <v>0</v>
      </c>
      <c r="AQ155" s="414">
        <v>0</v>
      </c>
      <c r="AR155" s="414">
        <v>395700</v>
      </c>
      <c r="AS155" s="414">
        <f t="shared" si="43"/>
        <v>0</v>
      </c>
      <c r="AT155" s="414">
        <v>0</v>
      </c>
      <c r="AU155" s="414">
        <v>0</v>
      </c>
      <c r="AV155" s="414">
        <v>0</v>
      </c>
      <c r="AW155" s="414">
        <v>0</v>
      </c>
      <c r="AX155" s="414">
        <f t="shared" si="44"/>
        <v>0</v>
      </c>
      <c r="AY155" s="414">
        <v>0</v>
      </c>
      <c r="AZ155" s="414">
        <v>0</v>
      </c>
      <c r="BA155" s="414">
        <v>0</v>
      </c>
      <c r="BB155" s="414">
        <f t="shared" si="45"/>
        <v>0</v>
      </c>
      <c r="BC155" s="414">
        <v>0</v>
      </c>
      <c r="BD155" s="414">
        <f t="shared" si="46"/>
        <v>0</v>
      </c>
      <c r="BE155" s="351"/>
      <c r="BF155" s="286"/>
      <c r="BG155" s="400">
        <f t="shared" si="47"/>
        <v>0</v>
      </c>
    </row>
    <row r="156" s="400" customFormat="1" ht="24" customHeight="1" spans="1:59">
      <c r="A156" s="314">
        <v>148</v>
      </c>
      <c r="B156" s="314" t="s">
        <v>19</v>
      </c>
      <c r="C156" s="314" t="s">
        <v>20</v>
      </c>
      <c r="D156" s="417">
        <v>2017</v>
      </c>
      <c r="E156" s="81" t="s">
        <v>201</v>
      </c>
      <c r="F156" s="314" t="s">
        <v>50</v>
      </c>
      <c r="G156" s="314" t="s">
        <v>50</v>
      </c>
      <c r="H156" s="414">
        <f t="shared" si="33"/>
        <v>209800</v>
      </c>
      <c r="I156" s="421">
        <f t="shared" si="34"/>
        <v>209800</v>
      </c>
      <c r="J156" s="414">
        <f t="shared" si="35"/>
        <v>0</v>
      </c>
      <c r="K156" s="351"/>
      <c r="L156" s="351"/>
      <c r="M156" s="351"/>
      <c r="N156" s="351"/>
      <c r="O156" s="414">
        <f t="shared" si="36"/>
        <v>209800</v>
      </c>
      <c r="P156" s="351"/>
      <c r="Q156" s="351"/>
      <c r="R156" s="351"/>
      <c r="S156" s="351">
        <v>209800</v>
      </c>
      <c r="T156" s="414">
        <f t="shared" si="37"/>
        <v>0</v>
      </c>
      <c r="U156" s="351"/>
      <c r="V156" s="351"/>
      <c r="W156" s="351"/>
      <c r="X156" s="351"/>
      <c r="Y156" s="414">
        <f t="shared" si="38"/>
        <v>0</v>
      </c>
      <c r="Z156" s="351"/>
      <c r="AA156" s="351"/>
      <c r="AB156" s="351"/>
      <c r="AC156" s="351"/>
      <c r="AD156" s="351"/>
      <c r="AE156" s="351"/>
      <c r="AF156" s="351">
        <f>BE156</f>
        <v>0</v>
      </c>
      <c r="AG156" s="422">
        <f t="shared" si="39"/>
        <v>209800</v>
      </c>
      <c r="AH156" s="422">
        <f t="shared" si="40"/>
        <v>209800</v>
      </c>
      <c r="AI156" s="414">
        <f t="shared" si="41"/>
        <v>0</v>
      </c>
      <c r="AJ156" s="414">
        <v>0</v>
      </c>
      <c r="AK156" s="414">
        <v>0</v>
      </c>
      <c r="AL156" s="414">
        <v>0</v>
      </c>
      <c r="AM156" s="414">
        <v>0</v>
      </c>
      <c r="AN156" s="414">
        <f t="shared" si="42"/>
        <v>209800</v>
      </c>
      <c r="AO156" s="414">
        <v>0</v>
      </c>
      <c r="AP156" s="414">
        <v>0</v>
      </c>
      <c r="AQ156" s="414">
        <v>0</v>
      </c>
      <c r="AR156" s="414">
        <v>209800</v>
      </c>
      <c r="AS156" s="414">
        <f t="shared" si="43"/>
        <v>0</v>
      </c>
      <c r="AT156" s="414">
        <v>0</v>
      </c>
      <c r="AU156" s="414">
        <v>0</v>
      </c>
      <c r="AV156" s="414">
        <v>0</v>
      </c>
      <c r="AW156" s="414">
        <v>0</v>
      </c>
      <c r="AX156" s="414">
        <f t="shared" si="44"/>
        <v>0</v>
      </c>
      <c r="AY156" s="414">
        <v>0</v>
      </c>
      <c r="AZ156" s="414">
        <v>0</v>
      </c>
      <c r="BA156" s="414">
        <v>0</v>
      </c>
      <c r="BB156" s="414">
        <f t="shared" si="45"/>
        <v>0</v>
      </c>
      <c r="BC156" s="414">
        <v>0</v>
      </c>
      <c r="BD156" s="414">
        <f t="shared" si="46"/>
        <v>0</v>
      </c>
      <c r="BE156" s="351"/>
      <c r="BF156" s="286"/>
      <c r="BG156" s="400">
        <f t="shared" si="47"/>
        <v>0</v>
      </c>
    </row>
    <row r="157" s="400" customFormat="1" ht="24" customHeight="1" spans="1:59">
      <c r="A157" s="314">
        <v>149</v>
      </c>
      <c r="B157" s="314" t="s">
        <v>19</v>
      </c>
      <c r="C157" s="314" t="s">
        <v>20</v>
      </c>
      <c r="D157" s="417">
        <v>2017</v>
      </c>
      <c r="E157" s="81" t="s">
        <v>202</v>
      </c>
      <c r="F157" s="314" t="s">
        <v>50</v>
      </c>
      <c r="G157" s="314" t="s">
        <v>50</v>
      </c>
      <c r="H157" s="414">
        <f t="shared" si="33"/>
        <v>152000</v>
      </c>
      <c r="I157" s="421">
        <f t="shared" si="34"/>
        <v>152000</v>
      </c>
      <c r="J157" s="414">
        <f t="shared" si="35"/>
        <v>0</v>
      </c>
      <c r="K157" s="351"/>
      <c r="L157" s="351"/>
      <c r="M157" s="351"/>
      <c r="N157" s="351"/>
      <c r="O157" s="414">
        <f t="shared" si="36"/>
        <v>152000</v>
      </c>
      <c r="P157" s="351"/>
      <c r="Q157" s="351"/>
      <c r="R157" s="351"/>
      <c r="S157" s="351">
        <v>152000</v>
      </c>
      <c r="T157" s="414">
        <f t="shared" si="37"/>
        <v>0</v>
      </c>
      <c r="U157" s="351"/>
      <c r="V157" s="351"/>
      <c r="W157" s="351"/>
      <c r="X157" s="351"/>
      <c r="Y157" s="414">
        <f t="shared" si="38"/>
        <v>0</v>
      </c>
      <c r="Z157" s="351"/>
      <c r="AA157" s="351"/>
      <c r="AB157" s="351"/>
      <c r="AC157" s="351"/>
      <c r="AD157" s="351"/>
      <c r="AE157" s="351"/>
      <c r="AF157" s="351"/>
      <c r="AG157" s="422">
        <f t="shared" si="39"/>
        <v>152000</v>
      </c>
      <c r="AH157" s="422">
        <f t="shared" si="40"/>
        <v>152000</v>
      </c>
      <c r="AI157" s="414">
        <f t="shared" si="41"/>
        <v>0</v>
      </c>
      <c r="AJ157" s="414">
        <v>0</v>
      </c>
      <c r="AK157" s="414">
        <v>0</v>
      </c>
      <c r="AL157" s="414">
        <v>0</v>
      </c>
      <c r="AM157" s="414">
        <v>0</v>
      </c>
      <c r="AN157" s="414">
        <f t="shared" si="42"/>
        <v>152000</v>
      </c>
      <c r="AO157" s="414">
        <v>0</v>
      </c>
      <c r="AP157" s="414">
        <v>0</v>
      </c>
      <c r="AQ157" s="414">
        <v>0</v>
      </c>
      <c r="AR157" s="414">
        <v>152000</v>
      </c>
      <c r="AS157" s="414">
        <f t="shared" si="43"/>
        <v>0</v>
      </c>
      <c r="AT157" s="414">
        <v>0</v>
      </c>
      <c r="AU157" s="414">
        <v>0</v>
      </c>
      <c r="AV157" s="414">
        <v>0</v>
      </c>
      <c r="AW157" s="414">
        <v>0</v>
      </c>
      <c r="AX157" s="414">
        <f t="shared" si="44"/>
        <v>0</v>
      </c>
      <c r="AY157" s="414">
        <v>0</v>
      </c>
      <c r="AZ157" s="414">
        <v>0</v>
      </c>
      <c r="BA157" s="414">
        <v>0</v>
      </c>
      <c r="BB157" s="414">
        <f t="shared" si="45"/>
        <v>0</v>
      </c>
      <c r="BC157" s="414">
        <v>0</v>
      </c>
      <c r="BD157" s="414">
        <f t="shared" si="46"/>
        <v>0</v>
      </c>
      <c r="BE157" s="351"/>
      <c r="BF157" s="286"/>
      <c r="BG157" s="400">
        <f t="shared" si="47"/>
        <v>0</v>
      </c>
    </row>
    <row r="158" s="400" customFormat="1" ht="24" customHeight="1" spans="1:59">
      <c r="A158" s="314">
        <v>150</v>
      </c>
      <c r="B158" s="314" t="s">
        <v>19</v>
      </c>
      <c r="C158" s="314" t="s">
        <v>20</v>
      </c>
      <c r="D158" s="417">
        <v>2017</v>
      </c>
      <c r="E158" s="81" t="s">
        <v>203</v>
      </c>
      <c r="F158" s="314" t="s">
        <v>50</v>
      </c>
      <c r="G158" s="314" t="s">
        <v>50</v>
      </c>
      <c r="H158" s="414">
        <f t="shared" si="33"/>
        <v>798000</v>
      </c>
      <c r="I158" s="421">
        <f t="shared" si="34"/>
        <v>350000</v>
      </c>
      <c r="J158" s="414">
        <f t="shared" si="35"/>
        <v>0</v>
      </c>
      <c r="K158" s="351"/>
      <c r="L158" s="351"/>
      <c r="M158" s="351"/>
      <c r="N158" s="351"/>
      <c r="O158" s="414">
        <f t="shared" si="36"/>
        <v>350000</v>
      </c>
      <c r="P158" s="351"/>
      <c r="Q158" s="351"/>
      <c r="R158" s="351"/>
      <c r="S158" s="351">
        <v>350000</v>
      </c>
      <c r="T158" s="414">
        <f t="shared" si="37"/>
        <v>0</v>
      </c>
      <c r="U158" s="351"/>
      <c r="V158" s="351"/>
      <c r="W158" s="351"/>
      <c r="X158" s="351"/>
      <c r="Y158" s="414">
        <f t="shared" si="38"/>
        <v>0</v>
      </c>
      <c r="Z158" s="351"/>
      <c r="AA158" s="351"/>
      <c r="AB158" s="351"/>
      <c r="AC158" s="351"/>
      <c r="AD158" s="351"/>
      <c r="AE158" s="351"/>
      <c r="AF158" s="351">
        <v>448000</v>
      </c>
      <c r="AG158" s="422">
        <f t="shared" si="39"/>
        <v>798000</v>
      </c>
      <c r="AH158" s="422">
        <f t="shared" si="40"/>
        <v>350000</v>
      </c>
      <c r="AI158" s="414">
        <f t="shared" si="41"/>
        <v>0</v>
      </c>
      <c r="AJ158" s="414">
        <v>0</v>
      </c>
      <c r="AK158" s="414">
        <v>0</v>
      </c>
      <c r="AL158" s="414">
        <v>0</v>
      </c>
      <c r="AM158" s="414">
        <v>0</v>
      </c>
      <c r="AN158" s="414">
        <f t="shared" si="42"/>
        <v>350000</v>
      </c>
      <c r="AO158" s="414">
        <v>0</v>
      </c>
      <c r="AP158" s="414">
        <v>0</v>
      </c>
      <c r="AQ158" s="414">
        <v>0</v>
      </c>
      <c r="AR158" s="414">
        <v>350000</v>
      </c>
      <c r="AS158" s="414">
        <f t="shared" si="43"/>
        <v>0</v>
      </c>
      <c r="AT158" s="414">
        <v>0</v>
      </c>
      <c r="AU158" s="414">
        <v>0</v>
      </c>
      <c r="AV158" s="414">
        <v>0</v>
      </c>
      <c r="AW158" s="414">
        <v>0</v>
      </c>
      <c r="AX158" s="414">
        <f t="shared" si="44"/>
        <v>0</v>
      </c>
      <c r="AY158" s="414">
        <v>0</v>
      </c>
      <c r="AZ158" s="414">
        <v>0</v>
      </c>
      <c r="BA158" s="414">
        <v>0</v>
      </c>
      <c r="BB158" s="414">
        <f t="shared" si="45"/>
        <v>0</v>
      </c>
      <c r="BC158" s="414">
        <v>0</v>
      </c>
      <c r="BD158" s="414">
        <f t="shared" si="46"/>
        <v>0</v>
      </c>
      <c r="BE158" s="351">
        <v>448000</v>
      </c>
      <c r="BF158" s="286" t="s">
        <v>195</v>
      </c>
      <c r="BG158" s="400">
        <f t="shared" si="47"/>
        <v>0</v>
      </c>
    </row>
    <row r="159" s="400" customFormat="1" ht="24" customHeight="1" spans="1:59">
      <c r="A159" s="314">
        <v>151</v>
      </c>
      <c r="B159" s="314" t="s">
        <v>19</v>
      </c>
      <c r="C159" s="314" t="s">
        <v>20</v>
      </c>
      <c r="D159" s="417">
        <v>2017</v>
      </c>
      <c r="E159" s="81" t="s">
        <v>204</v>
      </c>
      <c r="F159" s="314" t="s">
        <v>50</v>
      </c>
      <c r="G159" s="314" t="s">
        <v>50</v>
      </c>
      <c r="H159" s="414">
        <f t="shared" si="33"/>
        <v>26400</v>
      </c>
      <c r="I159" s="421">
        <f t="shared" si="34"/>
        <v>26400</v>
      </c>
      <c r="J159" s="414">
        <f t="shared" si="35"/>
        <v>0</v>
      </c>
      <c r="K159" s="351"/>
      <c r="L159" s="351"/>
      <c r="M159" s="351"/>
      <c r="N159" s="351"/>
      <c r="O159" s="414">
        <f t="shared" si="36"/>
        <v>26400</v>
      </c>
      <c r="P159" s="351"/>
      <c r="Q159" s="351"/>
      <c r="R159" s="351"/>
      <c r="S159" s="351">
        <v>26400</v>
      </c>
      <c r="T159" s="414">
        <f t="shared" si="37"/>
        <v>0</v>
      </c>
      <c r="U159" s="351"/>
      <c r="V159" s="351"/>
      <c r="W159" s="351"/>
      <c r="X159" s="351"/>
      <c r="Y159" s="414">
        <f t="shared" si="38"/>
        <v>0</v>
      </c>
      <c r="Z159" s="351"/>
      <c r="AA159" s="351"/>
      <c r="AB159" s="351"/>
      <c r="AC159" s="351"/>
      <c r="AD159" s="351"/>
      <c r="AE159" s="351"/>
      <c r="AF159" s="351">
        <f>BE159</f>
        <v>0</v>
      </c>
      <c r="AG159" s="422">
        <f t="shared" si="39"/>
        <v>26400</v>
      </c>
      <c r="AH159" s="422">
        <f t="shared" si="40"/>
        <v>26400</v>
      </c>
      <c r="AI159" s="414">
        <f t="shared" si="41"/>
        <v>0</v>
      </c>
      <c r="AJ159" s="414">
        <v>0</v>
      </c>
      <c r="AK159" s="414">
        <v>0</v>
      </c>
      <c r="AL159" s="414">
        <v>0</v>
      </c>
      <c r="AM159" s="414">
        <v>0</v>
      </c>
      <c r="AN159" s="414">
        <f t="shared" si="42"/>
        <v>26400</v>
      </c>
      <c r="AO159" s="414">
        <v>0</v>
      </c>
      <c r="AP159" s="414">
        <v>0</v>
      </c>
      <c r="AQ159" s="414">
        <v>0</v>
      </c>
      <c r="AR159" s="414">
        <v>26400</v>
      </c>
      <c r="AS159" s="414">
        <f t="shared" si="43"/>
        <v>0</v>
      </c>
      <c r="AT159" s="414">
        <v>0</v>
      </c>
      <c r="AU159" s="414">
        <v>0</v>
      </c>
      <c r="AV159" s="414">
        <v>0</v>
      </c>
      <c r="AW159" s="414">
        <v>0</v>
      </c>
      <c r="AX159" s="414">
        <f t="shared" si="44"/>
        <v>0</v>
      </c>
      <c r="AY159" s="414">
        <v>0</v>
      </c>
      <c r="AZ159" s="414">
        <v>0</v>
      </c>
      <c r="BA159" s="414">
        <v>0</v>
      </c>
      <c r="BB159" s="414">
        <f t="shared" si="45"/>
        <v>0</v>
      </c>
      <c r="BC159" s="414">
        <v>0</v>
      </c>
      <c r="BD159" s="414">
        <f t="shared" si="46"/>
        <v>0</v>
      </c>
      <c r="BE159" s="351"/>
      <c r="BF159" s="286"/>
      <c r="BG159" s="400">
        <f t="shared" si="47"/>
        <v>0</v>
      </c>
    </row>
    <row r="160" s="400" customFormat="1" ht="24" customHeight="1" spans="1:59">
      <c r="A160" s="314">
        <v>152</v>
      </c>
      <c r="B160" s="314" t="s">
        <v>19</v>
      </c>
      <c r="C160" s="314" t="s">
        <v>20</v>
      </c>
      <c r="D160" s="417">
        <v>2017</v>
      </c>
      <c r="E160" s="81" t="s">
        <v>205</v>
      </c>
      <c r="F160" s="314" t="s">
        <v>50</v>
      </c>
      <c r="G160" s="314" t="s">
        <v>50</v>
      </c>
      <c r="H160" s="414">
        <f t="shared" si="33"/>
        <v>52300</v>
      </c>
      <c r="I160" s="421">
        <f t="shared" si="34"/>
        <v>52300</v>
      </c>
      <c r="J160" s="414">
        <f t="shared" si="35"/>
        <v>0</v>
      </c>
      <c r="K160" s="351"/>
      <c r="L160" s="351"/>
      <c r="M160" s="351"/>
      <c r="N160" s="351"/>
      <c r="O160" s="414">
        <f t="shared" si="36"/>
        <v>52300</v>
      </c>
      <c r="P160" s="351"/>
      <c r="Q160" s="351"/>
      <c r="R160" s="351"/>
      <c r="S160" s="351">
        <v>52300</v>
      </c>
      <c r="T160" s="414">
        <f t="shared" si="37"/>
        <v>0</v>
      </c>
      <c r="U160" s="351"/>
      <c r="V160" s="351"/>
      <c r="W160" s="351"/>
      <c r="X160" s="351"/>
      <c r="Y160" s="414">
        <f t="shared" si="38"/>
        <v>0</v>
      </c>
      <c r="Z160" s="351"/>
      <c r="AA160" s="351"/>
      <c r="AB160" s="351"/>
      <c r="AC160" s="351"/>
      <c r="AD160" s="351"/>
      <c r="AE160" s="351"/>
      <c r="AF160" s="351"/>
      <c r="AG160" s="422">
        <f t="shared" si="39"/>
        <v>52300</v>
      </c>
      <c r="AH160" s="422">
        <f t="shared" si="40"/>
        <v>52300</v>
      </c>
      <c r="AI160" s="414">
        <f t="shared" si="41"/>
        <v>0</v>
      </c>
      <c r="AJ160" s="414">
        <v>0</v>
      </c>
      <c r="AK160" s="414">
        <v>0</v>
      </c>
      <c r="AL160" s="414">
        <v>0</v>
      </c>
      <c r="AM160" s="414">
        <v>0</v>
      </c>
      <c r="AN160" s="414">
        <f t="shared" si="42"/>
        <v>52300</v>
      </c>
      <c r="AO160" s="414">
        <v>0</v>
      </c>
      <c r="AP160" s="414">
        <v>0</v>
      </c>
      <c r="AQ160" s="414">
        <v>0</v>
      </c>
      <c r="AR160" s="414">
        <v>52300</v>
      </c>
      <c r="AS160" s="414">
        <f t="shared" si="43"/>
        <v>0</v>
      </c>
      <c r="AT160" s="414">
        <v>0</v>
      </c>
      <c r="AU160" s="414">
        <v>0</v>
      </c>
      <c r="AV160" s="414">
        <v>0</v>
      </c>
      <c r="AW160" s="414">
        <v>0</v>
      </c>
      <c r="AX160" s="414">
        <f t="shared" si="44"/>
        <v>0</v>
      </c>
      <c r="AY160" s="414">
        <v>0</v>
      </c>
      <c r="AZ160" s="414">
        <v>0</v>
      </c>
      <c r="BA160" s="414">
        <v>0</v>
      </c>
      <c r="BB160" s="414">
        <f t="shared" si="45"/>
        <v>0</v>
      </c>
      <c r="BC160" s="414">
        <v>0</v>
      </c>
      <c r="BD160" s="414">
        <f t="shared" si="46"/>
        <v>0</v>
      </c>
      <c r="BE160" s="351"/>
      <c r="BF160" s="286"/>
      <c r="BG160" s="400">
        <f t="shared" si="47"/>
        <v>0</v>
      </c>
    </row>
    <row r="161" s="400" customFormat="1" ht="24" customHeight="1" spans="1:59">
      <c r="A161" s="314">
        <v>153</v>
      </c>
      <c r="B161" s="314" t="s">
        <v>19</v>
      </c>
      <c r="C161" s="314" t="s">
        <v>20</v>
      </c>
      <c r="D161" s="417">
        <v>2017</v>
      </c>
      <c r="E161" s="81" t="s">
        <v>206</v>
      </c>
      <c r="F161" s="314" t="s">
        <v>50</v>
      </c>
      <c r="G161" s="314" t="s">
        <v>50</v>
      </c>
      <c r="H161" s="414">
        <f t="shared" si="33"/>
        <v>775700</v>
      </c>
      <c r="I161" s="421">
        <f t="shared" si="34"/>
        <v>775700</v>
      </c>
      <c r="J161" s="414">
        <f t="shared" si="35"/>
        <v>0</v>
      </c>
      <c r="K161" s="351"/>
      <c r="L161" s="351"/>
      <c r="M161" s="351"/>
      <c r="N161" s="351"/>
      <c r="O161" s="414">
        <f t="shared" si="36"/>
        <v>775700</v>
      </c>
      <c r="P161" s="351"/>
      <c r="Q161" s="351"/>
      <c r="R161" s="351"/>
      <c r="S161" s="351">
        <v>775700</v>
      </c>
      <c r="T161" s="414">
        <f t="shared" si="37"/>
        <v>0</v>
      </c>
      <c r="U161" s="351"/>
      <c r="V161" s="351"/>
      <c r="W161" s="351"/>
      <c r="X161" s="351"/>
      <c r="Y161" s="414">
        <f t="shared" si="38"/>
        <v>0</v>
      </c>
      <c r="Z161" s="351"/>
      <c r="AA161" s="351"/>
      <c r="AB161" s="351"/>
      <c r="AC161" s="351"/>
      <c r="AD161" s="351"/>
      <c r="AE161" s="351"/>
      <c r="AF161" s="351"/>
      <c r="AG161" s="422">
        <f t="shared" si="39"/>
        <v>775700</v>
      </c>
      <c r="AH161" s="422">
        <f t="shared" si="40"/>
        <v>775700</v>
      </c>
      <c r="AI161" s="414">
        <f t="shared" si="41"/>
        <v>0</v>
      </c>
      <c r="AJ161" s="414">
        <v>0</v>
      </c>
      <c r="AK161" s="414">
        <v>0</v>
      </c>
      <c r="AL161" s="414">
        <v>0</v>
      </c>
      <c r="AM161" s="414">
        <v>0</v>
      </c>
      <c r="AN161" s="414">
        <f t="shared" si="42"/>
        <v>775700</v>
      </c>
      <c r="AO161" s="414">
        <v>0</v>
      </c>
      <c r="AP161" s="414">
        <v>0</v>
      </c>
      <c r="AQ161" s="414">
        <v>0</v>
      </c>
      <c r="AR161" s="414">
        <v>775700</v>
      </c>
      <c r="AS161" s="414">
        <f t="shared" si="43"/>
        <v>0</v>
      </c>
      <c r="AT161" s="414">
        <v>0</v>
      </c>
      <c r="AU161" s="414">
        <v>0</v>
      </c>
      <c r="AV161" s="414">
        <v>0</v>
      </c>
      <c r="AW161" s="414">
        <v>0</v>
      </c>
      <c r="AX161" s="414">
        <f t="shared" si="44"/>
        <v>0</v>
      </c>
      <c r="AY161" s="414">
        <v>0</v>
      </c>
      <c r="AZ161" s="414">
        <v>0</v>
      </c>
      <c r="BA161" s="414">
        <v>0</v>
      </c>
      <c r="BB161" s="414">
        <f t="shared" si="45"/>
        <v>0</v>
      </c>
      <c r="BC161" s="414">
        <v>0</v>
      </c>
      <c r="BD161" s="414">
        <f t="shared" si="46"/>
        <v>0</v>
      </c>
      <c r="BE161" s="351"/>
      <c r="BF161" s="286"/>
      <c r="BG161" s="400">
        <f t="shared" si="47"/>
        <v>0</v>
      </c>
    </row>
    <row r="162" s="400" customFormat="1" ht="24" customHeight="1" spans="1:59">
      <c r="A162" s="314">
        <v>154</v>
      </c>
      <c r="B162" s="314" t="s">
        <v>19</v>
      </c>
      <c r="C162" s="314" t="s">
        <v>20</v>
      </c>
      <c r="D162" s="417">
        <v>2017</v>
      </c>
      <c r="E162" s="81" t="s">
        <v>207</v>
      </c>
      <c r="F162" s="314" t="s">
        <v>50</v>
      </c>
      <c r="G162" s="314" t="s">
        <v>50</v>
      </c>
      <c r="H162" s="414">
        <f t="shared" si="33"/>
        <v>52300</v>
      </c>
      <c r="I162" s="421">
        <f t="shared" si="34"/>
        <v>52300</v>
      </c>
      <c r="J162" s="414">
        <f t="shared" si="35"/>
        <v>0</v>
      </c>
      <c r="K162" s="351"/>
      <c r="L162" s="351"/>
      <c r="M162" s="351"/>
      <c r="N162" s="351"/>
      <c r="O162" s="414">
        <f t="shared" si="36"/>
        <v>52300</v>
      </c>
      <c r="P162" s="351"/>
      <c r="Q162" s="351"/>
      <c r="R162" s="351"/>
      <c r="S162" s="351">
        <v>52300</v>
      </c>
      <c r="T162" s="414">
        <f t="shared" si="37"/>
        <v>0</v>
      </c>
      <c r="U162" s="351"/>
      <c r="V162" s="351"/>
      <c r="W162" s="351"/>
      <c r="X162" s="351"/>
      <c r="Y162" s="414">
        <f t="shared" si="38"/>
        <v>0</v>
      </c>
      <c r="Z162" s="351"/>
      <c r="AA162" s="351"/>
      <c r="AB162" s="351"/>
      <c r="AC162" s="351"/>
      <c r="AD162" s="351"/>
      <c r="AE162" s="351"/>
      <c r="AF162" s="351">
        <f>BE162</f>
        <v>0</v>
      </c>
      <c r="AG162" s="422">
        <f t="shared" si="39"/>
        <v>52300</v>
      </c>
      <c r="AH162" s="422">
        <f t="shared" si="40"/>
        <v>52300</v>
      </c>
      <c r="AI162" s="414">
        <f t="shared" si="41"/>
        <v>0</v>
      </c>
      <c r="AJ162" s="414">
        <v>0</v>
      </c>
      <c r="AK162" s="414">
        <v>0</v>
      </c>
      <c r="AL162" s="414">
        <v>0</v>
      </c>
      <c r="AM162" s="414">
        <v>0</v>
      </c>
      <c r="AN162" s="414">
        <f t="shared" si="42"/>
        <v>52300</v>
      </c>
      <c r="AO162" s="414">
        <v>0</v>
      </c>
      <c r="AP162" s="414">
        <v>0</v>
      </c>
      <c r="AQ162" s="414">
        <v>0</v>
      </c>
      <c r="AR162" s="414">
        <v>52300</v>
      </c>
      <c r="AS162" s="414">
        <f t="shared" si="43"/>
        <v>0</v>
      </c>
      <c r="AT162" s="414">
        <v>0</v>
      </c>
      <c r="AU162" s="414">
        <v>0</v>
      </c>
      <c r="AV162" s="414">
        <v>0</v>
      </c>
      <c r="AW162" s="414">
        <v>0</v>
      </c>
      <c r="AX162" s="414">
        <f t="shared" si="44"/>
        <v>0</v>
      </c>
      <c r="AY162" s="414">
        <v>0</v>
      </c>
      <c r="AZ162" s="414">
        <v>0</v>
      </c>
      <c r="BA162" s="414">
        <v>0</v>
      </c>
      <c r="BB162" s="414">
        <f t="shared" si="45"/>
        <v>0</v>
      </c>
      <c r="BC162" s="414">
        <v>0</v>
      </c>
      <c r="BD162" s="414">
        <f t="shared" si="46"/>
        <v>0</v>
      </c>
      <c r="BE162" s="351"/>
      <c r="BF162" s="286"/>
      <c r="BG162" s="400">
        <f t="shared" si="47"/>
        <v>0</v>
      </c>
    </row>
    <row r="163" s="400" customFormat="1" ht="24" customHeight="1" spans="1:59">
      <c r="A163" s="314">
        <v>155</v>
      </c>
      <c r="B163" s="314" t="s">
        <v>19</v>
      </c>
      <c r="C163" s="314" t="s">
        <v>20</v>
      </c>
      <c r="D163" s="417">
        <v>2017</v>
      </c>
      <c r="E163" s="81" t="s">
        <v>208</v>
      </c>
      <c r="F163" s="314" t="s">
        <v>50</v>
      </c>
      <c r="G163" s="314" t="s">
        <v>50</v>
      </c>
      <c r="H163" s="414">
        <f t="shared" si="33"/>
        <v>33617100</v>
      </c>
      <c r="I163" s="421">
        <f t="shared" si="34"/>
        <v>33617100</v>
      </c>
      <c r="J163" s="414">
        <f t="shared" si="35"/>
        <v>0</v>
      </c>
      <c r="K163" s="351"/>
      <c r="L163" s="351"/>
      <c r="M163" s="351"/>
      <c r="N163" s="351"/>
      <c r="O163" s="414">
        <f t="shared" si="36"/>
        <v>33617100</v>
      </c>
      <c r="P163" s="351"/>
      <c r="Q163" s="351"/>
      <c r="R163" s="351"/>
      <c r="S163" s="351">
        <v>33617100</v>
      </c>
      <c r="T163" s="414">
        <f t="shared" si="37"/>
        <v>0</v>
      </c>
      <c r="U163" s="351"/>
      <c r="V163" s="351"/>
      <c r="W163" s="351"/>
      <c r="X163" s="351"/>
      <c r="Y163" s="414">
        <f t="shared" si="38"/>
        <v>0</v>
      </c>
      <c r="Z163" s="351"/>
      <c r="AA163" s="351"/>
      <c r="AB163" s="351"/>
      <c r="AC163" s="351"/>
      <c r="AD163" s="351"/>
      <c r="AE163" s="351"/>
      <c r="AF163" s="351">
        <f>BE163</f>
        <v>0</v>
      </c>
      <c r="AG163" s="422">
        <f t="shared" si="39"/>
        <v>32493676.65</v>
      </c>
      <c r="AH163" s="422">
        <f t="shared" si="40"/>
        <v>32493676.65</v>
      </c>
      <c r="AI163" s="414">
        <f t="shared" si="41"/>
        <v>0</v>
      </c>
      <c r="AJ163" s="414">
        <v>0</v>
      </c>
      <c r="AK163" s="414">
        <v>0</v>
      </c>
      <c r="AL163" s="414">
        <v>0</v>
      </c>
      <c r="AM163" s="414">
        <v>0</v>
      </c>
      <c r="AN163" s="414">
        <f t="shared" si="42"/>
        <v>32493676.65</v>
      </c>
      <c r="AO163" s="414">
        <v>0</v>
      </c>
      <c r="AP163" s="414">
        <v>0</v>
      </c>
      <c r="AQ163" s="414">
        <v>0</v>
      </c>
      <c r="AR163" s="414">
        <v>32493676.65</v>
      </c>
      <c r="AS163" s="414">
        <f t="shared" si="43"/>
        <v>0</v>
      </c>
      <c r="AT163" s="414">
        <v>0</v>
      </c>
      <c r="AU163" s="414">
        <v>0</v>
      </c>
      <c r="AV163" s="414">
        <v>0</v>
      </c>
      <c r="AW163" s="414">
        <v>0</v>
      </c>
      <c r="AX163" s="414">
        <f t="shared" si="44"/>
        <v>0</v>
      </c>
      <c r="AY163" s="414">
        <v>0</v>
      </c>
      <c r="AZ163" s="414">
        <v>0</v>
      </c>
      <c r="BA163" s="414">
        <v>0</v>
      </c>
      <c r="BB163" s="414">
        <f t="shared" si="45"/>
        <v>0</v>
      </c>
      <c r="BC163" s="414">
        <v>0</v>
      </c>
      <c r="BD163" s="414">
        <f t="shared" si="46"/>
        <v>0</v>
      </c>
      <c r="BE163" s="351"/>
      <c r="BF163" s="286"/>
      <c r="BG163" s="400">
        <f t="shared" si="47"/>
        <v>0</v>
      </c>
    </row>
    <row r="164" s="400" customFormat="1" ht="24" customHeight="1" spans="1:59">
      <c r="A164" s="314">
        <v>156</v>
      </c>
      <c r="B164" s="314" t="s">
        <v>19</v>
      </c>
      <c r="C164" s="314" t="s">
        <v>20</v>
      </c>
      <c r="D164" s="417">
        <v>2017</v>
      </c>
      <c r="E164" s="81" t="s">
        <v>209</v>
      </c>
      <c r="F164" s="314" t="s">
        <v>50</v>
      </c>
      <c r="G164" s="314" t="s">
        <v>50</v>
      </c>
      <c r="H164" s="414">
        <f t="shared" si="33"/>
        <v>5130800</v>
      </c>
      <c r="I164" s="421">
        <f t="shared" si="34"/>
        <v>5130800</v>
      </c>
      <c r="J164" s="414">
        <f t="shared" si="35"/>
        <v>0</v>
      </c>
      <c r="K164" s="351"/>
      <c r="L164" s="351"/>
      <c r="M164" s="351"/>
      <c r="N164" s="351"/>
      <c r="O164" s="414">
        <f t="shared" si="36"/>
        <v>5130800</v>
      </c>
      <c r="P164" s="351">
        <v>5000000</v>
      </c>
      <c r="Q164" s="351"/>
      <c r="R164" s="351"/>
      <c r="S164" s="351">
        <v>130800</v>
      </c>
      <c r="T164" s="414">
        <f t="shared" si="37"/>
        <v>0</v>
      </c>
      <c r="U164" s="351"/>
      <c r="V164" s="351"/>
      <c r="W164" s="351"/>
      <c r="X164" s="351"/>
      <c r="Y164" s="414">
        <f t="shared" si="38"/>
        <v>0</v>
      </c>
      <c r="Z164" s="351"/>
      <c r="AA164" s="351"/>
      <c r="AB164" s="351"/>
      <c r="AC164" s="351"/>
      <c r="AD164" s="351"/>
      <c r="AE164" s="351"/>
      <c r="AF164" s="351"/>
      <c r="AG164" s="422">
        <f t="shared" si="39"/>
        <v>5130800</v>
      </c>
      <c r="AH164" s="422">
        <f t="shared" si="40"/>
        <v>5130800</v>
      </c>
      <c r="AI164" s="414">
        <f t="shared" si="41"/>
        <v>0</v>
      </c>
      <c r="AJ164" s="414">
        <v>0</v>
      </c>
      <c r="AK164" s="414">
        <v>0</v>
      </c>
      <c r="AL164" s="414">
        <v>0</v>
      </c>
      <c r="AM164" s="414">
        <v>0</v>
      </c>
      <c r="AN164" s="414">
        <f t="shared" si="42"/>
        <v>5130800</v>
      </c>
      <c r="AO164" s="414">
        <v>5000000</v>
      </c>
      <c r="AP164" s="414">
        <v>0</v>
      </c>
      <c r="AQ164" s="414">
        <v>0</v>
      </c>
      <c r="AR164" s="414">
        <v>130800</v>
      </c>
      <c r="AS164" s="414">
        <f t="shared" si="43"/>
        <v>0</v>
      </c>
      <c r="AT164" s="414">
        <v>0</v>
      </c>
      <c r="AU164" s="414">
        <v>0</v>
      </c>
      <c r="AV164" s="414">
        <v>0</v>
      </c>
      <c r="AW164" s="414">
        <v>0</v>
      </c>
      <c r="AX164" s="414">
        <f t="shared" si="44"/>
        <v>0</v>
      </c>
      <c r="AY164" s="414">
        <v>0</v>
      </c>
      <c r="AZ164" s="414">
        <v>0</v>
      </c>
      <c r="BA164" s="414">
        <v>0</v>
      </c>
      <c r="BB164" s="414">
        <f t="shared" si="45"/>
        <v>0</v>
      </c>
      <c r="BC164" s="414">
        <v>0</v>
      </c>
      <c r="BD164" s="414">
        <f t="shared" si="46"/>
        <v>0</v>
      </c>
      <c r="BE164" s="314"/>
      <c r="BF164" s="286"/>
      <c r="BG164" s="400">
        <f t="shared" si="47"/>
        <v>0</v>
      </c>
    </row>
    <row r="165" s="400" customFormat="1" ht="24" customHeight="1" spans="1:59">
      <c r="A165" s="314">
        <v>157</v>
      </c>
      <c r="B165" s="314" t="s">
        <v>19</v>
      </c>
      <c r="C165" s="314" t="s">
        <v>20</v>
      </c>
      <c r="D165" s="417">
        <v>2017</v>
      </c>
      <c r="E165" s="81" t="s">
        <v>210</v>
      </c>
      <c r="F165" s="314" t="s">
        <v>50</v>
      </c>
      <c r="G165" s="314" t="s">
        <v>50</v>
      </c>
      <c r="H165" s="414">
        <f t="shared" si="33"/>
        <v>1200000</v>
      </c>
      <c r="I165" s="421">
        <f t="shared" si="34"/>
        <v>1200000</v>
      </c>
      <c r="J165" s="414">
        <f t="shared" si="35"/>
        <v>0</v>
      </c>
      <c r="K165" s="351"/>
      <c r="L165" s="351"/>
      <c r="M165" s="351"/>
      <c r="N165" s="351"/>
      <c r="O165" s="414">
        <f t="shared" si="36"/>
        <v>1200000</v>
      </c>
      <c r="P165" s="351"/>
      <c r="Q165" s="351"/>
      <c r="R165" s="351"/>
      <c r="S165" s="351">
        <v>1200000</v>
      </c>
      <c r="T165" s="414">
        <f t="shared" si="37"/>
        <v>0</v>
      </c>
      <c r="U165" s="351"/>
      <c r="V165" s="351"/>
      <c r="W165" s="351"/>
      <c r="X165" s="351"/>
      <c r="Y165" s="414">
        <f t="shared" si="38"/>
        <v>0</v>
      </c>
      <c r="Z165" s="351"/>
      <c r="AA165" s="351"/>
      <c r="AB165" s="351"/>
      <c r="AC165" s="351"/>
      <c r="AD165" s="351"/>
      <c r="AE165" s="351"/>
      <c r="AF165" s="351"/>
      <c r="AG165" s="422">
        <f t="shared" si="39"/>
        <v>1200000</v>
      </c>
      <c r="AH165" s="422">
        <f t="shared" si="40"/>
        <v>1200000</v>
      </c>
      <c r="AI165" s="414">
        <f t="shared" si="41"/>
        <v>0</v>
      </c>
      <c r="AJ165" s="414">
        <v>0</v>
      </c>
      <c r="AK165" s="414">
        <v>0</v>
      </c>
      <c r="AL165" s="414">
        <v>0</v>
      </c>
      <c r="AM165" s="414">
        <v>0</v>
      </c>
      <c r="AN165" s="414">
        <f t="shared" si="42"/>
        <v>1200000</v>
      </c>
      <c r="AO165" s="414">
        <v>0</v>
      </c>
      <c r="AP165" s="414">
        <v>0</v>
      </c>
      <c r="AQ165" s="414">
        <v>0</v>
      </c>
      <c r="AR165" s="414">
        <v>1200000</v>
      </c>
      <c r="AS165" s="414">
        <f t="shared" si="43"/>
        <v>0</v>
      </c>
      <c r="AT165" s="414">
        <v>0</v>
      </c>
      <c r="AU165" s="414">
        <v>0</v>
      </c>
      <c r="AV165" s="414">
        <v>0</v>
      </c>
      <c r="AW165" s="414">
        <v>0</v>
      </c>
      <c r="AX165" s="414">
        <f t="shared" si="44"/>
        <v>0</v>
      </c>
      <c r="AY165" s="414">
        <v>0</v>
      </c>
      <c r="AZ165" s="414">
        <v>0</v>
      </c>
      <c r="BA165" s="414">
        <v>0</v>
      </c>
      <c r="BB165" s="414">
        <f t="shared" si="45"/>
        <v>0</v>
      </c>
      <c r="BC165" s="414">
        <v>0</v>
      </c>
      <c r="BD165" s="414">
        <f t="shared" si="46"/>
        <v>0</v>
      </c>
      <c r="BE165" s="351"/>
      <c r="BF165" s="286"/>
      <c r="BG165" s="400">
        <f t="shared" si="47"/>
        <v>0</v>
      </c>
    </row>
    <row r="166" s="400" customFormat="1" ht="24" customHeight="1" spans="1:59">
      <c r="A166" s="314">
        <v>158</v>
      </c>
      <c r="B166" s="314" t="s">
        <v>19</v>
      </c>
      <c r="C166" s="314" t="s">
        <v>20</v>
      </c>
      <c r="D166" s="417">
        <v>2017</v>
      </c>
      <c r="E166" s="81" t="s">
        <v>211</v>
      </c>
      <c r="F166" s="314" t="s">
        <v>50</v>
      </c>
      <c r="G166" s="314" t="s">
        <v>50</v>
      </c>
      <c r="H166" s="414">
        <f t="shared" si="33"/>
        <v>350000</v>
      </c>
      <c r="I166" s="421">
        <f t="shared" si="34"/>
        <v>350000</v>
      </c>
      <c r="J166" s="414">
        <f t="shared" si="35"/>
        <v>0</v>
      </c>
      <c r="K166" s="351"/>
      <c r="L166" s="351"/>
      <c r="M166" s="351"/>
      <c r="N166" s="351"/>
      <c r="O166" s="414">
        <f t="shared" si="36"/>
        <v>350000</v>
      </c>
      <c r="P166" s="351"/>
      <c r="Q166" s="351">
        <v>350000</v>
      </c>
      <c r="R166" s="351"/>
      <c r="S166" s="351"/>
      <c r="T166" s="414">
        <f t="shared" si="37"/>
        <v>0</v>
      </c>
      <c r="U166" s="351"/>
      <c r="V166" s="351"/>
      <c r="W166" s="351"/>
      <c r="X166" s="351"/>
      <c r="Y166" s="414">
        <f t="shared" si="38"/>
        <v>0</v>
      </c>
      <c r="Z166" s="351"/>
      <c r="AA166" s="351"/>
      <c r="AB166" s="351"/>
      <c r="AC166" s="351"/>
      <c r="AD166" s="351"/>
      <c r="AE166" s="351"/>
      <c r="AF166" s="351"/>
      <c r="AG166" s="422">
        <f t="shared" si="39"/>
        <v>350000</v>
      </c>
      <c r="AH166" s="422">
        <f t="shared" si="40"/>
        <v>350000</v>
      </c>
      <c r="AI166" s="414">
        <f t="shared" si="41"/>
        <v>0</v>
      </c>
      <c r="AJ166" s="414">
        <v>0</v>
      </c>
      <c r="AK166" s="414">
        <v>0</v>
      </c>
      <c r="AL166" s="414">
        <v>0</v>
      </c>
      <c r="AM166" s="414">
        <v>0</v>
      </c>
      <c r="AN166" s="414">
        <f t="shared" si="42"/>
        <v>350000</v>
      </c>
      <c r="AO166" s="414">
        <v>0</v>
      </c>
      <c r="AP166" s="414">
        <v>350000</v>
      </c>
      <c r="AQ166" s="414">
        <v>0</v>
      </c>
      <c r="AR166" s="414">
        <v>0</v>
      </c>
      <c r="AS166" s="414">
        <f t="shared" si="43"/>
        <v>0</v>
      </c>
      <c r="AT166" s="414">
        <v>0</v>
      </c>
      <c r="AU166" s="414">
        <v>0</v>
      </c>
      <c r="AV166" s="414">
        <v>0</v>
      </c>
      <c r="AW166" s="414">
        <v>0</v>
      </c>
      <c r="AX166" s="414">
        <f t="shared" si="44"/>
        <v>0</v>
      </c>
      <c r="AY166" s="414">
        <v>0</v>
      </c>
      <c r="AZ166" s="414">
        <v>0</v>
      </c>
      <c r="BA166" s="414">
        <v>0</v>
      </c>
      <c r="BB166" s="414">
        <f t="shared" si="45"/>
        <v>0</v>
      </c>
      <c r="BC166" s="414">
        <v>0</v>
      </c>
      <c r="BD166" s="414">
        <f t="shared" si="46"/>
        <v>0</v>
      </c>
      <c r="BE166" s="351"/>
      <c r="BF166" s="286"/>
      <c r="BG166" s="400">
        <f t="shared" si="47"/>
        <v>0</v>
      </c>
    </row>
    <row r="167" s="400" customFormat="1" ht="24" customHeight="1" spans="1:59">
      <c r="A167" s="314">
        <v>159</v>
      </c>
      <c r="B167" s="314" t="s">
        <v>19</v>
      </c>
      <c r="C167" s="314" t="s">
        <v>20</v>
      </c>
      <c r="D167" s="417">
        <v>2017</v>
      </c>
      <c r="E167" s="81" t="s">
        <v>212</v>
      </c>
      <c r="F167" s="314" t="s">
        <v>50</v>
      </c>
      <c r="G167" s="314" t="s">
        <v>50</v>
      </c>
      <c r="H167" s="414">
        <f t="shared" si="33"/>
        <v>400000</v>
      </c>
      <c r="I167" s="421">
        <f t="shared" si="34"/>
        <v>400000</v>
      </c>
      <c r="J167" s="414">
        <f t="shared" si="35"/>
        <v>0</v>
      </c>
      <c r="K167" s="351"/>
      <c r="L167" s="351"/>
      <c r="M167" s="351"/>
      <c r="N167" s="351"/>
      <c r="O167" s="414">
        <f t="shared" si="36"/>
        <v>400000</v>
      </c>
      <c r="P167" s="351"/>
      <c r="Q167" s="351">
        <v>400000</v>
      </c>
      <c r="R167" s="351"/>
      <c r="S167" s="351"/>
      <c r="T167" s="414">
        <f t="shared" si="37"/>
        <v>0</v>
      </c>
      <c r="U167" s="351"/>
      <c r="V167" s="351"/>
      <c r="W167" s="351"/>
      <c r="X167" s="351"/>
      <c r="Y167" s="414">
        <f t="shared" si="38"/>
        <v>0</v>
      </c>
      <c r="Z167" s="351"/>
      <c r="AA167" s="351"/>
      <c r="AB167" s="351"/>
      <c r="AC167" s="351"/>
      <c r="AD167" s="351"/>
      <c r="AE167" s="351"/>
      <c r="AF167" s="351"/>
      <c r="AG167" s="422">
        <f t="shared" si="39"/>
        <v>400000</v>
      </c>
      <c r="AH167" s="422">
        <f t="shared" si="40"/>
        <v>400000</v>
      </c>
      <c r="AI167" s="414">
        <f t="shared" si="41"/>
        <v>0</v>
      </c>
      <c r="AJ167" s="414">
        <v>0</v>
      </c>
      <c r="AK167" s="414">
        <v>0</v>
      </c>
      <c r="AL167" s="414">
        <v>0</v>
      </c>
      <c r="AM167" s="414">
        <v>0</v>
      </c>
      <c r="AN167" s="414">
        <f t="shared" si="42"/>
        <v>400000</v>
      </c>
      <c r="AO167" s="414">
        <v>0</v>
      </c>
      <c r="AP167" s="414">
        <v>400000</v>
      </c>
      <c r="AQ167" s="414">
        <v>0</v>
      </c>
      <c r="AR167" s="414">
        <v>0</v>
      </c>
      <c r="AS167" s="414">
        <f t="shared" si="43"/>
        <v>0</v>
      </c>
      <c r="AT167" s="414">
        <v>0</v>
      </c>
      <c r="AU167" s="414">
        <v>0</v>
      </c>
      <c r="AV167" s="414">
        <v>0</v>
      </c>
      <c r="AW167" s="414">
        <v>0</v>
      </c>
      <c r="AX167" s="414">
        <f t="shared" si="44"/>
        <v>0</v>
      </c>
      <c r="AY167" s="414">
        <v>0</v>
      </c>
      <c r="AZ167" s="414">
        <v>0</v>
      </c>
      <c r="BA167" s="414">
        <v>0</v>
      </c>
      <c r="BB167" s="414">
        <f t="shared" si="45"/>
        <v>0</v>
      </c>
      <c r="BC167" s="414">
        <v>0</v>
      </c>
      <c r="BD167" s="414">
        <f t="shared" si="46"/>
        <v>0</v>
      </c>
      <c r="BE167" s="351"/>
      <c r="BF167" s="286" t="s">
        <v>195</v>
      </c>
      <c r="BG167" s="400">
        <f t="shared" si="47"/>
        <v>0</v>
      </c>
    </row>
    <row r="168" s="400" customFormat="1" ht="24" customHeight="1" spans="1:59">
      <c r="A168" s="314">
        <v>160</v>
      </c>
      <c r="B168" s="314" t="s">
        <v>19</v>
      </c>
      <c r="C168" s="314" t="s">
        <v>20</v>
      </c>
      <c r="D168" s="417">
        <v>2017</v>
      </c>
      <c r="E168" s="81" t="s">
        <v>213</v>
      </c>
      <c r="F168" s="314" t="s">
        <v>50</v>
      </c>
      <c r="G168" s="314" t="s">
        <v>50</v>
      </c>
      <c r="H168" s="414">
        <f t="shared" si="33"/>
        <v>650000</v>
      </c>
      <c r="I168" s="421">
        <f t="shared" si="34"/>
        <v>650000</v>
      </c>
      <c r="J168" s="414">
        <f t="shared" si="35"/>
        <v>0</v>
      </c>
      <c r="K168" s="351"/>
      <c r="L168" s="351"/>
      <c r="M168" s="351"/>
      <c r="N168" s="351"/>
      <c r="O168" s="414">
        <f t="shared" si="36"/>
        <v>650000</v>
      </c>
      <c r="P168" s="351"/>
      <c r="Q168" s="351">
        <v>650000</v>
      </c>
      <c r="R168" s="351"/>
      <c r="S168" s="351"/>
      <c r="T168" s="414">
        <f t="shared" si="37"/>
        <v>0</v>
      </c>
      <c r="U168" s="351"/>
      <c r="V168" s="351"/>
      <c r="W168" s="351"/>
      <c r="X168" s="351"/>
      <c r="Y168" s="414">
        <f t="shared" si="38"/>
        <v>0</v>
      </c>
      <c r="Z168" s="351"/>
      <c r="AA168" s="351"/>
      <c r="AB168" s="351"/>
      <c r="AC168" s="351"/>
      <c r="AD168" s="351"/>
      <c r="AE168" s="351"/>
      <c r="AF168" s="351">
        <f>BE168</f>
        <v>0</v>
      </c>
      <c r="AG168" s="422">
        <f t="shared" si="39"/>
        <v>650000</v>
      </c>
      <c r="AH168" s="422">
        <f t="shared" si="40"/>
        <v>650000</v>
      </c>
      <c r="AI168" s="414">
        <f t="shared" si="41"/>
        <v>0</v>
      </c>
      <c r="AJ168" s="414">
        <v>0</v>
      </c>
      <c r="AK168" s="414">
        <v>0</v>
      </c>
      <c r="AL168" s="414">
        <v>0</v>
      </c>
      <c r="AM168" s="414">
        <v>0</v>
      </c>
      <c r="AN168" s="414">
        <f t="shared" si="42"/>
        <v>650000</v>
      </c>
      <c r="AO168" s="414">
        <v>0</v>
      </c>
      <c r="AP168" s="414">
        <v>650000</v>
      </c>
      <c r="AQ168" s="414">
        <v>0</v>
      </c>
      <c r="AR168" s="414">
        <v>0</v>
      </c>
      <c r="AS168" s="414">
        <f t="shared" si="43"/>
        <v>0</v>
      </c>
      <c r="AT168" s="414">
        <v>0</v>
      </c>
      <c r="AU168" s="414">
        <v>0</v>
      </c>
      <c r="AV168" s="414">
        <v>0</v>
      </c>
      <c r="AW168" s="414">
        <v>0</v>
      </c>
      <c r="AX168" s="414">
        <f t="shared" si="44"/>
        <v>0</v>
      </c>
      <c r="AY168" s="414">
        <v>0</v>
      </c>
      <c r="AZ168" s="414">
        <v>0</v>
      </c>
      <c r="BA168" s="414">
        <v>0</v>
      </c>
      <c r="BB168" s="414">
        <f t="shared" si="45"/>
        <v>0</v>
      </c>
      <c r="BC168" s="414">
        <v>0</v>
      </c>
      <c r="BD168" s="414">
        <f t="shared" si="46"/>
        <v>0</v>
      </c>
      <c r="BE168" s="351"/>
      <c r="BF168" s="286"/>
      <c r="BG168" s="400">
        <f t="shared" si="47"/>
        <v>0</v>
      </c>
    </row>
    <row r="169" s="400" customFormat="1" ht="24" customHeight="1" spans="1:59">
      <c r="A169" s="314">
        <v>161</v>
      </c>
      <c r="B169" s="314" t="s">
        <v>19</v>
      </c>
      <c r="C169" s="314" t="s">
        <v>20</v>
      </c>
      <c r="D169" s="417">
        <v>2017</v>
      </c>
      <c r="E169" s="81" t="s">
        <v>214</v>
      </c>
      <c r="F169" s="314" t="s">
        <v>50</v>
      </c>
      <c r="G169" s="314" t="s">
        <v>50</v>
      </c>
      <c r="H169" s="414">
        <f t="shared" si="33"/>
        <v>500000</v>
      </c>
      <c r="I169" s="421">
        <f t="shared" si="34"/>
        <v>500000</v>
      </c>
      <c r="J169" s="414">
        <f t="shared" si="35"/>
        <v>0</v>
      </c>
      <c r="K169" s="351"/>
      <c r="L169" s="351"/>
      <c r="M169" s="351"/>
      <c r="N169" s="351"/>
      <c r="O169" s="414">
        <f t="shared" si="36"/>
        <v>500000</v>
      </c>
      <c r="P169" s="351"/>
      <c r="Q169" s="351">
        <v>500000</v>
      </c>
      <c r="R169" s="351"/>
      <c r="S169" s="351"/>
      <c r="T169" s="414">
        <f t="shared" si="37"/>
        <v>0</v>
      </c>
      <c r="U169" s="351"/>
      <c r="V169" s="351"/>
      <c r="W169" s="351"/>
      <c r="X169" s="351"/>
      <c r="Y169" s="414">
        <f t="shared" si="38"/>
        <v>0</v>
      </c>
      <c r="Z169" s="351"/>
      <c r="AA169" s="351"/>
      <c r="AB169" s="351"/>
      <c r="AC169" s="351"/>
      <c r="AD169" s="351"/>
      <c r="AE169" s="351"/>
      <c r="AF169" s="351"/>
      <c r="AG169" s="422">
        <f t="shared" si="39"/>
        <v>500000</v>
      </c>
      <c r="AH169" s="422">
        <f t="shared" si="40"/>
        <v>500000</v>
      </c>
      <c r="AI169" s="414">
        <f t="shared" si="41"/>
        <v>0</v>
      </c>
      <c r="AJ169" s="414">
        <v>0</v>
      </c>
      <c r="AK169" s="414">
        <v>0</v>
      </c>
      <c r="AL169" s="414">
        <v>0</v>
      </c>
      <c r="AM169" s="414">
        <v>0</v>
      </c>
      <c r="AN169" s="414">
        <f t="shared" si="42"/>
        <v>500000</v>
      </c>
      <c r="AO169" s="414">
        <v>0</v>
      </c>
      <c r="AP169" s="414">
        <v>500000</v>
      </c>
      <c r="AQ169" s="414">
        <v>0</v>
      </c>
      <c r="AR169" s="414">
        <v>0</v>
      </c>
      <c r="AS169" s="414">
        <f t="shared" si="43"/>
        <v>0</v>
      </c>
      <c r="AT169" s="414">
        <v>0</v>
      </c>
      <c r="AU169" s="414">
        <v>0</v>
      </c>
      <c r="AV169" s="414">
        <v>0</v>
      </c>
      <c r="AW169" s="414">
        <v>0</v>
      </c>
      <c r="AX169" s="414">
        <f t="shared" si="44"/>
        <v>0</v>
      </c>
      <c r="AY169" s="414">
        <v>0</v>
      </c>
      <c r="AZ169" s="414">
        <v>0</v>
      </c>
      <c r="BA169" s="414">
        <v>0</v>
      </c>
      <c r="BB169" s="414">
        <f t="shared" si="45"/>
        <v>0</v>
      </c>
      <c r="BC169" s="414">
        <v>0</v>
      </c>
      <c r="BD169" s="414">
        <f t="shared" si="46"/>
        <v>0</v>
      </c>
      <c r="BE169" s="351"/>
      <c r="BF169" s="286" t="s">
        <v>195</v>
      </c>
      <c r="BG169" s="400">
        <f t="shared" si="47"/>
        <v>0</v>
      </c>
    </row>
    <row r="170" s="400" customFormat="1" ht="24" customHeight="1" spans="1:59">
      <c r="A170" s="314">
        <v>162</v>
      </c>
      <c r="B170" s="314" t="s">
        <v>19</v>
      </c>
      <c r="C170" s="314" t="s">
        <v>20</v>
      </c>
      <c r="D170" s="417">
        <v>2017</v>
      </c>
      <c r="E170" s="81" t="s">
        <v>215</v>
      </c>
      <c r="F170" s="314" t="s">
        <v>50</v>
      </c>
      <c r="G170" s="314" t="s">
        <v>50</v>
      </c>
      <c r="H170" s="414">
        <f t="shared" si="33"/>
        <v>350000</v>
      </c>
      <c r="I170" s="421">
        <f t="shared" si="34"/>
        <v>350000</v>
      </c>
      <c r="J170" s="414">
        <f t="shared" si="35"/>
        <v>0</v>
      </c>
      <c r="K170" s="351"/>
      <c r="L170" s="351"/>
      <c r="M170" s="351"/>
      <c r="N170" s="351"/>
      <c r="O170" s="414">
        <f t="shared" si="36"/>
        <v>350000</v>
      </c>
      <c r="P170" s="351"/>
      <c r="Q170" s="351">
        <v>350000</v>
      </c>
      <c r="R170" s="351"/>
      <c r="S170" s="351"/>
      <c r="T170" s="414">
        <f t="shared" si="37"/>
        <v>0</v>
      </c>
      <c r="U170" s="351"/>
      <c r="V170" s="351"/>
      <c r="W170" s="351"/>
      <c r="X170" s="351"/>
      <c r="Y170" s="414">
        <f t="shared" si="38"/>
        <v>0</v>
      </c>
      <c r="Z170" s="351"/>
      <c r="AA170" s="351"/>
      <c r="AB170" s="351"/>
      <c r="AC170" s="351"/>
      <c r="AD170" s="351"/>
      <c r="AE170" s="351"/>
      <c r="AF170" s="351"/>
      <c r="AG170" s="422">
        <f t="shared" si="39"/>
        <v>350000</v>
      </c>
      <c r="AH170" s="422">
        <f t="shared" si="40"/>
        <v>350000</v>
      </c>
      <c r="AI170" s="414">
        <f t="shared" si="41"/>
        <v>0</v>
      </c>
      <c r="AJ170" s="414">
        <v>0</v>
      </c>
      <c r="AK170" s="414">
        <v>0</v>
      </c>
      <c r="AL170" s="414">
        <v>0</v>
      </c>
      <c r="AM170" s="414">
        <v>0</v>
      </c>
      <c r="AN170" s="414">
        <f t="shared" si="42"/>
        <v>350000</v>
      </c>
      <c r="AO170" s="414">
        <v>0</v>
      </c>
      <c r="AP170" s="414">
        <v>350000</v>
      </c>
      <c r="AQ170" s="414">
        <v>0</v>
      </c>
      <c r="AR170" s="414">
        <v>0</v>
      </c>
      <c r="AS170" s="414">
        <f t="shared" si="43"/>
        <v>0</v>
      </c>
      <c r="AT170" s="414">
        <v>0</v>
      </c>
      <c r="AU170" s="414">
        <v>0</v>
      </c>
      <c r="AV170" s="414">
        <v>0</v>
      </c>
      <c r="AW170" s="414">
        <v>0</v>
      </c>
      <c r="AX170" s="414">
        <f t="shared" si="44"/>
        <v>0</v>
      </c>
      <c r="AY170" s="414">
        <v>0</v>
      </c>
      <c r="AZ170" s="414">
        <v>0</v>
      </c>
      <c r="BA170" s="414">
        <v>0</v>
      </c>
      <c r="BB170" s="414">
        <f t="shared" si="45"/>
        <v>0</v>
      </c>
      <c r="BC170" s="414">
        <v>0</v>
      </c>
      <c r="BD170" s="414">
        <f t="shared" si="46"/>
        <v>0</v>
      </c>
      <c r="BE170" s="351"/>
      <c r="BF170" s="286" t="s">
        <v>195</v>
      </c>
      <c r="BG170" s="400">
        <f t="shared" si="47"/>
        <v>0</v>
      </c>
    </row>
    <row r="171" s="400" customFormat="1" ht="24" customHeight="1" spans="1:59">
      <c r="A171" s="314">
        <v>163</v>
      </c>
      <c r="B171" s="314" t="s">
        <v>19</v>
      </c>
      <c r="C171" s="314" t="s">
        <v>20</v>
      </c>
      <c r="D171" s="417">
        <v>2017</v>
      </c>
      <c r="E171" s="81" t="s">
        <v>216</v>
      </c>
      <c r="F171" s="314" t="s">
        <v>50</v>
      </c>
      <c r="G171" s="314" t="s">
        <v>50</v>
      </c>
      <c r="H171" s="414">
        <f t="shared" si="33"/>
        <v>360000</v>
      </c>
      <c r="I171" s="421">
        <f t="shared" si="34"/>
        <v>250000</v>
      </c>
      <c r="J171" s="414">
        <f t="shared" si="35"/>
        <v>0</v>
      </c>
      <c r="K171" s="351"/>
      <c r="L171" s="351"/>
      <c r="M171" s="351"/>
      <c r="N171" s="351"/>
      <c r="O171" s="414">
        <f t="shared" si="36"/>
        <v>250000</v>
      </c>
      <c r="P171" s="351"/>
      <c r="Q171" s="351">
        <v>250000</v>
      </c>
      <c r="R171" s="351"/>
      <c r="S171" s="351"/>
      <c r="T171" s="414">
        <f t="shared" si="37"/>
        <v>0</v>
      </c>
      <c r="U171" s="351"/>
      <c r="V171" s="351"/>
      <c r="W171" s="351"/>
      <c r="X171" s="351"/>
      <c r="Y171" s="414">
        <f t="shared" si="38"/>
        <v>0</v>
      </c>
      <c r="Z171" s="351"/>
      <c r="AA171" s="351"/>
      <c r="AB171" s="351"/>
      <c r="AC171" s="351"/>
      <c r="AD171" s="351"/>
      <c r="AE171" s="351"/>
      <c r="AF171" s="351">
        <v>110000</v>
      </c>
      <c r="AG171" s="422">
        <f t="shared" si="39"/>
        <v>360000</v>
      </c>
      <c r="AH171" s="422">
        <f t="shared" si="40"/>
        <v>250000</v>
      </c>
      <c r="AI171" s="414">
        <f t="shared" si="41"/>
        <v>0</v>
      </c>
      <c r="AJ171" s="414">
        <v>0</v>
      </c>
      <c r="AK171" s="414">
        <v>0</v>
      </c>
      <c r="AL171" s="414">
        <v>0</v>
      </c>
      <c r="AM171" s="414">
        <v>0</v>
      </c>
      <c r="AN171" s="414">
        <f t="shared" si="42"/>
        <v>250000</v>
      </c>
      <c r="AO171" s="414">
        <v>0</v>
      </c>
      <c r="AP171" s="414">
        <v>250000</v>
      </c>
      <c r="AQ171" s="414">
        <v>0</v>
      </c>
      <c r="AR171" s="414">
        <v>0</v>
      </c>
      <c r="AS171" s="414">
        <f t="shared" si="43"/>
        <v>0</v>
      </c>
      <c r="AT171" s="414">
        <v>0</v>
      </c>
      <c r="AU171" s="414">
        <v>0</v>
      </c>
      <c r="AV171" s="414">
        <v>0</v>
      </c>
      <c r="AW171" s="414">
        <v>0</v>
      </c>
      <c r="AX171" s="414">
        <f t="shared" si="44"/>
        <v>0</v>
      </c>
      <c r="AY171" s="414">
        <v>0</v>
      </c>
      <c r="AZ171" s="414">
        <v>0</v>
      </c>
      <c r="BA171" s="414">
        <v>0</v>
      </c>
      <c r="BB171" s="414">
        <f t="shared" si="45"/>
        <v>0</v>
      </c>
      <c r="BC171" s="414">
        <v>0</v>
      </c>
      <c r="BD171" s="414">
        <f t="shared" si="46"/>
        <v>0</v>
      </c>
      <c r="BE171" s="351">
        <v>110000</v>
      </c>
      <c r="BF171" s="286" t="s">
        <v>195</v>
      </c>
      <c r="BG171" s="400">
        <f t="shared" si="47"/>
        <v>0</v>
      </c>
    </row>
    <row r="172" s="400" customFormat="1" ht="24" customHeight="1" spans="1:59">
      <c r="A172" s="314">
        <v>164</v>
      </c>
      <c r="B172" s="314" t="s">
        <v>19</v>
      </c>
      <c r="C172" s="314" t="s">
        <v>20</v>
      </c>
      <c r="D172" s="417">
        <v>2017</v>
      </c>
      <c r="E172" s="81" t="s">
        <v>217</v>
      </c>
      <c r="F172" s="314" t="s">
        <v>50</v>
      </c>
      <c r="G172" s="314" t="s">
        <v>50</v>
      </c>
      <c r="H172" s="414">
        <f t="shared" si="33"/>
        <v>300000</v>
      </c>
      <c r="I172" s="421">
        <f t="shared" si="34"/>
        <v>300000</v>
      </c>
      <c r="J172" s="414">
        <f t="shared" si="35"/>
        <v>0</v>
      </c>
      <c r="K172" s="351"/>
      <c r="L172" s="351"/>
      <c r="M172" s="351"/>
      <c r="N172" s="351"/>
      <c r="O172" s="414">
        <f t="shared" si="36"/>
        <v>300000</v>
      </c>
      <c r="P172" s="351"/>
      <c r="Q172" s="351">
        <v>300000</v>
      </c>
      <c r="R172" s="351"/>
      <c r="S172" s="351"/>
      <c r="T172" s="414">
        <f t="shared" si="37"/>
        <v>0</v>
      </c>
      <c r="U172" s="351"/>
      <c r="V172" s="351"/>
      <c r="W172" s="351"/>
      <c r="X172" s="351"/>
      <c r="Y172" s="414">
        <f t="shared" si="38"/>
        <v>0</v>
      </c>
      <c r="Z172" s="351"/>
      <c r="AA172" s="351"/>
      <c r="AB172" s="351"/>
      <c r="AC172" s="351"/>
      <c r="AD172" s="351"/>
      <c r="AE172" s="351"/>
      <c r="AF172" s="351"/>
      <c r="AG172" s="422">
        <f t="shared" si="39"/>
        <v>300000</v>
      </c>
      <c r="AH172" s="422">
        <f t="shared" si="40"/>
        <v>300000</v>
      </c>
      <c r="AI172" s="414">
        <f t="shared" si="41"/>
        <v>0</v>
      </c>
      <c r="AJ172" s="414">
        <v>0</v>
      </c>
      <c r="AK172" s="414">
        <v>0</v>
      </c>
      <c r="AL172" s="414">
        <v>0</v>
      </c>
      <c r="AM172" s="414">
        <v>0</v>
      </c>
      <c r="AN172" s="414">
        <f t="shared" si="42"/>
        <v>300000</v>
      </c>
      <c r="AO172" s="414">
        <v>0</v>
      </c>
      <c r="AP172" s="414">
        <v>300000</v>
      </c>
      <c r="AQ172" s="414">
        <v>0</v>
      </c>
      <c r="AR172" s="414">
        <v>0</v>
      </c>
      <c r="AS172" s="414">
        <f t="shared" si="43"/>
        <v>0</v>
      </c>
      <c r="AT172" s="414">
        <v>0</v>
      </c>
      <c r="AU172" s="414">
        <v>0</v>
      </c>
      <c r="AV172" s="414">
        <v>0</v>
      </c>
      <c r="AW172" s="414">
        <v>0</v>
      </c>
      <c r="AX172" s="414">
        <f t="shared" si="44"/>
        <v>0</v>
      </c>
      <c r="AY172" s="414">
        <v>0</v>
      </c>
      <c r="AZ172" s="414">
        <v>0</v>
      </c>
      <c r="BA172" s="414">
        <v>0</v>
      </c>
      <c r="BB172" s="414">
        <f t="shared" si="45"/>
        <v>0</v>
      </c>
      <c r="BC172" s="414">
        <v>0</v>
      </c>
      <c r="BD172" s="414">
        <f t="shared" si="46"/>
        <v>0</v>
      </c>
      <c r="BE172" s="351"/>
      <c r="BF172" s="286"/>
      <c r="BG172" s="400">
        <f t="shared" si="47"/>
        <v>0</v>
      </c>
    </row>
    <row r="173" s="400" customFormat="1" ht="24" customHeight="1" spans="1:59">
      <c r="A173" s="314">
        <v>165</v>
      </c>
      <c r="B173" s="314" t="s">
        <v>19</v>
      </c>
      <c r="C173" s="314" t="s">
        <v>20</v>
      </c>
      <c r="D173" s="417">
        <v>2017</v>
      </c>
      <c r="E173" s="81" t="s">
        <v>218</v>
      </c>
      <c r="F173" s="314" t="s">
        <v>50</v>
      </c>
      <c r="G173" s="314" t="s">
        <v>50</v>
      </c>
      <c r="H173" s="414">
        <f t="shared" si="33"/>
        <v>400000</v>
      </c>
      <c r="I173" s="421">
        <f t="shared" si="34"/>
        <v>400000</v>
      </c>
      <c r="J173" s="414">
        <f t="shared" si="35"/>
        <v>0</v>
      </c>
      <c r="K173" s="351"/>
      <c r="L173" s="351"/>
      <c r="M173" s="351"/>
      <c r="N173" s="351"/>
      <c r="O173" s="414">
        <f t="shared" si="36"/>
        <v>400000</v>
      </c>
      <c r="P173" s="351"/>
      <c r="Q173" s="351">
        <v>400000</v>
      </c>
      <c r="R173" s="351"/>
      <c r="S173" s="351"/>
      <c r="T173" s="414">
        <f t="shared" si="37"/>
        <v>0</v>
      </c>
      <c r="U173" s="351"/>
      <c r="V173" s="351"/>
      <c r="W173" s="351"/>
      <c r="X173" s="351"/>
      <c r="Y173" s="414">
        <f t="shared" si="38"/>
        <v>0</v>
      </c>
      <c r="Z173" s="351"/>
      <c r="AA173" s="351"/>
      <c r="AB173" s="351"/>
      <c r="AC173" s="351"/>
      <c r="AD173" s="351"/>
      <c r="AE173" s="351"/>
      <c r="AF173" s="351"/>
      <c r="AG173" s="422">
        <f t="shared" si="39"/>
        <v>400000</v>
      </c>
      <c r="AH173" s="422">
        <f t="shared" si="40"/>
        <v>400000</v>
      </c>
      <c r="AI173" s="414">
        <f t="shared" si="41"/>
        <v>0</v>
      </c>
      <c r="AJ173" s="414">
        <v>0</v>
      </c>
      <c r="AK173" s="414">
        <v>0</v>
      </c>
      <c r="AL173" s="414">
        <v>0</v>
      </c>
      <c r="AM173" s="414">
        <v>0</v>
      </c>
      <c r="AN173" s="414">
        <f t="shared" si="42"/>
        <v>400000</v>
      </c>
      <c r="AO173" s="414">
        <v>0</v>
      </c>
      <c r="AP173" s="414">
        <v>400000</v>
      </c>
      <c r="AQ173" s="414">
        <v>0</v>
      </c>
      <c r="AR173" s="414">
        <v>0</v>
      </c>
      <c r="AS173" s="414">
        <f t="shared" si="43"/>
        <v>0</v>
      </c>
      <c r="AT173" s="414">
        <v>0</v>
      </c>
      <c r="AU173" s="414">
        <v>0</v>
      </c>
      <c r="AV173" s="414">
        <v>0</v>
      </c>
      <c r="AW173" s="414">
        <v>0</v>
      </c>
      <c r="AX173" s="414">
        <f t="shared" si="44"/>
        <v>0</v>
      </c>
      <c r="AY173" s="414">
        <v>0</v>
      </c>
      <c r="AZ173" s="414">
        <v>0</v>
      </c>
      <c r="BA173" s="414">
        <v>0</v>
      </c>
      <c r="BB173" s="414">
        <f t="shared" si="45"/>
        <v>0</v>
      </c>
      <c r="BC173" s="414">
        <v>0</v>
      </c>
      <c r="BD173" s="414">
        <f t="shared" si="46"/>
        <v>0</v>
      </c>
      <c r="BE173" s="351"/>
      <c r="BF173" s="286"/>
      <c r="BG173" s="400">
        <f t="shared" si="47"/>
        <v>0</v>
      </c>
    </row>
    <row r="174" s="400" customFormat="1" ht="24" customHeight="1" spans="1:59">
      <c r="A174" s="314">
        <v>166</v>
      </c>
      <c r="B174" s="314" t="s">
        <v>19</v>
      </c>
      <c r="C174" s="314" t="s">
        <v>20</v>
      </c>
      <c r="D174" s="417">
        <v>2017</v>
      </c>
      <c r="E174" s="81" t="s">
        <v>187</v>
      </c>
      <c r="F174" s="314" t="s">
        <v>50</v>
      </c>
      <c r="G174" s="314" t="s">
        <v>79</v>
      </c>
      <c r="H174" s="414">
        <f t="shared" si="33"/>
        <v>96800</v>
      </c>
      <c r="I174" s="421">
        <f t="shared" si="34"/>
        <v>96800</v>
      </c>
      <c r="J174" s="414">
        <f t="shared" si="35"/>
        <v>0</v>
      </c>
      <c r="K174" s="351"/>
      <c r="L174" s="351"/>
      <c r="M174" s="351"/>
      <c r="N174" s="351"/>
      <c r="O174" s="414">
        <f t="shared" si="36"/>
        <v>96800</v>
      </c>
      <c r="P174" s="351"/>
      <c r="Q174" s="351"/>
      <c r="R174" s="351">
        <v>96800</v>
      </c>
      <c r="S174" s="351"/>
      <c r="T174" s="414">
        <f t="shared" si="37"/>
        <v>0</v>
      </c>
      <c r="U174" s="351"/>
      <c r="V174" s="351"/>
      <c r="W174" s="351"/>
      <c r="X174" s="351"/>
      <c r="Y174" s="414">
        <f t="shared" si="38"/>
        <v>0</v>
      </c>
      <c r="Z174" s="351"/>
      <c r="AA174" s="351"/>
      <c r="AB174" s="351"/>
      <c r="AC174" s="351"/>
      <c r="AD174" s="351"/>
      <c r="AE174" s="351"/>
      <c r="AF174" s="351"/>
      <c r="AG174" s="422">
        <f t="shared" si="39"/>
        <v>96800</v>
      </c>
      <c r="AH174" s="422">
        <f t="shared" si="40"/>
        <v>96800</v>
      </c>
      <c r="AI174" s="414">
        <f t="shared" si="41"/>
        <v>0</v>
      </c>
      <c r="AJ174" s="414">
        <v>0</v>
      </c>
      <c r="AK174" s="414">
        <v>0</v>
      </c>
      <c r="AL174" s="414">
        <v>0</v>
      </c>
      <c r="AM174" s="414">
        <v>0</v>
      </c>
      <c r="AN174" s="414">
        <f t="shared" si="42"/>
        <v>96800</v>
      </c>
      <c r="AO174" s="414">
        <v>0</v>
      </c>
      <c r="AP174" s="414">
        <v>0</v>
      </c>
      <c r="AQ174" s="414">
        <v>96800</v>
      </c>
      <c r="AR174" s="414">
        <v>0</v>
      </c>
      <c r="AS174" s="414">
        <f t="shared" si="43"/>
        <v>0</v>
      </c>
      <c r="AT174" s="414">
        <v>0</v>
      </c>
      <c r="AU174" s="414">
        <v>0</v>
      </c>
      <c r="AV174" s="414">
        <v>0</v>
      </c>
      <c r="AW174" s="414">
        <v>0</v>
      </c>
      <c r="AX174" s="414">
        <f t="shared" si="44"/>
        <v>0</v>
      </c>
      <c r="AY174" s="414">
        <v>0</v>
      </c>
      <c r="AZ174" s="414">
        <v>0</v>
      </c>
      <c r="BA174" s="414">
        <v>0</v>
      </c>
      <c r="BB174" s="414">
        <f t="shared" si="45"/>
        <v>0</v>
      </c>
      <c r="BC174" s="414">
        <v>0</v>
      </c>
      <c r="BD174" s="414">
        <f t="shared" si="46"/>
        <v>0</v>
      </c>
      <c r="BE174" s="314"/>
      <c r="BF174" s="286"/>
      <c r="BG174" s="400">
        <f t="shared" si="47"/>
        <v>0</v>
      </c>
    </row>
    <row r="175" s="400" customFormat="1" ht="27" spans="1:59">
      <c r="A175" s="314">
        <v>167</v>
      </c>
      <c r="B175" s="314" t="s">
        <v>19</v>
      </c>
      <c r="C175" s="314" t="s">
        <v>20</v>
      </c>
      <c r="D175" s="417">
        <v>2017</v>
      </c>
      <c r="E175" s="81" t="s">
        <v>219</v>
      </c>
      <c r="F175" s="314" t="s">
        <v>50</v>
      </c>
      <c r="G175" s="314" t="s">
        <v>50</v>
      </c>
      <c r="H175" s="414">
        <f t="shared" si="33"/>
        <v>7480200</v>
      </c>
      <c r="I175" s="421">
        <f t="shared" si="34"/>
        <v>7480200</v>
      </c>
      <c r="J175" s="414">
        <f t="shared" si="35"/>
        <v>0</v>
      </c>
      <c r="K175" s="351"/>
      <c r="L175" s="351"/>
      <c r="M175" s="351"/>
      <c r="N175" s="351"/>
      <c r="O175" s="414">
        <f t="shared" si="36"/>
        <v>7480200</v>
      </c>
      <c r="P175" s="351"/>
      <c r="Q175" s="351"/>
      <c r="R175" s="351"/>
      <c r="S175" s="351">
        <v>7480200</v>
      </c>
      <c r="T175" s="414">
        <f t="shared" si="37"/>
        <v>0</v>
      </c>
      <c r="U175" s="351"/>
      <c r="V175" s="351"/>
      <c r="W175" s="351"/>
      <c r="X175" s="351"/>
      <c r="Y175" s="414">
        <f t="shared" si="38"/>
        <v>0</v>
      </c>
      <c r="Z175" s="351"/>
      <c r="AA175" s="351"/>
      <c r="AB175" s="351"/>
      <c r="AC175" s="351"/>
      <c r="AD175" s="351"/>
      <c r="AE175" s="351"/>
      <c r="AF175" s="351"/>
      <c r="AG175" s="422">
        <f t="shared" si="39"/>
        <v>7480200</v>
      </c>
      <c r="AH175" s="422">
        <f t="shared" si="40"/>
        <v>7480200</v>
      </c>
      <c r="AI175" s="414">
        <f t="shared" si="41"/>
        <v>0</v>
      </c>
      <c r="AJ175" s="414">
        <v>0</v>
      </c>
      <c r="AK175" s="414">
        <v>0</v>
      </c>
      <c r="AL175" s="414">
        <v>0</v>
      </c>
      <c r="AM175" s="414">
        <v>0</v>
      </c>
      <c r="AN175" s="414">
        <f t="shared" si="42"/>
        <v>7480200</v>
      </c>
      <c r="AO175" s="414">
        <v>0</v>
      </c>
      <c r="AP175" s="414">
        <v>0</v>
      </c>
      <c r="AQ175" s="414">
        <v>0</v>
      </c>
      <c r="AR175" s="414">
        <v>7480200</v>
      </c>
      <c r="AS175" s="414">
        <f t="shared" si="43"/>
        <v>0</v>
      </c>
      <c r="AT175" s="414">
        <v>0</v>
      </c>
      <c r="AU175" s="414">
        <v>0</v>
      </c>
      <c r="AV175" s="414">
        <v>0</v>
      </c>
      <c r="AW175" s="414">
        <v>0</v>
      </c>
      <c r="AX175" s="414">
        <f t="shared" si="44"/>
        <v>0</v>
      </c>
      <c r="AY175" s="414">
        <v>0</v>
      </c>
      <c r="AZ175" s="414">
        <v>0</v>
      </c>
      <c r="BA175" s="414">
        <v>0</v>
      </c>
      <c r="BB175" s="414">
        <f t="shared" si="45"/>
        <v>0</v>
      </c>
      <c r="BC175" s="414">
        <v>0</v>
      </c>
      <c r="BD175" s="414">
        <f t="shared" si="46"/>
        <v>0</v>
      </c>
      <c r="BE175" s="314"/>
      <c r="BF175" s="286"/>
      <c r="BG175" s="400">
        <f t="shared" si="47"/>
        <v>0</v>
      </c>
    </row>
    <row r="176" s="400" customFormat="1" ht="24" customHeight="1" spans="1:59">
      <c r="A176" s="314">
        <v>168</v>
      </c>
      <c r="B176" s="314" t="s">
        <v>19</v>
      </c>
      <c r="C176" s="314" t="s">
        <v>20</v>
      </c>
      <c r="D176" s="417">
        <v>2017</v>
      </c>
      <c r="E176" s="81" t="s">
        <v>220</v>
      </c>
      <c r="F176" s="314" t="s">
        <v>50</v>
      </c>
      <c r="G176" s="314" t="s">
        <v>50</v>
      </c>
      <c r="H176" s="414">
        <f t="shared" si="33"/>
        <v>5755700</v>
      </c>
      <c r="I176" s="421">
        <f t="shared" si="34"/>
        <v>5755700</v>
      </c>
      <c r="J176" s="414">
        <f t="shared" si="35"/>
        <v>0</v>
      </c>
      <c r="K176" s="351"/>
      <c r="L176" s="351"/>
      <c r="M176" s="351"/>
      <c r="N176" s="351"/>
      <c r="O176" s="414">
        <f t="shared" si="36"/>
        <v>5755700</v>
      </c>
      <c r="P176" s="351"/>
      <c r="Q176" s="351"/>
      <c r="R176" s="351"/>
      <c r="S176" s="351">
        <v>5755700</v>
      </c>
      <c r="T176" s="414">
        <f t="shared" si="37"/>
        <v>0</v>
      </c>
      <c r="U176" s="351"/>
      <c r="V176" s="351"/>
      <c r="W176" s="351"/>
      <c r="X176" s="351"/>
      <c r="Y176" s="414">
        <f t="shared" si="38"/>
        <v>0</v>
      </c>
      <c r="Z176" s="351"/>
      <c r="AA176" s="351"/>
      <c r="AB176" s="351"/>
      <c r="AC176" s="351"/>
      <c r="AD176" s="351"/>
      <c r="AE176" s="351"/>
      <c r="AF176" s="351"/>
      <c r="AG176" s="422">
        <f t="shared" si="39"/>
        <v>5652288.36</v>
      </c>
      <c r="AH176" s="422">
        <f t="shared" si="40"/>
        <v>5652288.36</v>
      </c>
      <c r="AI176" s="414">
        <f t="shared" si="41"/>
        <v>0</v>
      </c>
      <c r="AJ176" s="414">
        <v>0</v>
      </c>
      <c r="AK176" s="414">
        <v>0</v>
      </c>
      <c r="AL176" s="414">
        <v>0</v>
      </c>
      <c r="AM176" s="414">
        <v>0</v>
      </c>
      <c r="AN176" s="414">
        <f t="shared" si="42"/>
        <v>5652288.36</v>
      </c>
      <c r="AO176" s="414">
        <v>0</v>
      </c>
      <c r="AP176" s="414">
        <v>0</v>
      </c>
      <c r="AQ176" s="414">
        <v>0</v>
      </c>
      <c r="AR176" s="414">
        <v>5652288.36</v>
      </c>
      <c r="AS176" s="414">
        <f t="shared" si="43"/>
        <v>0</v>
      </c>
      <c r="AT176" s="414">
        <v>0</v>
      </c>
      <c r="AU176" s="414">
        <v>0</v>
      </c>
      <c r="AV176" s="414">
        <v>0</v>
      </c>
      <c r="AW176" s="414">
        <v>0</v>
      </c>
      <c r="AX176" s="414">
        <f t="shared" si="44"/>
        <v>0</v>
      </c>
      <c r="AY176" s="414">
        <v>0</v>
      </c>
      <c r="AZ176" s="414">
        <v>0</v>
      </c>
      <c r="BA176" s="414">
        <v>0</v>
      </c>
      <c r="BB176" s="414">
        <f t="shared" si="45"/>
        <v>0</v>
      </c>
      <c r="BC176" s="414">
        <v>0</v>
      </c>
      <c r="BD176" s="414">
        <f t="shared" si="46"/>
        <v>0</v>
      </c>
      <c r="BE176" s="314"/>
      <c r="BF176" s="286"/>
      <c r="BG176" s="400">
        <f t="shared" si="47"/>
        <v>0</v>
      </c>
    </row>
    <row r="177" s="400" customFormat="1" ht="24" customHeight="1" spans="1:59">
      <c r="A177" s="314">
        <v>169</v>
      </c>
      <c r="B177" s="314" t="s">
        <v>19</v>
      </c>
      <c r="C177" s="314" t="s">
        <v>20</v>
      </c>
      <c r="D177" s="417">
        <v>2017</v>
      </c>
      <c r="E177" s="81" t="s">
        <v>221</v>
      </c>
      <c r="F177" s="314" t="s">
        <v>50</v>
      </c>
      <c r="G177" s="314" t="s">
        <v>50</v>
      </c>
      <c r="H177" s="414">
        <f t="shared" si="33"/>
        <v>496500</v>
      </c>
      <c r="I177" s="421">
        <f t="shared" si="34"/>
        <v>496500</v>
      </c>
      <c r="J177" s="414">
        <f t="shared" si="35"/>
        <v>0</v>
      </c>
      <c r="K177" s="351"/>
      <c r="L177" s="351"/>
      <c r="M177" s="351"/>
      <c r="N177" s="351"/>
      <c r="O177" s="414">
        <f t="shared" si="36"/>
        <v>496500</v>
      </c>
      <c r="P177" s="351"/>
      <c r="Q177" s="351"/>
      <c r="R177" s="351"/>
      <c r="S177" s="351">
        <v>496500</v>
      </c>
      <c r="T177" s="414">
        <f t="shared" si="37"/>
        <v>0</v>
      </c>
      <c r="U177" s="351"/>
      <c r="V177" s="351"/>
      <c r="W177" s="351"/>
      <c r="X177" s="351"/>
      <c r="Y177" s="414">
        <f t="shared" si="38"/>
        <v>0</v>
      </c>
      <c r="Z177" s="351"/>
      <c r="AA177" s="351"/>
      <c r="AB177" s="351"/>
      <c r="AC177" s="351"/>
      <c r="AD177" s="351"/>
      <c r="AE177" s="351"/>
      <c r="AF177" s="351"/>
      <c r="AG177" s="422">
        <f t="shared" si="39"/>
        <v>496500</v>
      </c>
      <c r="AH177" s="422">
        <f t="shared" si="40"/>
        <v>496500</v>
      </c>
      <c r="AI177" s="414">
        <f t="shared" si="41"/>
        <v>0</v>
      </c>
      <c r="AJ177" s="414">
        <v>0</v>
      </c>
      <c r="AK177" s="414">
        <v>0</v>
      </c>
      <c r="AL177" s="414">
        <v>0</v>
      </c>
      <c r="AM177" s="414">
        <v>0</v>
      </c>
      <c r="AN177" s="414">
        <f t="shared" si="42"/>
        <v>496500</v>
      </c>
      <c r="AO177" s="414">
        <v>0</v>
      </c>
      <c r="AP177" s="414">
        <v>0</v>
      </c>
      <c r="AQ177" s="414">
        <v>0</v>
      </c>
      <c r="AR177" s="414">
        <v>496500</v>
      </c>
      <c r="AS177" s="414">
        <f t="shared" si="43"/>
        <v>0</v>
      </c>
      <c r="AT177" s="414">
        <v>0</v>
      </c>
      <c r="AU177" s="414">
        <v>0</v>
      </c>
      <c r="AV177" s="414">
        <v>0</v>
      </c>
      <c r="AW177" s="414">
        <v>0</v>
      </c>
      <c r="AX177" s="414">
        <f t="shared" si="44"/>
        <v>0</v>
      </c>
      <c r="AY177" s="414">
        <v>0</v>
      </c>
      <c r="AZ177" s="414">
        <v>0</v>
      </c>
      <c r="BA177" s="414">
        <v>0</v>
      </c>
      <c r="BB177" s="414">
        <f t="shared" si="45"/>
        <v>0</v>
      </c>
      <c r="BC177" s="414">
        <v>0</v>
      </c>
      <c r="BD177" s="414">
        <f t="shared" si="46"/>
        <v>0</v>
      </c>
      <c r="BE177" s="314"/>
      <c r="BF177" s="286"/>
      <c r="BG177" s="400">
        <f t="shared" si="47"/>
        <v>0</v>
      </c>
    </row>
    <row r="178" s="400" customFormat="1" ht="24" customHeight="1" spans="1:59">
      <c r="A178" s="314">
        <v>170</v>
      </c>
      <c r="B178" s="314" t="s">
        <v>19</v>
      </c>
      <c r="C178" s="314" t="s">
        <v>20</v>
      </c>
      <c r="D178" s="417">
        <v>2017</v>
      </c>
      <c r="E178" s="81" t="s">
        <v>222</v>
      </c>
      <c r="F178" s="314" t="s">
        <v>50</v>
      </c>
      <c r="G178" s="314" t="s">
        <v>50</v>
      </c>
      <c r="H178" s="414">
        <f t="shared" si="33"/>
        <v>4089800</v>
      </c>
      <c r="I178" s="421">
        <f t="shared" si="34"/>
        <v>4089800</v>
      </c>
      <c r="J178" s="414">
        <f t="shared" si="35"/>
        <v>0</v>
      </c>
      <c r="K178" s="351"/>
      <c r="L178" s="351"/>
      <c r="M178" s="351"/>
      <c r="N178" s="351"/>
      <c r="O178" s="414">
        <f t="shared" si="36"/>
        <v>4089800</v>
      </c>
      <c r="P178" s="351"/>
      <c r="Q178" s="351"/>
      <c r="R178" s="351"/>
      <c r="S178" s="351">
        <v>4089800</v>
      </c>
      <c r="T178" s="414">
        <f t="shared" si="37"/>
        <v>0</v>
      </c>
      <c r="U178" s="351"/>
      <c r="V178" s="351"/>
      <c r="W178" s="351"/>
      <c r="X178" s="351"/>
      <c r="Y178" s="414">
        <f t="shared" si="38"/>
        <v>0</v>
      </c>
      <c r="Z178" s="351"/>
      <c r="AA178" s="351"/>
      <c r="AB178" s="351"/>
      <c r="AC178" s="351"/>
      <c r="AD178" s="351"/>
      <c r="AE178" s="351"/>
      <c r="AF178" s="351"/>
      <c r="AG178" s="422">
        <f t="shared" si="39"/>
        <v>4036148.94</v>
      </c>
      <c r="AH178" s="422">
        <f t="shared" si="40"/>
        <v>4036148.94</v>
      </c>
      <c r="AI178" s="414">
        <f t="shared" si="41"/>
        <v>0</v>
      </c>
      <c r="AJ178" s="414">
        <v>0</v>
      </c>
      <c r="AK178" s="414">
        <v>0</v>
      </c>
      <c r="AL178" s="414">
        <v>0</v>
      </c>
      <c r="AM178" s="414">
        <v>0</v>
      </c>
      <c r="AN178" s="414">
        <f t="shared" si="42"/>
        <v>4036148.94</v>
      </c>
      <c r="AO178" s="414">
        <v>0</v>
      </c>
      <c r="AP178" s="414">
        <v>0</v>
      </c>
      <c r="AQ178" s="414">
        <v>0</v>
      </c>
      <c r="AR178" s="414">
        <v>4036148.94</v>
      </c>
      <c r="AS178" s="414">
        <f t="shared" si="43"/>
        <v>0</v>
      </c>
      <c r="AT178" s="414">
        <v>0</v>
      </c>
      <c r="AU178" s="414">
        <v>0</v>
      </c>
      <c r="AV178" s="414">
        <v>0</v>
      </c>
      <c r="AW178" s="414">
        <v>0</v>
      </c>
      <c r="AX178" s="414">
        <f t="shared" si="44"/>
        <v>0</v>
      </c>
      <c r="AY178" s="414">
        <v>0</v>
      </c>
      <c r="AZ178" s="414">
        <v>0</v>
      </c>
      <c r="BA178" s="414">
        <v>0</v>
      </c>
      <c r="BB178" s="414">
        <f t="shared" si="45"/>
        <v>0</v>
      </c>
      <c r="BC178" s="414">
        <v>0</v>
      </c>
      <c r="BD178" s="414">
        <f t="shared" si="46"/>
        <v>0</v>
      </c>
      <c r="BE178" s="314"/>
      <c r="BF178" s="286"/>
      <c r="BG178" s="400">
        <f t="shared" si="47"/>
        <v>0</v>
      </c>
    </row>
    <row r="179" s="400" customFormat="1" ht="24" customHeight="1" spans="1:59">
      <c r="A179" s="314">
        <v>171</v>
      </c>
      <c r="B179" s="314" t="s">
        <v>19</v>
      </c>
      <c r="C179" s="314" t="s">
        <v>20</v>
      </c>
      <c r="D179" s="417">
        <v>2017</v>
      </c>
      <c r="E179" s="81" t="s">
        <v>223</v>
      </c>
      <c r="F179" s="314" t="s">
        <v>50</v>
      </c>
      <c r="G179" s="314" t="s">
        <v>79</v>
      </c>
      <c r="H179" s="414">
        <f t="shared" si="33"/>
        <v>43200000</v>
      </c>
      <c r="I179" s="416">
        <f t="shared" si="34"/>
        <v>43200000</v>
      </c>
      <c r="J179" s="414">
        <f t="shared" si="35"/>
        <v>0</v>
      </c>
      <c r="K179" s="351"/>
      <c r="L179" s="351"/>
      <c r="M179" s="351"/>
      <c r="N179" s="351"/>
      <c r="O179" s="414">
        <f t="shared" si="36"/>
        <v>0</v>
      </c>
      <c r="P179" s="351"/>
      <c r="Q179" s="351"/>
      <c r="R179" s="351"/>
      <c r="S179" s="351"/>
      <c r="T179" s="414">
        <f t="shared" si="37"/>
        <v>0</v>
      </c>
      <c r="U179" s="351"/>
      <c r="V179" s="351"/>
      <c r="W179" s="351"/>
      <c r="X179" s="351"/>
      <c r="Y179" s="414">
        <f t="shared" ref="Y179:Y184" si="49">AA179+Z179+AB179</f>
        <v>43200000</v>
      </c>
      <c r="Z179" s="351">
        <v>43200000</v>
      </c>
      <c r="AA179" s="351"/>
      <c r="AB179" s="351"/>
      <c r="AC179" s="351"/>
      <c r="AD179" s="351"/>
      <c r="AE179" s="351"/>
      <c r="AF179" s="351"/>
      <c r="AG179" s="414">
        <f t="shared" si="39"/>
        <v>43200000</v>
      </c>
      <c r="AH179" s="420">
        <f t="shared" si="40"/>
        <v>43200000</v>
      </c>
      <c r="AI179" s="414">
        <f t="shared" si="41"/>
        <v>0</v>
      </c>
      <c r="AJ179" s="414">
        <v>0</v>
      </c>
      <c r="AK179" s="414">
        <v>0</v>
      </c>
      <c r="AL179" s="414">
        <v>0</v>
      </c>
      <c r="AM179" s="414">
        <v>0</v>
      </c>
      <c r="AN179" s="414">
        <f t="shared" si="42"/>
        <v>0</v>
      </c>
      <c r="AO179" s="414">
        <v>0</v>
      </c>
      <c r="AP179" s="414">
        <v>0</v>
      </c>
      <c r="AQ179" s="414">
        <v>0</v>
      </c>
      <c r="AR179" s="414">
        <v>0</v>
      </c>
      <c r="AS179" s="414">
        <f t="shared" si="43"/>
        <v>0</v>
      </c>
      <c r="AT179" s="414">
        <v>0</v>
      </c>
      <c r="AU179" s="414">
        <v>0</v>
      </c>
      <c r="AV179" s="414">
        <v>0</v>
      </c>
      <c r="AW179" s="414">
        <v>0</v>
      </c>
      <c r="AX179" s="414">
        <f t="shared" si="44"/>
        <v>43200000</v>
      </c>
      <c r="AY179" s="414">
        <v>43200000</v>
      </c>
      <c r="AZ179" s="414">
        <v>0</v>
      </c>
      <c r="BA179" s="414">
        <v>0</v>
      </c>
      <c r="BB179" s="414">
        <f t="shared" si="45"/>
        <v>0</v>
      </c>
      <c r="BC179" s="414">
        <v>0</v>
      </c>
      <c r="BD179" s="414">
        <f t="shared" si="46"/>
        <v>0</v>
      </c>
      <c r="BE179" s="314"/>
      <c r="BF179" s="286"/>
      <c r="BG179" s="400">
        <f t="shared" si="47"/>
        <v>0</v>
      </c>
    </row>
    <row r="180" s="400" customFormat="1" ht="24" customHeight="1" spans="1:59">
      <c r="A180" s="314">
        <v>172</v>
      </c>
      <c r="B180" s="314" t="s">
        <v>19</v>
      </c>
      <c r="C180" s="314" t="s">
        <v>20</v>
      </c>
      <c r="D180" s="417">
        <v>2017</v>
      </c>
      <c r="E180" s="81" t="s">
        <v>224</v>
      </c>
      <c r="F180" s="314" t="s">
        <v>50</v>
      </c>
      <c r="G180" s="314" t="s">
        <v>79</v>
      </c>
      <c r="H180" s="414">
        <f t="shared" si="33"/>
        <v>5174100</v>
      </c>
      <c r="I180" s="416">
        <f t="shared" si="34"/>
        <v>5174100</v>
      </c>
      <c r="J180" s="414">
        <f t="shared" si="35"/>
        <v>0</v>
      </c>
      <c r="K180" s="351"/>
      <c r="L180" s="351"/>
      <c r="M180" s="351"/>
      <c r="N180" s="351"/>
      <c r="O180" s="414">
        <f t="shared" si="36"/>
        <v>0</v>
      </c>
      <c r="P180" s="351"/>
      <c r="Q180" s="351"/>
      <c r="R180" s="351"/>
      <c r="S180" s="351"/>
      <c r="T180" s="414">
        <f t="shared" si="37"/>
        <v>0</v>
      </c>
      <c r="U180" s="351"/>
      <c r="V180" s="351"/>
      <c r="W180" s="351"/>
      <c r="X180" s="351"/>
      <c r="Y180" s="414">
        <f t="shared" si="49"/>
        <v>5174100</v>
      </c>
      <c r="Z180" s="351">
        <v>5174100</v>
      </c>
      <c r="AA180" s="351"/>
      <c r="AB180" s="351"/>
      <c r="AC180" s="351"/>
      <c r="AD180" s="351"/>
      <c r="AE180" s="351"/>
      <c r="AF180" s="351"/>
      <c r="AG180" s="414">
        <f t="shared" si="39"/>
        <v>5174100</v>
      </c>
      <c r="AH180" s="420">
        <f t="shared" si="40"/>
        <v>5174100</v>
      </c>
      <c r="AI180" s="414">
        <f t="shared" si="41"/>
        <v>0</v>
      </c>
      <c r="AJ180" s="414">
        <v>0</v>
      </c>
      <c r="AK180" s="414">
        <v>0</v>
      </c>
      <c r="AL180" s="414">
        <v>0</v>
      </c>
      <c r="AM180" s="414">
        <v>0</v>
      </c>
      <c r="AN180" s="414">
        <f t="shared" si="42"/>
        <v>0</v>
      </c>
      <c r="AO180" s="414">
        <v>0</v>
      </c>
      <c r="AP180" s="414">
        <v>0</v>
      </c>
      <c r="AQ180" s="414">
        <v>0</v>
      </c>
      <c r="AR180" s="414">
        <v>0</v>
      </c>
      <c r="AS180" s="414">
        <f t="shared" si="43"/>
        <v>0</v>
      </c>
      <c r="AT180" s="414">
        <v>0</v>
      </c>
      <c r="AU180" s="414">
        <v>0</v>
      </c>
      <c r="AV180" s="414">
        <v>0</v>
      </c>
      <c r="AW180" s="414">
        <v>0</v>
      </c>
      <c r="AX180" s="414">
        <f t="shared" si="44"/>
        <v>5174100</v>
      </c>
      <c r="AY180" s="414">
        <v>5174100</v>
      </c>
      <c r="AZ180" s="414">
        <v>0</v>
      </c>
      <c r="BA180" s="414">
        <v>0</v>
      </c>
      <c r="BB180" s="414">
        <f t="shared" si="45"/>
        <v>0</v>
      </c>
      <c r="BC180" s="414">
        <v>0</v>
      </c>
      <c r="BD180" s="414">
        <f t="shared" si="46"/>
        <v>0</v>
      </c>
      <c r="BE180" s="314"/>
      <c r="BF180" s="286"/>
      <c r="BG180" s="400">
        <f t="shared" si="47"/>
        <v>0</v>
      </c>
    </row>
    <row r="181" s="400" customFormat="1" ht="24" customHeight="1" spans="1:59">
      <c r="A181" s="314">
        <v>173</v>
      </c>
      <c r="B181" s="314" t="s">
        <v>19</v>
      </c>
      <c r="C181" s="314" t="s">
        <v>20</v>
      </c>
      <c r="D181" s="417">
        <v>2017</v>
      </c>
      <c r="E181" s="81" t="s">
        <v>225</v>
      </c>
      <c r="F181" s="314" t="s">
        <v>50</v>
      </c>
      <c r="G181" s="314" t="s">
        <v>79</v>
      </c>
      <c r="H181" s="414">
        <f t="shared" si="33"/>
        <v>6573200</v>
      </c>
      <c r="I181" s="416">
        <f t="shared" si="34"/>
        <v>6573200</v>
      </c>
      <c r="J181" s="414">
        <f t="shared" si="35"/>
        <v>0</v>
      </c>
      <c r="K181" s="351"/>
      <c r="L181" s="351"/>
      <c r="M181" s="351"/>
      <c r="N181" s="351"/>
      <c r="O181" s="414">
        <f t="shared" si="36"/>
        <v>0</v>
      </c>
      <c r="P181" s="351"/>
      <c r="Q181" s="351"/>
      <c r="R181" s="351"/>
      <c r="S181" s="351"/>
      <c r="T181" s="414">
        <f t="shared" si="37"/>
        <v>0</v>
      </c>
      <c r="U181" s="351"/>
      <c r="V181" s="351"/>
      <c r="W181" s="351"/>
      <c r="X181" s="351"/>
      <c r="Y181" s="414">
        <f t="shared" si="49"/>
        <v>6573200</v>
      </c>
      <c r="Z181" s="351">
        <v>6573200</v>
      </c>
      <c r="AA181" s="351"/>
      <c r="AB181" s="351"/>
      <c r="AC181" s="351"/>
      <c r="AD181" s="351"/>
      <c r="AE181" s="351"/>
      <c r="AF181" s="351"/>
      <c r="AG181" s="414">
        <f t="shared" si="39"/>
        <v>6573200</v>
      </c>
      <c r="AH181" s="420">
        <f t="shared" si="40"/>
        <v>6573200</v>
      </c>
      <c r="AI181" s="414">
        <f t="shared" si="41"/>
        <v>0</v>
      </c>
      <c r="AJ181" s="414">
        <v>0</v>
      </c>
      <c r="AK181" s="414">
        <v>0</v>
      </c>
      <c r="AL181" s="414">
        <v>0</v>
      </c>
      <c r="AM181" s="414">
        <v>0</v>
      </c>
      <c r="AN181" s="414">
        <f t="shared" si="42"/>
        <v>0</v>
      </c>
      <c r="AO181" s="414">
        <v>0</v>
      </c>
      <c r="AP181" s="414">
        <v>0</v>
      </c>
      <c r="AQ181" s="414">
        <v>0</v>
      </c>
      <c r="AR181" s="414">
        <v>0</v>
      </c>
      <c r="AS181" s="414">
        <f t="shared" si="43"/>
        <v>0</v>
      </c>
      <c r="AT181" s="414">
        <v>0</v>
      </c>
      <c r="AU181" s="414">
        <v>0</v>
      </c>
      <c r="AV181" s="414">
        <v>0</v>
      </c>
      <c r="AW181" s="414">
        <v>0</v>
      </c>
      <c r="AX181" s="414">
        <f t="shared" si="44"/>
        <v>6573200</v>
      </c>
      <c r="AY181" s="414">
        <v>6573200</v>
      </c>
      <c r="AZ181" s="414">
        <v>0</v>
      </c>
      <c r="BA181" s="414">
        <v>0</v>
      </c>
      <c r="BB181" s="414">
        <f t="shared" si="45"/>
        <v>0</v>
      </c>
      <c r="BC181" s="414">
        <v>0</v>
      </c>
      <c r="BD181" s="414">
        <f t="shared" si="46"/>
        <v>0</v>
      </c>
      <c r="BE181" s="314"/>
      <c r="BF181" s="286"/>
      <c r="BG181" s="400">
        <f t="shared" si="47"/>
        <v>0</v>
      </c>
    </row>
    <row r="182" s="400" customFormat="1" ht="24" customHeight="1" spans="1:59">
      <c r="A182" s="314">
        <v>174</v>
      </c>
      <c r="B182" s="314" t="s">
        <v>19</v>
      </c>
      <c r="C182" s="314" t="s">
        <v>20</v>
      </c>
      <c r="D182" s="417">
        <v>2017</v>
      </c>
      <c r="E182" s="81" t="s">
        <v>226</v>
      </c>
      <c r="F182" s="314" t="s">
        <v>50</v>
      </c>
      <c r="G182" s="314" t="s">
        <v>79</v>
      </c>
      <c r="H182" s="414">
        <f t="shared" si="33"/>
        <v>4023300</v>
      </c>
      <c r="I182" s="416">
        <f t="shared" si="34"/>
        <v>4023300</v>
      </c>
      <c r="J182" s="414">
        <f t="shared" si="35"/>
        <v>0</v>
      </c>
      <c r="K182" s="351"/>
      <c r="L182" s="351"/>
      <c r="M182" s="351"/>
      <c r="N182" s="351"/>
      <c r="O182" s="414">
        <f t="shared" si="36"/>
        <v>0</v>
      </c>
      <c r="P182" s="351"/>
      <c r="Q182" s="351"/>
      <c r="R182" s="351"/>
      <c r="S182" s="351"/>
      <c r="T182" s="414">
        <f t="shared" si="37"/>
        <v>0</v>
      </c>
      <c r="U182" s="351"/>
      <c r="V182" s="351"/>
      <c r="W182" s="351"/>
      <c r="X182" s="351"/>
      <c r="Y182" s="414">
        <f t="shared" si="49"/>
        <v>4023300</v>
      </c>
      <c r="Z182" s="351">
        <v>4023300</v>
      </c>
      <c r="AA182" s="351"/>
      <c r="AB182" s="351"/>
      <c r="AC182" s="351"/>
      <c r="AD182" s="351"/>
      <c r="AE182" s="351"/>
      <c r="AF182" s="351"/>
      <c r="AG182" s="414">
        <f t="shared" si="39"/>
        <v>4023300</v>
      </c>
      <c r="AH182" s="420">
        <f t="shared" si="40"/>
        <v>4023300</v>
      </c>
      <c r="AI182" s="414">
        <f t="shared" si="41"/>
        <v>0</v>
      </c>
      <c r="AJ182" s="414">
        <v>0</v>
      </c>
      <c r="AK182" s="414">
        <v>0</v>
      </c>
      <c r="AL182" s="414">
        <v>0</v>
      </c>
      <c r="AM182" s="414">
        <v>0</v>
      </c>
      <c r="AN182" s="414">
        <f t="shared" si="42"/>
        <v>0</v>
      </c>
      <c r="AO182" s="414">
        <v>0</v>
      </c>
      <c r="AP182" s="414">
        <v>0</v>
      </c>
      <c r="AQ182" s="414">
        <v>0</v>
      </c>
      <c r="AR182" s="414">
        <v>0</v>
      </c>
      <c r="AS182" s="414">
        <f t="shared" si="43"/>
        <v>0</v>
      </c>
      <c r="AT182" s="414">
        <v>0</v>
      </c>
      <c r="AU182" s="414">
        <v>0</v>
      </c>
      <c r="AV182" s="414">
        <v>0</v>
      </c>
      <c r="AW182" s="414">
        <v>0</v>
      </c>
      <c r="AX182" s="414">
        <f t="shared" si="44"/>
        <v>4023300</v>
      </c>
      <c r="AY182" s="414">
        <v>4023300</v>
      </c>
      <c r="AZ182" s="414">
        <v>0</v>
      </c>
      <c r="BA182" s="414">
        <v>0</v>
      </c>
      <c r="BB182" s="414">
        <f t="shared" si="45"/>
        <v>0</v>
      </c>
      <c r="BC182" s="414">
        <v>0</v>
      </c>
      <c r="BD182" s="414">
        <f t="shared" si="46"/>
        <v>0</v>
      </c>
      <c r="BE182" s="314"/>
      <c r="BF182" s="286"/>
      <c r="BG182" s="400">
        <f t="shared" si="47"/>
        <v>0</v>
      </c>
    </row>
    <row r="183" s="400" customFormat="1" ht="24" customHeight="1" spans="1:59">
      <c r="A183" s="314">
        <v>175</v>
      </c>
      <c r="B183" s="314" t="s">
        <v>19</v>
      </c>
      <c r="C183" s="314" t="s">
        <v>20</v>
      </c>
      <c r="D183" s="314">
        <v>2017</v>
      </c>
      <c r="E183" s="81" t="s">
        <v>227</v>
      </c>
      <c r="F183" s="314" t="s">
        <v>50</v>
      </c>
      <c r="G183" s="314" t="s">
        <v>79</v>
      </c>
      <c r="H183" s="414">
        <f t="shared" si="33"/>
        <v>170001700</v>
      </c>
      <c r="I183" s="416">
        <f t="shared" si="34"/>
        <v>170001700</v>
      </c>
      <c r="J183" s="414">
        <f t="shared" si="35"/>
        <v>0</v>
      </c>
      <c r="K183" s="351"/>
      <c r="L183" s="351"/>
      <c r="M183" s="351"/>
      <c r="N183" s="351"/>
      <c r="O183" s="414">
        <f t="shared" si="36"/>
        <v>0</v>
      </c>
      <c r="P183" s="351"/>
      <c r="Q183" s="351"/>
      <c r="R183" s="351"/>
      <c r="S183" s="351"/>
      <c r="T183" s="414">
        <f t="shared" si="37"/>
        <v>0</v>
      </c>
      <c r="U183" s="351"/>
      <c r="V183" s="351"/>
      <c r="W183" s="351"/>
      <c r="X183" s="351"/>
      <c r="Y183" s="414">
        <f t="shared" si="49"/>
        <v>170001700</v>
      </c>
      <c r="Z183" s="351">
        <v>170001700</v>
      </c>
      <c r="AA183" s="351"/>
      <c r="AB183" s="351"/>
      <c r="AC183" s="351"/>
      <c r="AD183" s="351"/>
      <c r="AE183" s="351"/>
      <c r="AF183" s="351"/>
      <c r="AG183" s="414">
        <f t="shared" si="39"/>
        <v>170001700</v>
      </c>
      <c r="AH183" s="420">
        <f t="shared" si="40"/>
        <v>170001700</v>
      </c>
      <c r="AI183" s="414">
        <f t="shared" si="41"/>
        <v>0</v>
      </c>
      <c r="AJ183" s="414">
        <v>0</v>
      </c>
      <c r="AK183" s="414">
        <v>0</v>
      </c>
      <c r="AL183" s="414">
        <v>0</v>
      </c>
      <c r="AM183" s="414">
        <v>0</v>
      </c>
      <c r="AN183" s="414">
        <f t="shared" si="42"/>
        <v>0</v>
      </c>
      <c r="AO183" s="414">
        <v>0</v>
      </c>
      <c r="AP183" s="414">
        <v>0</v>
      </c>
      <c r="AQ183" s="414">
        <v>0</v>
      </c>
      <c r="AR183" s="414">
        <v>0</v>
      </c>
      <c r="AS183" s="414">
        <f t="shared" si="43"/>
        <v>0</v>
      </c>
      <c r="AT183" s="414">
        <v>0</v>
      </c>
      <c r="AU183" s="414">
        <v>0</v>
      </c>
      <c r="AV183" s="414">
        <v>0</v>
      </c>
      <c r="AW183" s="414">
        <v>0</v>
      </c>
      <c r="AX183" s="414">
        <f t="shared" si="44"/>
        <v>170001700</v>
      </c>
      <c r="AY183" s="351">
        <v>170001700</v>
      </c>
      <c r="AZ183" s="414">
        <v>0</v>
      </c>
      <c r="BA183" s="414">
        <v>0</v>
      </c>
      <c r="BB183" s="414">
        <f t="shared" si="45"/>
        <v>0</v>
      </c>
      <c r="BC183" s="414">
        <v>0</v>
      </c>
      <c r="BD183" s="414">
        <f t="shared" si="46"/>
        <v>0</v>
      </c>
      <c r="BE183" s="314"/>
      <c r="BF183" s="286"/>
      <c r="BG183" s="400">
        <f t="shared" si="47"/>
        <v>0</v>
      </c>
    </row>
    <row r="184" s="400" customFormat="1" ht="24" customHeight="1" spans="1:59">
      <c r="A184" s="314">
        <v>176</v>
      </c>
      <c r="B184" s="314" t="s">
        <v>19</v>
      </c>
      <c r="C184" s="314" t="s">
        <v>20</v>
      </c>
      <c r="D184" s="81">
        <v>2017</v>
      </c>
      <c r="E184" s="81" t="s">
        <v>228</v>
      </c>
      <c r="F184" s="314" t="s">
        <v>50</v>
      </c>
      <c r="G184" s="314" t="s">
        <v>79</v>
      </c>
      <c r="H184" s="414">
        <f t="shared" si="33"/>
        <v>2111600</v>
      </c>
      <c r="I184" s="416">
        <f t="shared" si="34"/>
        <v>2111600</v>
      </c>
      <c r="J184" s="414">
        <f t="shared" si="35"/>
        <v>0</v>
      </c>
      <c r="K184" s="351"/>
      <c r="L184" s="351"/>
      <c r="M184" s="351"/>
      <c r="N184" s="351"/>
      <c r="O184" s="414">
        <f t="shared" si="36"/>
        <v>0</v>
      </c>
      <c r="P184" s="351"/>
      <c r="Q184" s="351"/>
      <c r="R184" s="351"/>
      <c r="S184" s="351"/>
      <c r="T184" s="414">
        <f t="shared" si="37"/>
        <v>0</v>
      </c>
      <c r="U184" s="351"/>
      <c r="V184" s="351"/>
      <c r="W184" s="351"/>
      <c r="X184" s="351"/>
      <c r="Y184" s="414">
        <f t="shared" si="49"/>
        <v>2111600</v>
      </c>
      <c r="Z184" s="351">
        <v>2111600</v>
      </c>
      <c r="AA184" s="351"/>
      <c r="AB184" s="351"/>
      <c r="AC184" s="351"/>
      <c r="AD184" s="351"/>
      <c r="AE184" s="351"/>
      <c r="AF184" s="351"/>
      <c r="AG184" s="414">
        <f t="shared" si="39"/>
        <v>2111600</v>
      </c>
      <c r="AH184" s="420">
        <f t="shared" si="40"/>
        <v>2111600</v>
      </c>
      <c r="AI184" s="414">
        <f t="shared" si="41"/>
        <v>0</v>
      </c>
      <c r="AJ184" s="414">
        <v>0</v>
      </c>
      <c r="AK184" s="414">
        <v>0</v>
      </c>
      <c r="AL184" s="414">
        <v>0</v>
      </c>
      <c r="AM184" s="414">
        <v>0</v>
      </c>
      <c r="AN184" s="414">
        <f t="shared" si="42"/>
        <v>0</v>
      </c>
      <c r="AO184" s="414">
        <v>0</v>
      </c>
      <c r="AP184" s="414">
        <v>0</v>
      </c>
      <c r="AQ184" s="414">
        <v>0</v>
      </c>
      <c r="AR184" s="414">
        <v>0</v>
      </c>
      <c r="AS184" s="414">
        <f t="shared" si="43"/>
        <v>0</v>
      </c>
      <c r="AT184" s="414">
        <v>0</v>
      </c>
      <c r="AU184" s="414">
        <v>0</v>
      </c>
      <c r="AV184" s="414">
        <v>0</v>
      </c>
      <c r="AW184" s="414">
        <v>0</v>
      </c>
      <c r="AX184" s="414">
        <f t="shared" si="44"/>
        <v>2111600</v>
      </c>
      <c r="AY184" s="351">
        <v>2111600</v>
      </c>
      <c r="AZ184" s="414">
        <v>0</v>
      </c>
      <c r="BA184" s="414">
        <v>0</v>
      </c>
      <c r="BB184" s="414">
        <f t="shared" si="45"/>
        <v>0</v>
      </c>
      <c r="BC184" s="414">
        <v>0</v>
      </c>
      <c r="BD184" s="414">
        <f t="shared" si="46"/>
        <v>0</v>
      </c>
      <c r="BE184" s="314"/>
      <c r="BF184" s="286"/>
      <c r="BG184" s="400">
        <f t="shared" si="47"/>
        <v>0</v>
      </c>
    </row>
    <row r="185" s="400" customFormat="1" ht="24" customHeight="1" spans="1:59">
      <c r="A185" s="314">
        <v>177</v>
      </c>
      <c r="B185" s="314" t="s">
        <v>19</v>
      </c>
      <c r="C185" s="314" t="s">
        <v>20</v>
      </c>
      <c r="D185" s="314">
        <v>2018</v>
      </c>
      <c r="E185" s="81" t="s">
        <v>229</v>
      </c>
      <c r="F185" s="314" t="s">
        <v>50</v>
      </c>
      <c r="G185" s="314" t="s">
        <v>50</v>
      </c>
      <c r="H185" s="414">
        <f t="shared" si="33"/>
        <v>300000</v>
      </c>
      <c r="I185" s="421">
        <f t="shared" si="34"/>
        <v>300000</v>
      </c>
      <c r="J185" s="414">
        <f t="shared" si="35"/>
        <v>0</v>
      </c>
      <c r="K185" s="351"/>
      <c r="L185" s="351"/>
      <c r="M185" s="351"/>
      <c r="N185" s="351"/>
      <c r="O185" s="414">
        <f t="shared" si="36"/>
        <v>300000</v>
      </c>
      <c r="P185" s="351">
        <v>300000</v>
      </c>
      <c r="Q185" s="351"/>
      <c r="R185" s="351"/>
      <c r="S185" s="351"/>
      <c r="T185" s="414">
        <f t="shared" si="37"/>
        <v>0</v>
      </c>
      <c r="U185" s="351"/>
      <c r="V185" s="351"/>
      <c r="W185" s="351"/>
      <c r="X185" s="351"/>
      <c r="Y185" s="414">
        <f t="shared" si="38"/>
        <v>0</v>
      </c>
      <c r="Z185" s="351"/>
      <c r="AA185" s="351"/>
      <c r="AB185" s="351"/>
      <c r="AC185" s="351"/>
      <c r="AD185" s="351"/>
      <c r="AE185" s="351"/>
      <c r="AF185" s="351"/>
      <c r="AG185" s="422">
        <f t="shared" si="39"/>
        <v>300000</v>
      </c>
      <c r="AH185" s="422">
        <f t="shared" si="40"/>
        <v>300000</v>
      </c>
      <c r="AI185" s="414">
        <f t="shared" si="41"/>
        <v>0</v>
      </c>
      <c r="AJ185" s="414">
        <v>0</v>
      </c>
      <c r="AK185" s="414">
        <v>0</v>
      </c>
      <c r="AL185" s="414">
        <v>0</v>
      </c>
      <c r="AM185" s="414">
        <v>0</v>
      </c>
      <c r="AN185" s="414">
        <f t="shared" si="42"/>
        <v>300000</v>
      </c>
      <c r="AO185" s="414">
        <v>300000</v>
      </c>
      <c r="AP185" s="414">
        <v>0</v>
      </c>
      <c r="AQ185" s="414">
        <v>0</v>
      </c>
      <c r="AR185" s="414">
        <v>0</v>
      </c>
      <c r="AS185" s="414">
        <f t="shared" si="43"/>
        <v>0</v>
      </c>
      <c r="AT185" s="414">
        <v>0</v>
      </c>
      <c r="AU185" s="414">
        <v>0</v>
      </c>
      <c r="AV185" s="414">
        <v>0</v>
      </c>
      <c r="AW185" s="414">
        <v>0</v>
      </c>
      <c r="AX185" s="414">
        <f t="shared" si="44"/>
        <v>0</v>
      </c>
      <c r="AY185" s="414">
        <v>0</v>
      </c>
      <c r="AZ185" s="414">
        <v>0</v>
      </c>
      <c r="BA185" s="414">
        <v>0</v>
      </c>
      <c r="BB185" s="414">
        <f t="shared" si="45"/>
        <v>0</v>
      </c>
      <c r="BC185" s="414">
        <v>0</v>
      </c>
      <c r="BD185" s="414">
        <f t="shared" si="46"/>
        <v>0</v>
      </c>
      <c r="BE185" s="351"/>
      <c r="BF185" s="286" t="s">
        <v>195</v>
      </c>
      <c r="BG185" s="400">
        <f t="shared" si="47"/>
        <v>0</v>
      </c>
    </row>
    <row r="186" s="400" customFormat="1" ht="24" customHeight="1" spans="1:59">
      <c r="A186" s="314">
        <v>178</v>
      </c>
      <c r="B186" s="314" t="s">
        <v>19</v>
      </c>
      <c r="C186" s="314" t="s">
        <v>20</v>
      </c>
      <c r="D186" s="314">
        <v>2018</v>
      </c>
      <c r="E186" s="81" t="s">
        <v>230</v>
      </c>
      <c r="F186" s="314" t="s">
        <v>50</v>
      </c>
      <c r="G186" s="314" t="s">
        <v>50</v>
      </c>
      <c r="H186" s="414">
        <f t="shared" si="33"/>
        <v>3229300</v>
      </c>
      <c r="I186" s="421">
        <f t="shared" si="34"/>
        <v>3229300</v>
      </c>
      <c r="J186" s="414">
        <f t="shared" si="35"/>
        <v>0</v>
      </c>
      <c r="K186" s="351"/>
      <c r="L186" s="351"/>
      <c r="M186" s="351"/>
      <c r="N186" s="351"/>
      <c r="O186" s="414">
        <f t="shared" si="36"/>
        <v>3229300</v>
      </c>
      <c r="P186" s="351">
        <v>1000000</v>
      </c>
      <c r="Q186" s="351">
        <v>2229300</v>
      </c>
      <c r="R186" s="351"/>
      <c r="S186" s="351"/>
      <c r="T186" s="414">
        <f t="shared" si="37"/>
        <v>0</v>
      </c>
      <c r="U186" s="351"/>
      <c r="V186" s="351"/>
      <c r="W186" s="351"/>
      <c r="X186" s="351"/>
      <c r="Y186" s="414">
        <f t="shared" si="38"/>
        <v>0</v>
      </c>
      <c r="Z186" s="351"/>
      <c r="AA186" s="351"/>
      <c r="AB186" s="351"/>
      <c r="AC186" s="351"/>
      <c r="AD186" s="351"/>
      <c r="AE186" s="351"/>
      <c r="AF186" s="351"/>
      <c r="AG186" s="422">
        <f t="shared" si="39"/>
        <v>3075500</v>
      </c>
      <c r="AH186" s="422">
        <f t="shared" si="40"/>
        <v>3075500</v>
      </c>
      <c r="AI186" s="414">
        <f t="shared" si="41"/>
        <v>0</v>
      </c>
      <c r="AJ186" s="414">
        <v>0</v>
      </c>
      <c r="AK186" s="414">
        <v>0</v>
      </c>
      <c r="AL186" s="414">
        <v>0</v>
      </c>
      <c r="AM186" s="414">
        <v>0</v>
      </c>
      <c r="AN186" s="414">
        <f t="shared" si="42"/>
        <v>3075500</v>
      </c>
      <c r="AO186" s="414">
        <v>1000000</v>
      </c>
      <c r="AP186" s="414">
        <v>2075500</v>
      </c>
      <c r="AQ186" s="414">
        <v>0</v>
      </c>
      <c r="AR186" s="414">
        <v>0</v>
      </c>
      <c r="AS186" s="414">
        <f t="shared" si="43"/>
        <v>0</v>
      </c>
      <c r="AT186" s="414">
        <v>0</v>
      </c>
      <c r="AU186" s="414">
        <v>0</v>
      </c>
      <c r="AV186" s="414">
        <v>0</v>
      </c>
      <c r="AW186" s="414">
        <v>0</v>
      </c>
      <c r="AX186" s="414">
        <f t="shared" si="44"/>
        <v>0</v>
      </c>
      <c r="AY186" s="414">
        <v>0</v>
      </c>
      <c r="AZ186" s="414">
        <v>0</v>
      </c>
      <c r="BA186" s="414">
        <v>0</v>
      </c>
      <c r="BB186" s="414">
        <f t="shared" si="45"/>
        <v>0</v>
      </c>
      <c r="BC186" s="414">
        <v>0</v>
      </c>
      <c r="BD186" s="414">
        <f t="shared" si="46"/>
        <v>0</v>
      </c>
      <c r="BE186" s="351"/>
      <c r="BF186" s="286"/>
      <c r="BG186" s="400">
        <f t="shared" si="47"/>
        <v>0</v>
      </c>
    </row>
    <row r="187" s="400" customFormat="1" ht="24" customHeight="1" spans="1:59">
      <c r="A187" s="314">
        <v>179</v>
      </c>
      <c r="B187" s="314" t="s">
        <v>19</v>
      </c>
      <c r="C187" s="314" t="s">
        <v>20</v>
      </c>
      <c r="D187" s="314">
        <v>2018</v>
      </c>
      <c r="E187" s="81" t="s">
        <v>231</v>
      </c>
      <c r="F187" s="314" t="s">
        <v>50</v>
      </c>
      <c r="G187" s="314" t="s">
        <v>50</v>
      </c>
      <c r="H187" s="414">
        <f t="shared" si="33"/>
        <v>1199600</v>
      </c>
      <c r="I187" s="421">
        <f t="shared" si="34"/>
        <v>1199600</v>
      </c>
      <c r="J187" s="414">
        <f t="shared" si="35"/>
        <v>0</v>
      </c>
      <c r="K187" s="351"/>
      <c r="L187" s="351"/>
      <c r="M187" s="351"/>
      <c r="N187" s="351"/>
      <c r="O187" s="414">
        <f t="shared" si="36"/>
        <v>1199600</v>
      </c>
      <c r="P187" s="351">
        <v>1199600</v>
      </c>
      <c r="Q187" s="351"/>
      <c r="R187" s="351"/>
      <c r="S187" s="351"/>
      <c r="T187" s="414">
        <f t="shared" si="37"/>
        <v>0</v>
      </c>
      <c r="U187" s="351"/>
      <c r="V187" s="351"/>
      <c r="W187" s="351"/>
      <c r="X187" s="351"/>
      <c r="Y187" s="414">
        <f t="shared" si="38"/>
        <v>0</v>
      </c>
      <c r="Z187" s="351"/>
      <c r="AA187" s="351"/>
      <c r="AB187" s="351"/>
      <c r="AC187" s="351"/>
      <c r="AD187" s="351"/>
      <c r="AE187" s="351"/>
      <c r="AF187" s="351"/>
      <c r="AG187" s="422">
        <f t="shared" si="39"/>
        <v>1199600</v>
      </c>
      <c r="AH187" s="422">
        <f t="shared" si="40"/>
        <v>1199600</v>
      </c>
      <c r="AI187" s="414">
        <f t="shared" si="41"/>
        <v>0</v>
      </c>
      <c r="AJ187" s="414">
        <v>0</v>
      </c>
      <c r="AK187" s="414">
        <v>0</v>
      </c>
      <c r="AL187" s="414">
        <v>0</v>
      </c>
      <c r="AM187" s="414">
        <v>0</v>
      </c>
      <c r="AN187" s="414">
        <f t="shared" si="42"/>
        <v>1199600</v>
      </c>
      <c r="AO187" s="414">
        <v>1199600</v>
      </c>
      <c r="AP187" s="414">
        <v>0</v>
      </c>
      <c r="AQ187" s="414">
        <v>0</v>
      </c>
      <c r="AR187" s="414">
        <v>0</v>
      </c>
      <c r="AS187" s="414">
        <f t="shared" si="43"/>
        <v>0</v>
      </c>
      <c r="AT187" s="414">
        <v>0</v>
      </c>
      <c r="AU187" s="414">
        <v>0</v>
      </c>
      <c r="AV187" s="414">
        <v>0</v>
      </c>
      <c r="AW187" s="414">
        <v>0</v>
      </c>
      <c r="AX187" s="414">
        <f t="shared" si="44"/>
        <v>0</v>
      </c>
      <c r="AY187" s="414">
        <v>0</v>
      </c>
      <c r="AZ187" s="414">
        <v>0</v>
      </c>
      <c r="BA187" s="414">
        <v>0</v>
      </c>
      <c r="BB187" s="414">
        <f t="shared" si="45"/>
        <v>0</v>
      </c>
      <c r="BC187" s="414">
        <v>0</v>
      </c>
      <c r="BD187" s="414">
        <f t="shared" si="46"/>
        <v>0</v>
      </c>
      <c r="BE187" s="351"/>
      <c r="BF187" s="286"/>
      <c r="BG187" s="400">
        <f t="shared" si="47"/>
        <v>0</v>
      </c>
    </row>
    <row r="188" s="400" customFormat="1" ht="24" customHeight="1" spans="1:59">
      <c r="A188" s="314">
        <v>180</v>
      </c>
      <c r="B188" s="314" t="s">
        <v>19</v>
      </c>
      <c r="C188" s="314" t="s">
        <v>20</v>
      </c>
      <c r="D188" s="314">
        <v>2018</v>
      </c>
      <c r="E188" s="81" t="s">
        <v>232</v>
      </c>
      <c r="F188" s="314" t="s">
        <v>50</v>
      </c>
      <c r="G188" s="314" t="s">
        <v>50</v>
      </c>
      <c r="H188" s="414">
        <f t="shared" si="33"/>
        <v>3200000</v>
      </c>
      <c r="I188" s="421">
        <f t="shared" si="34"/>
        <v>3200000</v>
      </c>
      <c r="J188" s="414">
        <f t="shared" si="35"/>
        <v>0</v>
      </c>
      <c r="K188" s="351"/>
      <c r="L188" s="351"/>
      <c r="M188" s="351"/>
      <c r="N188" s="351"/>
      <c r="O188" s="414">
        <f t="shared" si="36"/>
        <v>3200000</v>
      </c>
      <c r="P188" s="351">
        <v>3200000</v>
      </c>
      <c r="Q188" s="351"/>
      <c r="R188" s="351"/>
      <c r="S188" s="351"/>
      <c r="T188" s="414">
        <f t="shared" si="37"/>
        <v>0</v>
      </c>
      <c r="U188" s="351"/>
      <c r="V188" s="351"/>
      <c r="W188" s="351"/>
      <c r="X188" s="351"/>
      <c r="Y188" s="414">
        <f t="shared" si="38"/>
        <v>0</v>
      </c>
      <c r="Z188" s="351"/>
      <c r="AA188" s="351"/>
      <c r="AB188" s="351"/>
      <c r="AC188" s="351"/>
      <c r="AD188" s="351"/>
      <c r="AE188" s="351"/>
      <c r="AF188" s="351"/>
      <c r="AG188" s="422">
        <f t="shared" si="39"/>
        <v>3200000</v>
      </c>
      <c r="AH188" s="422">
        <f t="shared" si="40"/>
        <v>3200000</v>
      </c>
      <c r="AI188" s="414">
        <f t="shared" si="41"/>
        <v>0</v>
      </c>
      <c r="AJ188" s="414">
        <v>0</v>
      </c>
      <c r="AK188" s="414">
        <v>0</v>
      </c>
      <c r="AL188" s="414">
        <v>0</v>
      </c>
      <c r="AM188" s="414">
        <v>0</v>
      </c>
      <c r="AN188" s="414">
        <f t="shared" si="42"/>
        <v>3200000</v>
      </c>
      <c r="AO188" s="414">
        <v>3200000</v>
      </c>
      <c r="AP188" s="414">
        <v>0</v>
      </c>
      <c r="AQ188" s="414">
        <v>0</v>
      </c>
      <c r="AR188" s="414">
        <v>0</v>
      </c>
      <c r="AS188" s="414">
        <f t="shared" si="43"/>
        <v>0</v>
      </c>
      <c r="AT188" s="414">
        <v>0</v>
      </c>
      <c r="AU188" s="414">
        <v>0</v>
      </c>
      <c r="AV188" s="414">
        <v>0</v>
      </c>
      <c r="AW188" s="414">
        <v>0</v>
      </c>
      <c r="AX188" s="414">
        <f t="shared" si="44"/>
        <v>0</v>
      </c>
      <c r="AY188" s="414">
        <v>0</v>
      </c>
      <c r="AZ188" s="414">
        <v>0</v>
      </c>
      <c r="BA188" s="414">
        <v>0</v>
      </c>
      <c r="BB188" s="414">
        <f t="shared" si="45"/>
        <v>0</v>
      </c>
      <c r="BC188" s="414">
        <v>0</v>
      </c>
      <c r="BD188" s="414">
        <f t="shared" si="46"/>
        <v>0</v>
      </c>
      <c r="BE188" s="351"/>
      <c r="BF188" s="418" t="s">
        <v>233</v>
      </c>
      <c r="BG188" s="400">
        <f t="shared" si="47"/>
        <v>0</v>
      </c>
    </row>
    <row r="189" s="401" customFormat="1" ht="32" customHeight="1" spans="1:59">
      <c r="A189" s="314">
        <v>181</v>
      </c>
      <c r="B189" s="305" t="s">
        <v>19</v>
      </c>
      <c r="C189" s="305" t="s">
        <v>20</v>
      </c>
      <c r="D189" s="305">
        <v>2018</v>
      </c>
      <c r="E189" s="81" t="s">
        <v>234</v>
      </c>
      <c r="F189" s="314" t="s">
        <v>50</v>
      </c>
      <c r="G189" s="314" t="s">
        <v>50</v>
      </c>
      <c r="H189" s="423">
        <f t="shared" si="33"/>
        <v>17600000</v>
      </c>
      <c r="I189" s="424">
        <f t="shared" si="34"/>
        <v>1600000</v>
      </c>
      <c r="J189" s="423">
        <f t="shared" si="35"/>
        <v>0</v>
      </c>
      <c r="K189" s="373"/>
      <c r="L189" s="373"/>
      <c r="M189" s="373"/>
      <c r="N189" s="373"/>
      <c r="O189" s="423">
        <f t="shared" si="36"/>
        <v>1600000</v>
      </c>
      <c r="P189" s="373">
        <f>1600000</f>
        <v>1600000</v>
      </c>
      <c r="Q189" s="373"/>
      <c r="R189" s="373"/>
      <c r="S189" s="373"/>
      <c r="T189" s="423">
        <f t="shared" si="37"/>
        <v>0</v>
      </c>
      <c r="U189" s="373"/>
      <c r="V189" s="373"/>
      <c r="W189" s="373"/>
      <c r="X189" s="373"/>
      <c r="Y189" s="423">
        <f t="shared" si="38"/>
        <v>0</v>
      </c>
      <c r="Z189" s="373"/>
      <c r="AA189" s="373"/>
      <c r="AB189" s="373"/>
      <c r="AC189" s="373"/>
      <c r="AD189" s="373"/>
      <c r="AE189" s="373"/>
      <c r="AF189" s="373">
        <f>BE189</f>
        <v>16000000</v>
      </c>
      <c r="AG189" s="425">
        <f t="shared" si="39"/>
        <v>17600000</v>
      </c>
      <c r="AH189" s="425">
        <f t="shared" si="40"/>
        <v>1600000</v>
      </c>
      <c r="AI189" s="423">
        <f t="shared" si="41"/>
        <v>0</v>
      </c>
      <c r="AJ189" s="423">
        <v>0</v>
      </c>
      <c r="AK189" s="423">
        <v>0</v>
      </c>
      <c r="AL189" s="423">
        <v>0</v>
      </c>
      <c r="AM189" s="423">
        <v>0</v>
      </c>
      <c r="AN189" s="423">
        <f t="shared" si="42"/>
        <v>1600000</v>
      </c>
      <c r="AO189" s="423">
        <v>1600000</v>
      </c>
      <c r="AP189" s="423">
        <v>0</v>
      </c>
      <c r="AQ189" s="423">
        <v>0</v>
      </c>
      <c r="AR189" s="423">
        <v>0</v>
      </c>
      <c r="AS189" s="423">
        <f t="shared" si="43"/>
        <v>0</v>
      </c>
      <c r="AT189" s="423">
        <v>0</v>
      </c>
      <c r="AU189" s="423">
        <v>0</v>
      </c>
      <c r="AV189" s="423">
        <v>0</v>
      </c>
      <c r="AW189" s="423">
        <v>0</v>
      </c>
      <c r="AX189" s="423">
        <f t="shared" si="44"/>
        <v>0</v>
      </c>
      <c r="AY189" s="423">
        <v>0</v>
      </c>
      <c r="AZ189" s="423">
        <v>0</v>
      </c>
      <c r="BA189" s="423">
        <v>0</v>
      </c>
      <c r="BB189" s="423">
        <f t="shared" si="45"/>
        <v>0</v>
      </c>
      <c r="BC189" s="423">
        <v>0</v>
      </c>
      <c r="BD189" s="423">
        <f t="shared" si="46"/>
        <v>0</v>
      </c>
      <c r="BE189" s="373">
        <v>16000000</v>
      </c>
      <c r="BF189" s="295"/>
      <c r="BG189" s="401">
        <f t="shared" si="47"/>
        <v>0</v>
      </c>
    </row>
    <row r="190" s="400" customFormat="1" ht="24" customHeight="1" spans="1:59">
      <c r="A190" s="314">
        <v>182</v>
      </c>
      <c r="B190" s="314" t="s">
        <v>19</v>
      </c>
      <c r="C190" s="314" t="s">
        <v>20</v>
      </c>
      <c r="D190" s="314">
        <v>2018</v>
      </c>
      <c r="E190" s="81" t="s">
        <v>235</v>
      </c>
      <c r="F190" s="314" t="s">
        <v>50</v>
      </c>
      <c r="G190" s="314" t="s">
        <v>50</v>
      </c>
      <c r="H190" s="414">
        <f t="shared" si="33"/>
        <v>7799800</v>
      </c>
      <c r="I190" s="421">
        <f t="shared" si="34"/>
        <v>5300000</v>
      </c>
      <c r="J190" s="414">
        <f t="shared" si="35"/>
        <v>0</v>
      </c>
      <c r="K190" s="351"/>
      <c r="L190" s="351"/>
      <c r="M190" s="351"/>
      <c r="N190" s="351"/>
      <c r="O190" s="414">
        <f t="shared" si="36"/>
        <v>5300000</v>
      </c>
      <c r="P190" s="351"/>
      <c r="Q190" s="351">
        <v>5000000</v>
      </c>
      <c r="R190" s="351"/>
      <c r="S190" s="351">
        <v>300000</v>
      </c>
      <c r="T190" s="414">
        <f t="shared" si="37"/>
        <v>0</v>
      </c>
      <c r="U190" s="351"/>
      <c r="V190" s="351"/>
      <c r="W190" s="351"/>
      <c r="X190" s="351"/>
      <c r="Y190" s="414">
        <f t="shared" si="38"/>
        <v>0</v>
      </c>
      <c r="Z190" s="351"/>
      <c r="AA190" s="351"/>
      <c r="AB190" s="351"/>
      <c r="AC190" s="351"/>
      <c r="AD190" s="351"/>
      <c r="AE190" s="351"/>
      <c r="AF190" s="351">
        <v>2499800</v>
      </c>
      <c r="AG190" s="422">
        <f t="shared" si="39"/>
        <v>7742033.74</v>
      </c>
      <c r="AH190" s="422">
        <f t="shared" si="40"/>
        <v>5300000</v>
      </c>
      <c r="AI190" s="414">
        <f t="shared" si="41"/>
        <v>0</v>
      </c>
      <c r="AJ190" s="414">
        <v>0</v>
      </c>
      <c r="AK190" s="414">
        <v>0</v>
      </c>
      <c r="AL190" s="414">
        <v>0</v>
      </c>
      <c r="AM190" s="414">
        <v>0</v>
      </c>
      <c r="AN190" s="414">
        <f t="shared" si="42"/>
        <v>5300000</v>
      </c>
      <c r="AO190" s="414">
        <v>0</v>
      </c>
      <c r="AP190" s="414">
        <v>5000000</v>
      </c>
      <c r="AQ190" s="414">
        <v>0</v>
      </c>
      <c r="AR190" s="414">
        <v>300000</v>
      </c>
      <c r="AS190" s="414">
        <f t="shared" si="43"/>
        <v>0</v>
      </c>
      <c r="AT190" s="414">
        <v>0</v>
      </c>
      <c r="AU190" s="414">
        <v>0</v>
      </c>
      <c r="AV190" s="414">
        <v>0</v>
      </c>
      <c r="AW190" s="414">
        <v>0</v>
      </c>
      <c r="AX190" s="414">
        <f t="shared" si="44"/>
        <v>0</v>
      </c>
      <c r="AY190" s="414">
        <v>0</v>
      </c>
      <c r="AZ190" s="414">
        <v>0</v>
      </c>
      <c r="BA190" s="414">
        <v>0</v>
      </c>
      <c r="BB190" s="414">
        <f t="shared" si="45"/>
        <v>0</v>
      </c>
      <c r="BC190" s="414">
        <v>0</v>
      </c>
      <c r="BD190" s="414">
        <f t="shared" si="46"/>
        <v>0</v>
      </c>
      <c r="BE190" s="351">
        <v>2442033.74</v>
      </c>
      <c r="BF190" s="286" t="s">
        <v>195</v>
      </c>
      <c r="BG190" s="400">
        <f t="shared" si="47"/>
        <v>-57766.2599999998</v>
      </c>
    </row>
    <row r="191" s="400" customFormat="1" ht="24" customHeight="1" spans="1:59">
      <c r="A191" s="314">
        <v>183</v>
      </c>
      <c r="B191" s="314" t="s">
        <v>19</v>
      </c>
      <c r="C191" s="314" t="s">
        <v>20</v>
      </c>
      <c r="D191" s="314">
        <v>2018</v>
      </c>
      <c r="E191" s="81" t="s">
        <v>236</v>
      </c>
      <c r="F191" s="314" t="s">
        <v>50</v>
      </c>
      <c r="G191" s="314" t="s">
        <v>50</v>
      </c>
      <c r="H191" s="414">
        <f t="shared" si="33"/>
        <v>720000</v>
      </c>
      <c r="I191" s="421">
        <f t="shared" si="34"/>
        <v>720000</v>
      </c>
      <c r="J191" s="414">
        <f t="shared" si="35"/>
        <v>0</v>
      </c>
      <c r="K191" s="351"/>
      <c r="L191" s="351"/>
      <c r="M191" s="351"/>
      <c r="N191" s="351"/>
      <c r="O191" s="414">
        <f t="shared" si="36"/>
        <v>720000</v>
      </c>
      <c r="P191" s="351"/>
      <c r="Q191" s="351">
        <v>720000</v>
      </c>
      <c r="R191" s="351"/>
      <c r="S191" s="351"/>
      <c r="T191" s="414">
        <f t="shared" si="37"/>
        <v>0</v>
      </c>
      <c r="U191" s="351"/>
      <c r="V191" s="351"/>
      <c r="W191" s="351"/>
      <c r="X191" s="351"/>
      <c r="Y191" s="414">
        <f t="shared" si="38"/>
        <v>0</v>
      </c>
      <c r="Z191" s="351"/>
      <c r="AA191" s="351"/>
      <c r="AB191" s="351"/>
      <c r="AC191" s="351"/>
      <c r="AD191" s="351"/>
      <c r="AE191" s="351"/>
      <c r="AF191" s="351"/>
      <c r="AG191" s="422">
        <f t="shared" si="39"/>
        <v>720000</v>
      </c>
      <c r="AH191" s="422">
        <f t="shared" si="40"/>
        <v>720000</v>
      </c>
      <c r="AI191" s="414">
        <f t="shared" si="41"/>
        <v>0</v>
      </c>
      <c r="AJ191" s="414">
        <v>0</v>
      </c>
      <c r="AK191" s="414">
        <v>0</v>
      </c>
      <c r="AL191" s="414">
        <v>0</v>
      </c>
      <c r="AM191" s="414">
        <v>0</v>
      </c>
      <c r="AN191" s="414">
        <f t="shared" si="42"/>
        <v>720000</v>
      </c>
      <c r="AO191" s="414">
        <v>0</v>
      </c>
      <c r="AP191" s="414">
        <v>720000</v>
      </c>
      <c r="AQ191" s="414">
        <v>0</v>
      </c>
      <c r="AR191" s="414">
        <v>0</v>
      </c>
      <c r="AS191" s="414">
        <f t="shared" si="43"/>
        <v>0</v>
      </c>
      <c r="AT191" s="414">
        <v>0</v>
      </c>
      <c r="AU191" s="414">
        <v>0</v>
      </c>
      <c r="AV191" s="414">
        <v>0</v>
      </c>
      <c r="AW191" s="414">
        <v>0</v>
      </c>
      <c r="AX191" s="414">
        <f t="shared" si="44"/>
        <v>0</v>
      </c>
      <c r="AY191" s="414">
        <v>0</v>
      </c>
      <c r="AZ191" s="414">
        <v>0</v>
      </c>
      <c r="BA191" s="414">
        <v>0</v>
      </c>
      <c r="BB191" s="414">
        <f t="shared" si="45"/>
        <v>0</v>
      </c>
      <c r="BC191" s="414">
        <v>0</v>
      </c>
      <c r="BD191" s="414">
        <f t="shared" si="46"/>
        <v>0</v>
      </c>
      <c r="BE191" s="351"/>
      <c r="BF191" s="286" t="s">
        <v>195</v>
      </c>
      <c r="BG191" s="400">
        <f t="shared" si="47"/>
        <v>0</v>
      </c>
    </row>
    <row r="192" s="400" customFormat="1" ht="24" customHeight="1" spans="1:59">
      <c r="A192" s="314">
        <v>184</v>
      </c>
      <c r="B192" s="314" t="s">
        <v>19</v>
      </c>
      <c r="C192" s="314" t="s">
        <v>20</v>
      </c>
      <c r="D192" s="314">
        <v>2018</v>
      </c>
      <c r="E192" s="81" t="s">
        <v>237</v>
      </c>
      <c r="F192" s="314" t="s">
        <v>50</v>
      </c>
      <c r="G192" s="314" t="s">
        <v>50</v>
      </c>
      <c r="H192" s="414">
        <f t="shared" si="33"/>
        <v>240000</v>
      </c>
      <c r="I192" s="421">
        <f t="shared" si="34"/>
        <v>240000</v>
      </c>
      <c r="J192" s="414">
        <f t="shared" si="35"/>
        <v>0</v>
      </c>
      <c r="K192" s="351"/>
      <c r="L192" s="351"/>
      <c r="M192" s="351"/>
      <c r="N192" s="351"/>
      <c r="O192" s="414">
        <f t="shared" si="36"/>
        <v>240000</v>
      </c>
      <c r="P192" s="351"/>
      <c r="Q192" s="351">
        <v>240000</v>
      </c>
      <c r="R192" s="351"/>
      <c r="S192" s="351"/>
      <c r="T192" s="414">
        <f t="shared" si="37"/>
        <v>0</v>
      </c>
      <c r="U192" s="351"/>
      <c r="V192" s="351"/>
      <c r="W192" s="351"/>
      <c r="X192" s="351"/>
      <c r="Y192" s="414">
        <f t="shared" si="38"/>
        <v>0</v>
      </c>
      <c r="Z192" s="351"/>
      <c r="AA192" s="351"/>
      <c r="AB192" s="351"/>
      <c r="AC192" s="351"/>
      <c r="AD192" s="351"/>
      <c r="AE192" s="351"/>
      <c r="AF192" s="351"/>
      <c r="AG192" s="422">
        <f t="shared" si="39"/>
        <v>240000</v>
      </c>
      <c r="AH192" s="422">
        <f t="shared" si="40"/>
        <v>240000</v>
      </c>
      <c r="AI192" s="414">
        <f t="shared" si="41"/>
        <v>0</v>
      </c>
      <c r="AJ192" s="414">
        <v>0</v>
      </c>
      <c r="AK192" s="414">
        <v>0</v>
      </c>
      <c r="AL192" s="414">
        <v>0</v>
      </c>
      <c r="AM192" s="414">
        <v>0</v>
      </c>
      <c r="AN192" s="414">
        <f t="shared" si="42"/>
        <v>240000</v>
      </c>
      <c r="AO192" s="414">
        <v>0</v>
      </c>
      <c r="AP192" s="414">
        <v>240000</v>
      </c>
      <c r="AQ192" s="414">
        <v>0</v>
      </c>
      <c r="AR192" s="414">
        <v>0</v>
      </c>
      <c r="AS192" s="414">
        <f t="shared" si="43"/>
        <v>0</v>
      </c>
      <c r="AT192" s="414">
        <v>0</v>
      </c>
      <c r="AU192" s="414">
        <v>0</v>
      </c>
      <c r="AV192" s="414">
        <v>0</v>
      </c>
      <c r="AW192" s="414">
        <v>0</v>
      </c>
      <c r="AX192" s="414">
        <f t="shared" si="44"/>
        <v>0</v>
      </c>
      <c r="AY192" s="414">
        <v>0</v>
      </c>
      <c r="AZ192" s="414">
        <v>0</v>
      </c>
      <c r="BA192" s="414">
        <v>0</v>
      </c>
      <c r="BB192" s="414">
        <f t="shared" si="45"/>
        <v>0</v>
      </c>
      <c r="BC192" s="414">
        <v>0</v>
      </c>
      <c r="BD192" s="414">
        <f t="shared" si="46"/>
        <v>0</v>
      </c>
      <c r="BE192" s="351"/>
      <c r="BF192" s="286" t="s">
        <v>195</v>
      </c>
      <c r="BG192" s="400">
        <f t="shared" si="47"/>
        <v>0</v>
      </c>
    </row>
    <row r="193" s="400" customFormat="1" ht="24" customHeight="1" spans="1:59">
      <c r="A193" s="314">
        <v>185</v>
      </c>
      <c r="B193" s="314" t="s">
        <v>19</v>
      </c>
      <c r="C193" s="314" t="s">
        <v>20</v>
      </c>
      <c r="D193" s="314">
        <v>2018</v>
      </c>
      <c r="E193" s="81" t="s">
        <v>238</v>
      </c>
      <c r="F193" s="314" t="s">
        <v>50</v>
      </c>
      <c r="G193" s="314" t="s">
        <v>50</v>
      </c>
      <c r="H193" s="414">
        <f t="shared" si="33"/>
        <v>300000</v>
      </c>
      <c r="I193" s="421">
        <f t="shared" si="34"/>
        <v>300000</v>
      </c>
      <c r="J193" s="414">
        <f t="shared" si="35"/>
        <v>0</v>
      </c>
      <c r="K193" s="351"/>
      <c r="L193" s="351"/>
      <c r="M193" s="351"/>
      <c r="N193" s="351"/>
      <c r="O193" s="414">
        <f t="shared" si="36"/>
        <v>300000</v>
      </c>
      <c r="P193" s="351"/>
      <c r="Q193" s="351">
        <v>300000</v>
      </c>
      <c r="R193" s="351"/>
      <c r="S193" s="351"/>
      <c r="T193" s="414">
        <f t="shared" si="37"/>
        <v>0</v>
      </c>
      <c r="U193" s="351"/>
      <c r="V193" s="351"/>
      <c r="W193" s="351"/>
      <c r="X193" s="351"/>
      <c r="Y193" s="414">
        <f t="shared" si="38"/>
        <v>0</v>
      </c>
      <c r="Z193" s="351"/>
      <c r="AA193" s="351"/>
      <c r="AB193" s="351"/>
      <c r="AC193" s="351"/>
      <c r="AD193" s="351"/>
      <c r="AE193" s="351"/>
      <c r="AF193" s="351"/>
      <c r="AG193" s="422">
        <f t="shared" si="39"/>
        <v>300000</v>
      </c>
      <c r="AH193" s="422">
        <f t="shared" si="40"/>
        <v>300000</v>
      </c>
      <c r="AI193" s="414">
        <f t="shared" si="41"/>
        <v>0</v>
      </c>
      <c r="AJ193" s="414">
        <v>0</v>
      </c>
      <c r="AK193" s="414">
        <v>0</v>
      </c>
      <c r="AL193" s="414">
        <v>0</v>
      </c>
      <c r="AM193" s="414">
        <v>0</v>
      </c>
      <c r="AN193" s="414">
        <f t="shared" si="42"/>
        <v>300000</v>
      </c>
      <c r="AO193" s="414">
        <v>0</v>
      </c>
      <c r="AP193" s="414">
        <v>300000</v>
      </c>
      <c r="AQ193" s="414">
        <v>0</v>
      </c>
      <c r="AR193" s="414">
        <v>0</v>
      </c>
      <c r="AS193" s="414">
        <f t="shared" si="43"/>
        <v>0</v>
      </c>
      <c r="AT193" s="414">
        <v>0</v>
      </c>
      <c r="AU193" s="414">
        <v>0</v>
      </c>
      <c r="AV193" s="414">
        <v>0</v>
      </c>
      <c r="AW193" s="414">
        <v>0</v>
      </c>
      <c r="AX193" s="414">
        <f t="shared" si="44"/>
        <v>0</v>
      </c>
      <c r="AY193" s="414">
        <v>0</v>
      </c>
      <c r="AZ193" s="414">
        <v>0</v>
      </c>
      <c r="BA193" s="414">
        <v>0</v>
      </c>
      <c r="BB193" s="414">
        <f t="shared" si="45"/>
        <v>0</v>
      </c>
      <c r="BC193" s="414">
        <v>0</v>
      </c>
      <c r="BD193" s="414">
        <f t="shared" si="46"/>
        <v>0</v>
      </c>
      <c r="BE193" s="351"/>
      <c r="BF193" s="286" t="s">
        <v>195</v>
      </c>
      <c r="BG193" s="400">
        <f t="shared" si="47"/>
        <v>0</v>
      </c>
    </row>
    <row r="194" s="400" customFormat="1" ht="24" customHeight="1" spans="1:59">
      <c r="A194" s="314">
        <v>186</v>
      </c>
      <c r="B194" s="314" t="s">
        <v>19</v>
      </c>
      <c r="C194" s="314" t="s">
        <v>20</v>
      </c>
      <c r="D194" s="314">
        <v>2018</v>
      </c>
      <c r="E194" s="81" t="s">
        <v>239</v>
      </c>
      <c r="F194" s="314" t="s">
        <v>50</v>
      </c>
      <c r="G194" s="314" t="s">
        <v>50</v>
      </c>
      <c r="H194" s="414">
        <f t="shared" si="33"/>
        <v>2002900</v>
      </c>
      <c r="I194" s="421">
        <f t="shared" si="34"/>
        <v>400000</v>
      </c>
      <c r="J194" s="414">
        <f t="shared" si="35"/>
        <v>0</v>
      </c>
      <c r="K194" s="351"/>
      <c r="L194" s="351"/>
      <c r="M194" s="351"/>
      <c r="N194" s="351"/>
      <c r="O194" s="414">
        <f t="shared" si="36"/>
        <v>400000</v>
      </c>
      <c r="P194" s="351"/>
      <c r="Q194" s="351">
        <v>400000</v>
      </c>
      <c r="R194" s="351"/>
      <c r="S194" s="351"/>
      <c r="T194" s="414">
        <f t="shared" si="37"/>
        <v>0</v>
      </c>
      <c r="U194" s="351"/>
      <c r="V194" s="351"/>
      <c r="W194" s="351"/>
      <c r="X194" s="351"/>
      <c r="Y194" s="414">
        <f t="shared" si="38"/>
        <v>0</v>
      </c>
      <c r="Z194" s="351"/>
      <c r="AA194" s="351"/>
      <c r="AB194" s="351"/>
      <c r="AC194" s="351"/>
      <c r="AD194" s="351"/>
      <c r="AE194" s="351"/>
      <c r="AF194" s="351">
        <v>1602900</v>
      </c>
      <c r="AG194" s="422">
        <f t="shared" si="39"/>
        <v>902900</v>
      </c>
      <c r="AH194" s="422">
        <f t="shared" si="40"/>
        <v>400000</v>
      </c>
      <c r="AI194" s="414">
        <f t="shared" si="41"/>
        <v>0</v>
      </c>
      <c r="AJ194" s="414">
        <v>0</v>
      </c>
      <c r="AK194" s="414">
        <v>0</v>
      </c>
      <c r="AL194" s="414">
        <v>0</v>
      </c>
      <c r="AM194" s="414">
        <v>0</v>
      </c>
      <c r="AN194" s="414">
        <f t="shared" si="42"/>
        <v>400000</v>
      </c>
      <c r="AO194" s="414">
        <v>0</v>
      </c>
      <c r="AP194" s="414">
        <v>400000</v>
      </c>
      <c r="AQ194" s="414">
        <v>0</v>
      </c>
      <c r="AR194" s="414">
        <v>0</v>
      </c>
      <c r="AS194" s="414">
        <f t="shared" si="43"/>
        <v>0</v>
      </c>
      <c r="AT194" s="414">
        <v>0</v>
      </c>
      <c r="AU194" s="414">
        <v>0</v>
      </c>
      <c r="AV194" s="414">
        <v>0</v>
      </c>
      <c r="AW194" s="414">
        <v>0</v>
      </c>
      <c r="AX194" s="414">
        <f t="shared" si="44"/>
        <v>0</v>
      </c>
      <c r="AY194" s="414">
        <v>0</v>
      </c>
      <c r="AZ194" s="414">
        <v>0</v>
      </c>
      <c r="BA194" s="414">
        <v>0</v>
      </c>
      <c r="BB194" s="414">
        <f t="shared" si="45"/>
        <v>0</v>
      </c>
      <c r="BC194" s="414">
        <v>0</v>
      </c>
      <c r="BD194" s="414">
        <f t="shared" si="46"/>
        <v>0</v>
      </c>
      <c r="BE194" s="351">
        <v>502900</v>
      </c>
      <c r="BF194" s="286" t="s">
        <v>195</v>
      </c>
      <c r="BG194" s="400">
        <f t="shared" si="47"/>
        <v>-1100000</v>
      </c>
    </row>
    <row r="195" s="400" customFormat="1" ht="24" customHeight="1" spans="1:59">
      <c r="A195" s="314">
        <v>187</v>
      </c>
      <c r="B195" s="314" t="s">
        <v>19</v>
      </c>
      <c r="C195" s="314" t="s">
        <v>20</v>
      </c>
      <c r="D195" s="314">
        <v>2018</v>
      </c>
      <c r="E195" s="81" t="s">
        <v>240</v>
      </c>
      <c r="F195" s="314" t="s">
        <v>50</v>
      </c>
      <c r="G195" s="314" t="s">
        <v>50</v>
      </c>
      <c r="H195" s="414">
        <f t="shared" si="33"/>
        <v>890023.87</v>
      </c>
      <c r="I195" s="421">
        <f t="shared" si="34"/>
        <v>520000</v>
      </c>
      <c r="J195" s="414">
        <f t="shared" si="35"/>
        <v>0</v>
      </c>
      <c r="K195" s="351"/>
      <c r="L195" s="351"/>
      <c r="M195" s="351"/>
      <c r="N195" s="351"/>
      <c r="O195" s="414">
        <f t="shared" si="36"/>
        <v>520000</v>
      </c>
      <c r="P195" s="351"/>
      <c r="Q195" s="351">
        <v>520000</v>
      </c>
      <c r="R195" s="351"/>
      <c r="S195" s="351"/>
      <c r="T195" s="414">
        <f t="shared" si="37"/>
        <v>0</v>
      </c>
      <c r="U195" s="351"/>
      <c r="V195" s="351"/>
      <c r="W195" s="351"/>
      <c r="X195" s="351"/>
      <c r="Y195" s="414">
        <f t="shared" si="38"/>
        <v>0</v>
      </c>
      <c r="Z195" s="351"/>
      <c r="AA195" s="351"/>
      <c r="AB195" s="351"/>
      <c r="AC195" s="351"/>
      <c r="AD195" s="351"/>
      <c r="AE195" s="351"/>
      <c r="AF195" s="351">
        <f>BE195</f>
        <v>370023.87</v>
      </c>
      <c r="AG195" s="422">
        <f t="shared" si="39"/>
        <v>890023.87</v>
      </c>
      <c r="AH195" s="422">
        <f t="shared" si="40"/>
        <v>520000</v>
      </c>
      <c r="AI195" s="414">
        <f t="shared" si="41"/>
        <v>0</v>
      </c>
      <c r="AJ195" s="414">
        <v>0</v>
      </c>
      <c r="AK195" s="414">
        <v>0</v>
      </c>
      <c r="AL195" s="414">
        <v>0</v>
      </c>
      <c r="AM195" s="414">
        <v>0</v>
      </c>
      <c r="AN195" s="414">
        <f t="shared" si="42"/>
        <v>520000</v>
      </c>
      <c r="AO195" s="414">
        <v>0</v>
      </c>
      <c r="AP195" s="414">
        <v>520000</v>
      </c>
      <c r="AQ195" s="414">
        <v>0</v>
      </c>
      <c r="AR195" s="414">
        <v>0</v>
      </c>
      <c r="AS195" s="414">
        <f t="shared" si="43"/>
        <v>0</v>
      </c>
      <c r="AT195" s="414">
        <v>0</v>
      </c>
      <c r="AU195" s="414">
        <v>0</v>
      </c>
      <c r="AV195" s="414">
        <v>0</v>
      </c>
      <c r="AW195" s="414">
        <v>0</v>
      </c>
      <c r="AX195" s="414">
        <f t="shared" si="44"/>
        <v>0</v>
      </c>
      <c r="AY195" s="414">
        <v>0</v>
      </c>
      <c r="AZ195" s="414">
        <v>0</v>
      </c>
      <c r="BA195" s="414">
        <v>0</v>
      </c>
      <c r="BB195" s="414">
        <f t="shared" si="45"/>
        <v>0</v>
      </c>
      <c r="BC195" s="414">
        <v>0</v>
      </c>
      <c r="BD195" s="414">
        <f t="shared" si="46"/>
        <v>0</v>
      </c>
      <c r="BE195" s="351">
        <v>370023.87</v>
      </c>
      <c r="BF195" s="286" t="s">
        <v>195</v>
      </c>
      <c r="BG195" s="400">
        <f t="shared" si="47"/>
        <v>0</v>
      </c>
    </row>
    <row r="196" s="400" customFormat="1" ht="27" spans="1:59">
      <c r="A196" s="314">
        <v>188</v>
      </c>
      <c r="B196" s="360" t="s">
        <v>19</v>
      </c>
      <c r="C196" s="360" t="s">
        <v>20</v>
      </c>
      <c r="D196" s="360">
        <v>2018</v>
      </c>
      <c r="E196" s="81" t="s">
        <v>241</v>
      </c>
      <c r="F196" s="314" t="s">
        <v>50</v>
      </c>
      <c r="G196" s="314" t="s">
        <v>50</v>
      </c>
      <c r="H196" s="416">
        <f t="shared" si="33"/>
        <v>1000000</v>
      </c>
      <c r="I196" s="421">
        <f t="shared" si="34"/>
        <v>1000000</v>
      </c>
      <c r="J196" s="414">
        <f t="shared" si="35"/>
        <v>0</v>
      </c>
      <c r="K196" s="351"/>
      <c r="L196" s="351"/>
      <c r="M196" s="351"/>
      <c r="N196" s="351"/>
      <c r="O196" s="414">
        <f t="shared" si="36"/>
        <v>1000000</v>
      </c>
      <c r="P196" s="351"/>
      <c r="Q196" s="351">
        <v>1000000</v>
      </c>
      <c r="R196" s="351"/>
      <c r="S196" s="351"/>
      <c r="T196" s="414">
        <f t="shared" si="37"/>
        <v>0</v>
      </c>
      <c r="U196" s="351"/>
      <c r="V196" s="351"/>
      <c r="W196" s="351"/>
      <c r="X196" s="351"/>
      <c r="Y196" s="414">
        <f t="shared" si="38"/>
        <v>0</v>
      </c>
      <c r="Z196" s="351"/>
      <c r="AA196" s="351"/>
      <c r="AB196" s="351"/>
      <c r="AC196" s="351"/>
      <c r="AD196" s="351"/>
      <c r="AE196" s="351"/>
      <c r="AF196" s="351"/>
      <c r="AG196" s="422">
        <f t="shared" si="39"/>
        <v>906061.17</v>
      </c>
      <c r="AH196" s="422">
        <f t="shared" si="40"/>
        <v>906061.17</v>
      </c>
      <c r="AI196" s="414">
        <f t="shared" si="41"/>
        <v>0</v>
      </c>
      <c r="AJ196" s="414">
        <v>0</v>
      </c>
      <c r="AK196" s="414">
        <v>0</v>
      </c>
      <c r="AL196" s="414">
        <v>0</v>
      </c>
      <c r="AM196" s="414">
        <v>0</v>
      </c>
      <c r="AN196" s="414">
        <f t="shared" si="42"/>
        <v>906061.17</v>
      </c>
      <c r="AO196" s="414">
        <v>0</v>
      </c>
      <c r="AP196" s="414">
        <v>906061.17</v>
      </c>
      <c r="AQ196" s="414">
        <v>0</v>
      </c>
      <c r="AR196" s="414">
        <v>0</v>
      </c>
      <c r="AS196" s="414">
        <f t="shared" si="43"/>
        <v>0</v>
      </c>
      <c r="AT196" s="414">
        <v>0</v>
      </c>
      <c r="AU196" s="414">
        <v>0</v>
      </c>
      <c r="AV196" s="414">
        <v>0</v>
      </c>
      <c r="AW196" s="414">
        <v>0</v>
      </c>
      <c r="AX196" s="414">
        <f t="shared" si="44"/>
        <v>0</v>
      </c>
      <c r="AY196" s="414">
        <v>0</v>
      </c>
      <c r="AZ196" s="414">
        <v>0</v>
      </c>
      <c r="BA196" s="414">
        <v>0</v>
      </c>
      <c r="BB196" s="414">
        <f t="shared" si="45"/>
        <v>0</v>
      </c>
      <c r="BC196" s="414">
        <v>0</v>
      </c>
      <c r="BD196" s="414">
        <f t="shared" si="46"/>
        <v>0</v>
      </c>
      <c r="BE196" s="351"/>
      <c r="BF196" s="286" t="s">
        <v>195</v>
      </c>
      <c r="BG196" s="400">
        <f t="shared" si="47"/>
        <v>0</v>
      </c>
    </row>
    <row r="197" s="400" customFormat="1" ht="24" customHeight="1" spans="1:59">
      <c r="A197" s="314">
        <v>189</v>
      </c>
      <c r="B197" s="314" t="s">
        <v>19</v>
      </c>
      <c r="C197" s="314" t="s">
        <v>20</v>
      </c>
      <c r="D197" s="314">
        <v>2018</v>
      </c>
      <c r="E197" s="81" t="s">
        <v>242</v>
      </c>
      <c r="F197" s="314" t="s">
        <v>50</v>
      </c>
      <c r="G197" s="314" t="s">
        <v>50</v>
      </c>
      <c r="H197" s="414">
        <f t="shared" si="33"/>
        <v>5995500</v>
      </c>
      <c r="I197" s="421">
        <f t="shared" si="34"/>
        <v>5995500</v>
      </c>
      <c r="J197" s="414">
        <f t="shared" si="35"/>
        <v>0</v>
      </c>
      <c r="K197" s="351"/>
      <c r="L197" s="351"/>
      <c r="M197" s="351"/>
      <c r="N197" s="351"/>
      <c r="O197" s="414">
        <f t="shared" si="36"/>
        <v>5995500</v>
      </c>
      <c r="P197" s="351"/>
      <c r="Q197" s="351">
        <v>5995500</v>
      </c>
      <c r="R197" s="351"/>
      <c r="S197" s="351"/>
      <c r="T197" s="414">
        <f t="shared" si="37"/>
        <v>0</v>
      </c>
      <c r="U197" s="351"/>
      <c r="V197" s="351"/>
      <c r="W197" s="351"/>
      <c r="X197" s="351"/>
      <c r="Y197" s="414">
        <f t="shared" si="38"/>
        <v>0</v>
      </c>
      <c r="Z197" s="351"/>
      <c r="AA197" s="351"/>
      <c r="AB197" s="351"/>
      <c r="AC197" s="351"/>
      <c r="AD197" s="351"/>
      <c r="AE197" s="351"/>
      <c r="AF197" s="351"/>
      <c r="AG197" s="422">
        <f t="shared" si="39"/>
        <v>5699138.27</v>
      </c>
      <c r="AH197" s="422">
        <f t="shared" si="40"/>
        <v>5699138.27</v>
      </c>
      <c r="AI197" s="414">
        <f t="shared" si="41"/>
        <v>0</v>
      </c>
      <c r="AJ197" s="414">
        <v>0</v>
      </c>
      <c r="AK197" s="414">
        <v>0</v>
      </c>
      <c r="AL197" s="414">
        <v>0</v>
      </c>
      <c r="AM197" s="414">
        <v>0</v>
      </c>
      <c r="AN197" s="414">
        <f t="shared" si="42"/>
        <v>5699138.27</v>
      </c>
      <c r="AO197" s="414">
        <v>0</v>
      </c>
      <c r="AP197" s="414">
        <v>5699138.27</v>
      </c>
      <c r="AQ197" s="414">
        <v>0</v>
      </c>
      <c r="AR197" s="414">
        <v>0</v>
      </c>
      <c r="AS197" s="414">
        <f t="shared" si="43"/>
        <v>0</v>
      </c>
      <c r="AT197" s="414">
        <v>0</v>
      </c>
      <c r="AU197" s="414">
        <v>0</v>
      </c>
      <c r="AV197" s="414">
        <v>0</v>
      </c>
      <c r="AW197" s="414">
        <v>0</v>
      </c>
      <c r="AX197" s="414">
        <f t="shared" si="44"/>
        <v>0</v>
      </c>
      <c r="AY197" s="414">
        <v>0</v>
      </c>
      <c r="AZ197" s="414">
        <v>0</v>
      </c>
      <c r="BA197" s="414">
        <v>0</v>
      </c>
      <c r="BB197" s="414">
        <f t="shared" si="45"/>
        <v>0</v>
      </c>
      <c r="BC197" s="414">
        <v>0</v>
      </c>
      <c r="BD197" s="414">
        <f t="shared" si="46"/>
        <v>0</v>
      </c>
      <c r="BE197" s="351"/>
      <c r="BF197" s="286"/>
      <c r="BG197" s="400">
        <f t="shared" si="47"/>
        <v>0</v>
      </c>
    </row>
    <row r="198" s="400" customFormat="1" ht="24" customHeight="1" spans="1:59">
      <c r="A198" s="314">
        <v>190</v>
      </c>
      <c r="B198" s="314" t="s">
        <v>19</v>
      </c>
      <c r="C198" s="314" t="s">
        <v>20</v>
      </c>
      <c r="D198" s="314">
        <v>2018</v>
      </c>
      <c r="E198" s="81" t="s">
        <v>243</v>
      </c>
      <c r="F198" s="314" t="s">
        <v>50</v>
      </c>
      <c r="G198" s="314" t="s">
        <v>50</v>
      </c>
      <c r="H198" s="414">
        <f t="shared" si="33"/>
        <v>17332000</v>
      </c>
      <c r="I198" s="421">
        <f t="shared" si="34"/>
        <v>7332000</v>
      </c>
      <c r="J198" s="414">
        <f t="shared" si="35"/>
        <v>0</v>
      </c>
      <c r="K198" s="351"/>
      <c r="L198" s="351"/>
      <c r="M198" s="351"/>
      <c r="N198" s="351"/>
      <c r="O198" s="414">
        <f t="shared" si="36"/>
        <v>7332000</v>
      </c>
      <c r="P198" s="351"/>
      <c r="Q198" s="351">
        <v>6434900</v>
      </c>
      <c r="R198" s="351">
        <v>897100</v>
      </c>
      <c r="S198" s="351"/>
      <c r="T198" s="414">
        <f t="shared" si="37"/>
        <v>0</v>
      </c>
      <c r="U198" s="351"/>
      <c r="V198" s="351"/>
      <c r="W198" s="351"/>
      <c r="X198" s="351"/>
      <c r="Y198" s="414">
        <f t="shared" si="38"/>
        <v>0</v>
      </c>
      <c r="Z198" s="351"/>
      <c r="AA198" s="351"/>
      <c r="AB198" s="351"/>
      <c r="AC198" s="351"/>
      <c r="AD198" s="351"/>
      <c r="AE198" s="351"/>
      <c r="AF198" s="351">
        <f>BE198</f>
        <v>10000000</v>
      </c>
      <c r="AG198" s="422">
        <f t="shared" si="39"/>
        <v>17332000</v>
      </c>
      <c r="AH198" s="422">
        <f t="shared" si="40"/>
        <v>7332000</v>
      </c>
      <c r="AI198" s="414">
        <f t="shared" si="41"/>
        <v>0</v>
      </c>
      <c r="AJ198" s="414">
        <v>0</v>
      </c>
      <c r="AK198" s="414">
        <v>0</v>
      </c>
      <c r="AL198" s="414">
        <v>0</v>
      </c>
      <c r="AM198" s="414">
        <v>0</v>
      </c>
      <c r="AN198" s="414">
        <f t="shared" si="42"/>
        <v>7332000</v>
      </c>
      <c r="AO198" s="414">
        <v>0</v>
      </c>
      <c r="AP198" s="414">
        <v>6434900</v>
      </c>
      <c r="AQ198" s="414">
        <v>897100</v>
      </c>
      <c r="AR198" s="414">
        <v>0</v>
      </c>
      <c r="AS198" s="414">
        <f t="shared" si="43"/>
        <v>0</v>
      </c>
      <c r="AT198" s="414">
        <v>0</v>
      </c>
      <c r="AU198" s="414">
        <v>0</v>
      </c>
      <c r="AV198" s="414">
        <v>0</v>
      </c>
      <c r="AW198" s="414">
        <v>0</v>
      </c>
      <c r="AX198" s="414">
        <f t="shared" si="44"/>
        <v>0</v>
      </c>
      <c r="AY198" s="414">
        <v>0</v>
      </c>
      <c r="AZ198" s="414">
        <v>0</v>
      </c>
      <c r="BA198" s="414">
        <v>0</v>
      </c>
      <c r="BB198" s="414">
        <f t="shared" si="45"/>
        <v>0</v>
      </c>
      <c r="BC198" s="414">
        <v>0</v>
      </c>
      <c r="BD198" s="414">
        <f t="shared" si="46"/>
        <v>0</v>
      </c>
      <c r="BE198" s="351">
        <v>10000000</v>
      </c>
      <c r="BF198" s="286" t="s">
        <v>195</v>
      </c>
      <c r="BG198" s="400">
        <f t="shared" si="47"/>
        <v>0</v>
      </c>
    </row>
    <row r="199" s="400" customFormat="1" ht="24" customHeight="1" spans="1:59">
      <c r="A199" s="314">
        <v>191</v>
      </c>
      <c r="B199" s="314" t="s">
        <v>19</v>
      </c>
      <c r="C199" s="314" t="s">
        <v>20</v>
      </c>
      <c r="D199" s="314">
        <v>2018</v>
      </c>
      <c r="E199" s="81" t="s">
        <v>244</v>
      </c>
      <c r="F199" s="314" t="s">
        <v>50</v>
      </c>
      <c r="G199" s="314" t="s">
        <v>50</v>
      </c>
      <c r="H199" s="414">
        <f t="shared" si="33"/>
        <v>160000</v>
      </c>
      <c r="I199" s="421">
        <f t="shared" si="34"/>
        <v>160000</v>
      </c>
      <c r="J199" s="414">
        <f t="shared" si="35"/>
        <v>0</v>
      </c>
      <c r="K199" s="351"/>
      <c r="L199" s="351"/>
      <c r="M199" s="351"/>
      <c r="N199" s="351"/>
      <c r="O199" s="414">
        <f t="shared" si="36"/>
        <v>160000</v>
      </c>
      <c r="P199" s="351"/>
      <c r="Q199" s="351">
        <v>80000</v>
      </c>
      <c r="R199" s="351"/>
      <c r="S199" s="351">
        <v>80000</v>
      </c>
      <c r="T199" s="414">
        <f t="shared" si="37"/>
        <v>0</v>
      </c>
      <c r="U199" s="351"/>
      <c r="V199" s="351"/>
      <c r="W199" s="351"/>
      <c r="X199" s="351"/>
      <c r="Y199" s="414">
        <f t="shared" si="38"/>
        <v>0</v>
      </c>
      <c r="Z199" s="351"/>
      <c r="AA199" s="351"/>
      <c r="AB199" s="351"/>
      <c r="AC199" s="351"/>
      <c r="AD199" s="351"/>
      <c r="AE199" s="351"/>
      <c r="AF199" s="351"/>
      <c r="AG199" s="422">
        <f t="shared" si="39"/>
        <v>160000</v>
      </c>
      <c r="AH199" s="422">
        <f t="shared" si="40"/>
        <v>160000</v>
      </c>
      <c r="AI199" s="414">
        <f t="shared" si="41"/>
        <v>0</v>
      </c>
      <c r="AJ199" s="414">
        <v>0</v>
      </c>
      <c r="AK199" s="414">
        <v>0</v>
      </c>
      <c r="AL199" s="414">
        <v>0</v>
      </c>
      <c r="AM199" s="414">
        <v>0</v>
      </c>
      <c r="AN199" s="414">
        <f t="shared" si="42"/>
        <v>160000</v>
      </c>
      <c r="AO199" s="414">
        <v>0</v>
      </c>
      <c r="AP199" s="414">
        <v>80000</v>
      </c>
      <c r="AQ199" s="414">
        <v>0</v>
      </c>
      <c r="AR199" s="414">
        <v>80000</v>
      </c>
      <c r="AS199" s="414">
        <f t="shared" si="43"/>
        <v>0</v>
      </c>
      <c r="AT199" s="414">
        <v>0</v>
      </c>
      <c r="AU199" s="414">
        <v>0</v>
      </c>
      <c r="AV199" s="414">
        <v>0</v>
      </c>
      <c r="AW199" s="414">
        <v>0</v>
      </c>
      <c r="AX199" s="414">
        <f t="shared" si="44"/>
        <v>0</v>
      </c>
      <c r="AY199" s="414">
        <v>0</v>
      </c>
      <c r="AZ199" s="414">
        <v>0</v>
      </c>
      <c r="BA199" s="414">
        <v>0</v>
      </c>
      <c r="BB199" s="414">
        <f t="shared" si="45"/>
        <v>0</v>
      </c>
      <c r="BC199" s="414">
        <v>0</v>
      </c>
      <c r="BD199" s="414">
        <f t="shared" si="46"/>
        <v>0</v>
      </c>
      <c r="BE199" s="351"/>
      <c r="BF199" s="286"/>
      <c r="BG199" s="400">
        <f t="shared" si="47"/>
        <v>0</v>
      </c>
    </row>
    <row r="200" s="400" customFormat="1" ht="24" customHeight="1" spans="1:59">
      <c r="A200" s="314">
        <v>192</v>
      </c>
      <c r="B200" s="314" t="s">
        <v>19</v>
      </c>
      <c r="C200" s="314" t="s">
        <v>20</v>
      </c>
      <c r="D200" s="314">
        <v>2018</v>
      </c>
      <c r="E200" s="81" t="s">
        <v>245</v>
      </c>
      <c r="F200" s="314" t="s">
        <v>50</v>
      </c>
      <c r="G200" s="314" t="s">
        <v>50</v>
      </c>
      <c r="H200" s="414">
        <f t="shared" ref="H200:H226" si="50">I200+AF200</f>
        <v>800019.23</v>
      </c>
      <c r="I200" s="421">
        <f t="shared" ref="I200:I226" si="51">O200+J200+T200+Y200+AE200+AC200+AD200</f>
        <v>400000</v>
      </c>
      <c r="J200" s="414">
        <f t="shared" ref="J200:J224" si="52">N200+M200+L200+K200</f>
        <v>0</v>
      </c>
      <c r="K200" s="351"/>
      <c r="L200" s="351"/>
      <c r="M200" s="351"/>
      <c r="N200" s="351"/>
      <c r="O200" s="414">
        <f t="shared" ref="O200:O226" si="53">S200+R200+Q200+P200</f>
        <v>400000</v>
      </c>
      <c r="P200" s="351"/>
      <c r="Q200" s="351">
        <v>100000</v>
      </c>
      <c r="R200" s="351"/>
      <c r="S200" s="351">
        <v>300000</v>
      </c>
      <c r="T200" s="414">
        <f t="shared" ref="T200:T224" si="54">X200+W200+V200+U200</f>
        <v>0</v>
      </c>
      <c r="U200" s="351"/>
      <c r="V200" s="351"/>
      <c r="W200" s="351"/>
      <c r="X200" s="351"/>
      <c r="Y200" s="414">
        <f t="shared" ref="Y200:Y224" si="55">AA200+Z200+AB200</f>
        <v>0</v>
      </c>
      <c r="Z200" s="351"/>
      <c r="AA200" s="351"/>
      <c r="AB200" s="351"/>
      <c r="AC200" s="351"/>
      <c r="AD200" s="351"/>
      <c r="AE200" s="351"/>
      <c r="AF200" s="351">
        <v>400019.23</v>
      </c>
      <c r="AG200" s="422">
        <f t="shared" ref="AG200:AG226" si="56">AH200+BE200</f>
        <v>800019.23</v>
      </c>
      <c r="AH200" s="422">
        <f t="shared" ref="AH200:AH226" si="57">AN200+AI200+AS200+AX200+BD200+BB200+BC200</f>
        <v>400000</v>
      </c>
      <c r="AI200" s="414">
        <f t="shared" ref="AI200:AI224" si="58">AM200+AL200+AK200+AJ200</f>
        <v>0</v>
      </c>
      <c r="AJ200" s="414">
        <v>0</v>
      </c>
      <c r="AK200" s="414">
        <v>0</v>
      </c>
      <c r="AL200" s="414">
        <v>0</v>
      </c>
      <c r="AM200" s="414">
        <v>0</v>
      </c>
      <c r="AN200" s="414">
        <f t="shared" ref="AN200:AN226" si="59">AR200+AQ200+AP200+AO200</f>
        <v>400000</v>
      </c>
      <c r="AO200" s="414">
        <v>0</v>
      </c>
      <c r="AP200" s="414">
        <v>100000</v>
      </c>
      <c r="AQ200" s="414">
        <v>0</v>
      </c>
      <c r="AR200" s="414">
        <v>300000</v>
      </c>
      <c r="AS200" s="414">
        <f t="shared" ref="AS200:AS224" si="60">AW200+AV200+AU200+AT200</f>
        <v>0</v>
      </c>
      <c r="AT200" s="414">
        <v>0</v>
      </c>
      <c r="AU200" s="414">
        <v>0</v>
      </c>
      <c r="AV200" s="414">
        <v>0</v>
      </c>
      <c r="AW200" s="414">
        <v>0</v>
      </c>
      <c r="AX200" s="414">
        <f t="shared" ref="AX200:AX224" si="61">AZ200+AY200+BA200</f>
        <v>0</v>
      </c>
      <c r="AY200" s="414">
        <v>0</v>
      </c>
      <c r="AZ200" s="414">
        <v>0</v>
      </c>
      <c r="BA200" s="414">
        <v>0</v>
      </c>
      <c r="BB200" s="414">
        <f t="shared" ref="BB200:BB224" si="62">AC200</f>
        <v>0</v>
      </c>
      <c r="BC200" s="414">
        <v>0</v>
      </c>
      <c r="BD200" s="414">
        <f t="shared" ref="BD200:BD224" si="63">AE200</f>
        <v>0</v>
      </c>
      <c r="BE200" s="351">
        <v>400019.23</v>
      </c>
      <c r="BF200" s="286" t="s">
        <v>195</v>
      </c>
      <c r="BG200" s="400">
        <f t="shared" ref="BG200:BG226" si="64">BE200-AF200</f>
        <v>0</v>
      </c>
    </row>
    <row r="201" s="400" customFormat="1" ht="24" customHeight="1" spans="1:59">
      <c r="A201" s="314">
        <v>193</v>
      </c>
      <c r="B201" s="314" t="s">
        <v>19</v>
      </c>
      <c r="C201" s="314" t="s">
        <v>20</v>
      </c>
      <c r="D201" s="314">
        <v>2018</v>
      </c>
      <c r="E201" s="81" t="s">
        <v>246</v>
      </c>
      <c r="F201" s="314" t="s">
        <v>50</v>
      </c>
      <c r="G201" s="314" t="s">
        <v>50</v>
      </c>
      <c r="H201" s="414">
        <f t="shared" si="50"/>
        <v>2000000</v>
      </c>
      <c r="I201" s="421">
        <f t="shared" si="51"/>
        <v>900000</v>
      </c>
      <c r="J201" s="414">
        <f t="shared" si="52"/>
        <v>0</v>
      </c>
      <c r="K201" s="351"/>
      <c r="L201" s="351"/>
      <c r="M201" s="351"/>
      <c r="N201" s="351"/>
      <c r="O201" s="414">
        <f t="shared" si="53"/>
        <v>900000</v>
      </c>
      <c r="P201" s="351"/>
      <c r="Q201" s="351">
        <v>900000</v>
      </c>
      <c r="R201" s="351"/>
      <c r="S201" s="351"/>
      <c r="T201" s="414">
        <f t="shared" si="54"/>
        <v>0</v>
      </c>
      <c r="U201" s="351"/>
      <c r="V201" s="351"/>
      <c r="W201" s="351"/>
      <c r="X201" s="351"/>
      <c r="Y201" s="414">
        <f t="shared" si="55"/>
        <v>0</v>
      </c>
      <c r="Z201" s="351"/>
      <c r="AA201" s="351"/>
      <c r="AB201" s="351"/>
      <c r="AC201" s="351"/>
      <c r="AD201" s="351"/>
      <c r="AE201" s="351"/>
      <c r="AF201" s="351">
        <v>1100000</v>
      </c>
      <c r="AG201" s="422">
        <f t="shared" si="56"/>
        <v>2000011.72</v>
      </c>
      <c r="AH201" s="422">
        <f t="shared" si="57"/>
        <v>900000</v>
      </c>
      <c r="AI201" s="414">
        <f t="shared" si="58"/>
        <v>0</v>
      </c>
      <c r="AJ201" s="414">
        <v>0</v>
      </c>
      <c r="AK201" s="414">
        <v>0</v>
      </c>
      <c r="AL201" s="414">
        <v>0</v>
      </c>
      <c r="AM201" s="414">
        <v>0</v>
      </c>
      <c r="AN201" s="414">
        <f t="shared" si="59"/>
        <v>900000</v>
      </c>
      <c r="AO201" s="414">
        <v>0</v>
      </c>
      <c r="AP201" s="414">
        <v>900000</v>
      </c>
      <c r="AQ201" s="414">
        <v>0</v>
      </c>
      <c r="AR201" s="414">
        <v>0</v>
      </c>
      <c r="AS201" s="414">
        <f t="shared" si="60"/>
        <v>0</v>
      </c>
      <c r="AT201" s="414">
        <v>0</v>
      </c>
      <c r="AU201" s="414">
        <v>0</v>
      </c>
      <c r="AV201" s="414">
        <v>0</v>
      </c>
      <c r="AW201" s="414">
        <v>0</v>
      </c>
      <c r="AX201" s="414">
        <f t="shared" si="61"/>
        <v>0</v>
      </c>
      <c r="AY201" s="414">
        <v>0</v>
      </c>
      <c r="AZ201" s="414">
        <v>0</v>
      </c>
      <c r="BA201" s="414">
        <v>0</v>
      </c>
      <c r="BB201" s="414">
        <f t="shared" si="62"/>
        <v>0</v>
      </c>
      <c r="BC201" s="414">
        <v>0</v>
      </c>
      <c r="BD201" s="414">
        <f t="shared" si="63"/>
        <v>0</v>
      </c>
      <c r="BE201" s="351">
        <v>1100011.72</v>
      </c>
      <c r="BF201" s="286" t="s">
        <v>195</v>
      </c>
      <c r="BG201" s="400">
        <f t="shared" si="64"/>
        <v>11.7199999999721</v>
      </c>
    </row>
    <row r="202" s="400" customFormat="1" ht="24" customHeight="1" spans="1:59">
      <c r="A202" s="314">
        <v>194</v>
      </c>
      <c r="B202" s="314" t="s">
        <v>19</v>
      </c>
      <c r="C202" s="314" t="s">
        <v>20</v>
      </c>
      <c r="D202" s="314">
        <v>2018</v>
      </c>
      <c r="E202" s="81" t="s">
        <v>247</v>
      </c>
      <c r="F202" s="314" t="s">
        <v>50</v>
      </c>
      <c r="G202" s="314" t="s">
        <v>50</v>
      </c>
      <c r="H202" s="414">
        <f t="shared" si="50"/>
        <v>360000</v>
      </c>
      <c r="I202" s="421">
        <f t="shared" si="51"/>
        <v>360000</v>
      </c>
      <c r="J202" s="414">
        <f t="shared" si="52"/>
        <v>0</v>
      </c>
      <c r="K202" s="351"/>
      <c r="L202" s="351"/>
      <c r="M202" s="351"/>
      <c r="N202" s="351"/>
      <c r="O202" s="414">
        <f t="shared" si="53"/>
        <v>360000</v>
      </c>
      <c r="P202" s="351"/>
      <c r="Q202" s="351">
        <v>180000</v>
      </c>
      <c r="R202" s="351"/>
      <c r="S202" s="351">
        <v>180000</v>
      </c>
      <c r="T202" s="414">
        <f t="shared" si="54"/>
        <v>0</v>
      </c>
      <c r="U202" s="351"/>
      <c r="V202" s="351"/>
      <c r="W202" s="351"/>
      <c r="X202" s="351"/>
      <c r="Y202" s="414">
        <f t="shared" si="55"/>
        <v>0</v>
      </c>
      <c r="Z202" s="351"/>
      <c r="AA202" s="351"/>
      <c r="AB202" s="351"/>
      <c r="AC202" s="351"/>
      <c r="AD202" s="351"/>
      <c r="AE202" s="351"/>
      <c r="AF202" s="351"/>
      <c r="AG202" s="422">
        <f t="shared" si="56"/>
        <v>360000</v>
      </c>
      <c r="AH202" s="422">
        <f t="shared" si="57"/>
        <v>360000</v>
      </c>
      <c r="AI202" s="414">
        <f t="shared" si="58"/>
        <v>0</v>
      </c>
      <c r="AJ202" s="414">
        <v>0</v>
      </c>
      <c r="AK202" s="414">
        <v>0</v>
      </c>
      <c r="AL202" s="414">
        <v>0</v>
      </c>
      <c r="AM202" s="414">
        <v>0</v>
      </c>
      <c r="AN202" s="414">
        <f t="shared" si="59"/>
        <v>360000</v>
      </c>
      <c r="AO202" s="414">
        <v>0</v>
      </c>
      <c r="AP202" s="414">
        <v>180000</v>
      </c>
      <c r="AQ202" s="414">
        <v>0</v>
      </c>
      <c r="AR202" s="414">
        <v>180000</v>
      </c>
      <c r="AS202" s="414">
        <f t="shared" si="60"/>
        <v>0</v>
      </c>
      <c r="AT202" s="414">
        <v>0</v>
      </c>
      <c r="AU202" s="414">
        <v>0</v>
      </c>
      <c r="AV202" s="414">
        <v>0</v>
      </c>
      <c r="AW202" s="414">
        <v>0</v>
      </c>
      <c r="AX202" s="414">
        <f t="shared" si="61"/>
        <v>0</v>
      </c>
      <c r="AY202" s="414">
        <v>0</v>
      </c>
      <c r="AZ202" s="414">
        <v>0</v>
      </c>
      <c r="BA202" s="414">
        <v>0</v>
      </c>
      <c r="BB202" s="414">
        <f t="shared" si="62"/>
        <v>0</v>
      </c>
      <c r="BC202" s="414">
        <v>0</v>
      </c>
      <c r="BD202" s="414">
        <f t="shared" si="63"/>
        <v>0</v>
      </c>
      <c r="BE202" s="351"/>
      <c r="BF202" s="286" t="s">
        <v>195</v>
      </c>
      <c r="BG202" s="400">
        <f t="shared" si="64"/>
        <v>0</v>
      </c>
    </row>
    <row r="203" s="400" customFormat="1" ht="24" customHeight="1" spans="1:59">
      <c r="A203" s="314">
        <v>195</v>
      </c>
      <c r="B203" s="314" t="s">
        <v>19</v>
      </c>
      <c r="C203" s="314" t="s">
        <v>20</v>
      </c>
      <c r="D203" s="314">
        <v>2018</v>
      </c>
      <c r="E203" s="81" t="s">
        <v>248</v>
      </c>
      <c r="F203" s="314" t="s">
        <v>50</v>
      </c>
      <c r="G203" s="314" t="s">
        <v>50</v>
      </c>
      <c r="H203" s="414">
        <f t="shared" si="50"/>
        <v>1199968.65275191</v>
      </c>
      <c r="I203" s="421">
        <f t="shared" si="51"/>
        <v>600000</v>
      </c>
      <c r="J203" s="414">
        <f t="shared" si="52"/>
        <v>0</v>
      </c>
      <c r="K203" s="351"/>
      <c r="L203" s="351"/>
      <c r="M203" s="351"/>
      <c r="N203" s="351"/>
      <c r="O203" s="414">
        <f t="shared" si="53"/>
        <v>600000</v>
      </c>
      <c r="P203" s="351"/>
      <c r="Q203" s="351">
        <v>400000</v>
      </c>
      <c r="R203" s="351"/>
      <c r="S203" s="351">
        <v>200000</v>
      </c>
      <c r="T203" s="414">
        <f t="shared" si="54"/>
        <v>0</v>
      </c>
      <c r="U203" s="351"/>
      <c r="V203" s="351"/>
      <c r="W203" s="351"/>
      <c r="X203" s="351"/>
      <c r="Y203" s="414">
        <f t="shared" si="55"/>
        <v>0</v>
      </c>
      <c r="Z203" s="351"/>
      <c r="AA203" s="351"/>
      <c r="AB203" s="351"/>
      <c r="AC203" s="351"/>
      <c r="AD203" s="351"/>
      <c r="AE203" s="351"/>
      <c r="AF203" s="351">
        <f>BE203</f>
        <v>599968.65275191</v>
      </c>
      <c r="AG203" s="422">
        <f t="shared" si="56"/>
        <v>1199968.65275191</v>
      </c>
      <c r="AH203" s="422">
        <f t="shared" si="57"/>
        <v>600000</v>
      </c>
      <c r="AI203" s="414">
        <f t="shared" si="58"/>
        <v>0</v>
      </c>
      <c r="AJ203" s="414">
        <v>0</v>
      </c>
      <c r="AK203" s="414">
        <v>0</v>
      </c>
      <c r="AL203" s="414">
        <v>0</v>
      </c>
      <c r="AM203" s="414">
        <v>0</v>
      </c>
      <c r="AN203" s="414">
        <f t="shared" si="59"/>
        <v>600000</v>
      </c>
      <c r="AO203" s="414">
        <v>0</v>
      </c>
      <c r="AP203" s="414">
        <v>400000</v>
      </c>
      <c r="AQ203" s="414">
        <v>0</v>
      </c>
      <c r="AR203" s="414">
        <v>200000</v>
      </c>
      <c r="AS203" s="414">
        <f t="shared" si="60"/>
        <v>0</v>
      </c>
      <c r="AT203" s="414">
        <v>0</v>
      </c>
      <c r="AU203" s="414">
        <v>0</v>
      </c>
      <c r="AV203" s="414">
        <v>0</v>
      </c>
      <c r="AW203" s="414">
        <v>0</v>
      </c>
      <c r="AX203" s="414">
        <f t="shared" si="61"/>
        <v>0</v>
      </c>
      <c r="AY203" s="414">
        <v>0</v>
      </c>
      <c r="AZ203" s="414">
        <v>0</v>
      </c>
      <c r="BA203" s="414">
        <v>0</v>
      </c>
      <c r="BB203" s="414">
        <f t="shared" si="62"/>
        <v>0</v>
      </c>
      <c r="BC203" s="414">
        <v>0</v>
      </c>
      <c r="BD203" s="414">
        <f t="shared" si="63"/>
        <v>0</v>
      </c>
      <c r="BE203" s="351">
        <v>599968.65275191</v>
      </c>
      <c r="BF203" s="418" t="s">
        <v>249</v>
      </c>
      <c r="BG203" s="400">
        <f t="shared" si="64"/>
        <v>0</v>
      </c>
    </row>
    <row r="204" s="400" customFormat="1" ht="24" customHeight="1" spans="1:59">
      <c r="A204" s="314">
        <v>196</v>
      </c>
      <c r="B204" s="314" t="s">
        <v>19</v>
      </c>
      <c r="C204" s="314" t="s">
        <v>20</v>
      </c>
      <c r="D204" s="314">
        <v>2018</v>
      </c>
      <c r="E204" s="81" t="s">
        <v>250</v>
      </c>
      <c r="F204" s="314" t="s">
        <v>50</v>
      </c>
      <c r="G204" s="314" t="s">
        <v>50</v>
      </c>
      <c r="H204" s="414">
        <f t="shared" si="50"/>
        <v>57200</v>
      </c>
      <c r="I204" s="421">
        <f t="shared" si="51"/>
        <v>57200</v>
      </c>
      <c r="J204" s="414">
        <f t="shared" si="52"/>
        <v>0</v>
      </c>
      <c r="K204" s="351"/>
      <c r="L204" s="351"/>
      <c r="M204" s="351"/>
      <c r="N204" s="351"/>
      <c r="O204" s="414">
        <f t="shared" si="53"/>
        <v>57200</v>
      </c>
      <c r="P204" s="351"/>
      <c r="Q204" s="351"/>
      <c r="R204" s="351"/>
      <c r="S204" s="351">
        <f>50000+7200</f>
        <v>57200</v>
      </c>
      <c r="T204" s="414">
        <f t="shared" si="54"/>
        <v>0</v>
      </c>
      <c r="U204" s="351"/>
      <c r="V204" s="351"/>
      <c r="W204" s="351"/>
      <c r="X204" s="351"/>
      <c r="Y204" s="414">
        <f t="shared" si="55"/>
        <v>0</v>
      </c>
      <c r="Z204" s="351"/>
      <c r="AA204" s="351"/>
      <c r="AB204" s="351"/>
      <c r="AC204" s="351"/>
      <c r="AD204" s="351"/>
      <c r="AE204" s="351"/>
      <c r="AF204" s="351">
        <f>BE204</f>
        <v>0</v>
      </c>
      <c r="AG204" s="422">
        <f t="shared" si="56"/>
        <v>57200</v>
      </c>
      <c r="AH204" s="422">
        <f t="shared" si="57"/>
        <v>57200</v>
      </c>
      <c r="AI204" s="414">
        <f t="shared" si="58"/>
        <v>0</v>
      </c>
      <c r="AJ204" s="414">
        <v>0</v>
      </c>
      <c r="AK204" s="414">
        <v>0</v>
      </c>
      <c r="AL204" s="414">
        <v>0</v>
      </c>
      <c r="AM204" s="414">
        <v>0</v>
      </c>
      <c r="AN204" s="414">
        <f t="shared" si="59"/>
        <v>57200</v>
      </c>
      <c r="AO204" s="414">
        <v>0</v>
      </c>
      <c r="AP204" s="414">
        <v>0</v>
      </c>
      <c r="AQ204" s="414">
        <v>0</v>
      </c>
      <c r="AR204" s="414">
        <v>57200</v>
      </c>
      <c r="AS204" s="414">
        <f t="shared" si="60"/>
        <v>0</v>
      </c>
      <c r="AT204" s="414">
        <v>0</v>
      </c>
      <c r="AU204" s="414">
        <v>0</v>
      </c>
      <c r="AV204" s="414">
        <v>0</v>
      </c>
      <c r="AW204" s="414">
        <v>0</v>
      </c>
      <c r="AX204" s="414">
        <f t="shared" si="61"/>
        <v>0</v>
      </c>
      <c r="AY204" s="414">
        <v>0</v>
      </c>
      <c r="AZ204" s="414">
        <v>0</v>
      </c>
      <c r="BA204" s="414">
        <v>0</v>
      </c>
      <c r="BB204" s="414">
        <f t="shared" si="62"/>
        <v>0</v>
      </c>
      <c r="BC204" s="414">
        <v>0</v>
      </c>
      <c r="BD204" s="414">
        <f t="shared" si="63"/>
        <v>0</v>
      </c>
      <c r="BE204" s="351"/>
      <c r="BF204" s="286"/>
      <c r="BG204" s="400">
        <f t="shared" si="64"/>
        <v>0</v>
      </c>
    </row>
    <row r="205" s="400" customFormat="1" ht="24" customHeight="1" spans="1:59">
      <c r="A205" s="314">
        <v>197</v>
      </c>
      <c r="B205" s="314" t="s">
        <v>19</v>
      </c>
      <c r="C205" s="314" t="s">
        <v>20</v>
      </c>
      <c r="D205" s="314">
        <v>2018</v>
      </c>
      <c r="E205" s="81" t="s">
        <v>251</v>
      </c>
      <c r="F205" s="314" t="s">
        <v>50</v>
      </c>
      <c r="G205" s="314" t="s">
        <v>50</v>
      </c>
      <c r="H205" s="414">
        <f t="shared" si="50"/>
        <v>50000</v>
      </c>
      <c r="I205" s="421">
        <f t="shared" si="51"/>
        <v>50000</v>
      </c>
      <c r="J205" s="414">
        <f t="shared" si="52"/>
        <v>0</v>
      </c>
      <c r="K205" s="351"/>
      <c r="L205" s="351"/>
      <c r="M205" s="351"/>
      <c r="N205" s="351"/>
      <c r="O205" s="414">
        <f t="shared" si="53"/>
        <v>50000</v>
      </c>
      <c r="P205" s="351"/>
      <c r="Q205" s="351"/>
      <c r="R205" s="351"/>
      <c r="S205" s="351">
        <v>50000</v>
      </c>
      <c r="T205" s="414">
        <f t="shared" si="54"/>
        <v>0</v>
      </c>
      <c r="U205" s="351"/>
      <c r="V205" s="351"/>
      <c r="W205" s="351"/>
      <c r="X205" s="351"/>
      <c r="Y205" s="414">
        <f t="shared" si="55"/>
        <v>0</v>
      </c>
      <c r="Z205" s="351"/>
      <c r="AA205" s="351"/>
      <c r="AB205" s="351"/>
      <c r="AC205" s="351"/>
      <c r="AD205" s="351"/>
      <c r="AE205" s="351"/>
      <c r="AF205" s="351"/>
      <c r="AG205" s="422">
        <f t="shared" si="56"/>
        <v>50000</v>
      </c>
      <c r="AH205" s="422">
        <f t="shared" si="57"/>
        <v>50000</v>
      </c>
      <c r="AI205" s="414">
        <f t="shared" si="58"/>
        <v>0</v>
      </c>
      <c r="AJ205" s="414">
        <v>0</v>
      </c>
      <c r="AK205" s="414">
        <v>0</v>
      </c>
      <c r="AL205" s="414">
        <v>0</v>
      </c>
      <c r="AM205" s="414">
        <v>0</v>
      </c>
      <c r="AN205" s="414">
        <f t="shared" si="59"/>
        <v>50000</v>
      </c>
      <c r="AO205" s="414">
        <v>0</v>
      </c>
      <c r="AP205" s="414">
        <v>0</v>
      </c>
      <c r="AQ205" s="414">
        <v>0</v>
      </c>
      <c r="AR205" s="414">
        <v>50000</v>
      </c>
      <c r="AS205" s="414">
        <f t="shared" si="60"/>
        <v>0</v>
      </c>
      <c r="AT205" s="414">
        <v>0</v>
      </c>
      <c r="AU205" s="414">
        <v>0</v>
      </c>
      <c r="AV205" s="414">
        <v>0</v>
      </c>
      <c r="AW205" s="414">
        <v>0</v>
      </c>
      <c r="AX205" s="414">
        <f t="shared" si="61"/>
        <v>0</v>
      </c>
      <c r="AY205" s="414">
        <v>0</v>
      </c>
      <c r="AZ205" s="414">
        <v>0</v>
      </c>
      <c r="BA205" s="414">
        <v>0</v>
      </c>
      <c r="BB205" s="414">
        <f t="shared" si="62"/>
        <v>0</v>
      </c>
      <c r="BC205" s="414">
        <v>0</v>
      </c>
      <c r="BD205" s="414">
        <f t="shared" si="63"/>
        <v>0</v>
      </c>
      <c r="BE205" s="351"/>
      <c r="BF205" s="286"/>
      <c r="BG205" s="400">
        <f t="shared" si="64"/>
        <v>0</v>
      </c>
    </row>
    <row r="206" s="400" customFormat="1" ht="24" customHeight="1" spans="1:59">
      <c r="A206" s="314">
        <v>198</v>
      </c>
      <c r="B206" s="314" t="s">
        <v>19</v>
      </c>
      <c r="C206" s="314" t="s">
        <v>20</v>
      </c>
      <c r="D206" s="314">
        <v>2018</v>
      </c>
      <c r="E206" s="81" t="s">
        <v>252</v>
      </c>
      <c r="F206" s="314" t="s">
        <v>50</v>
      </c>
      <c r="G206" s="314" t="s">
        <v>50</v>
      </c>
      <c r="H206" s="414">
        <f t="shared" si="50"/>
        <v>50000</v>
      </c>
      <c r="I206" s="421">
        <f t="shared" si="51"/>
        <v>50000</v>
      </c>
      <c r="J206" s="414">
        <f t="shared" si="52"/>
        <v>0</v>
      </c>
      <c r="K206" s="351"/>
      <c r="L206" s="351"/>
      <c r="M206" s="351"/>
      <c r="N206" s="351"/>
      <c r="O206" s="414">
        <f t="shared" si="53"/>
        <v>50000</v>
      </c>
      <c r="P206" s="351"/>
      <c r="Q206" s="351"/>
      <c r="R206" s="351"/>
      <c r="S206" s="351">
        <v>50000</v>
      </c>
      <c r="T206" s="414">
        <f t="shared" si="54"/>
        <v>0</v>
      </c>
      <c r="U206" s="351"/>
      <c r="V206" s="351"/>
      <c r="W206" s="351"/>
      <c r="X206" s="351"/>
      <c r="Y206" s="414">
        <f t="shared" si="55"/>
        <v>0</v>
      </c>
      <c r="Z206" s="351"/>
      <c r="AA206" s="351"/>
      <c r="AB206" s="351"/>
      <c r="AC206" s="351"/>
      <c r="AD206" s="351"/>
      <c r="AE206" s="351"/>
      <c r="AF206" s="351"/>
      <c r="AG206" s="422">
        <f t="shared" si="56"/>
        <v>50000</v>
      </c>
      <c r="AH206" s="422">
        <f t="shared" si="57"/>
        <v>50000</v>
      </c>
      <c r="AI206" s="414">
        <f t="shared" si="58"/>
        <v>0</v>
      </c>
      <c r="AJ206" s="414">
        <v>0</v>
      </c>
      <c r="AK206" s="414">
        <v>0</v>
      </c>
      <c r="AL206" s="414">
        <v>0</v>
      </c>
      <c r="AM206" s="414">
        <v>0</v>
      </c>
      <c r="AN206" s="414">
        <f t="shared" si="59"/>
        <v>50000</v>
      </c>
      <c r="AO206" s="414">
        <v>0</v>
      </c>
      <c r="AP206" s="414">
        <v>0</v>
      </c>
      <c r="AQ206" s="414">
        <v>0</v>
      </c>
      <c r="AR206" s="414">
        <v>50000</v>
      </c>
      <c r="AS206" s="414">
        <f t="shared" si="60"/>
        <v>0</v>
      </c>
      <c r="AT206" s="414">
        <v>0</v>
      </c>
      <c r="AU206" s="414">
        <v>0</v>
      </c>
      <c r="AV206" s="414">
        <v>0</v>
      </c>
      <c r="AW206" s="414">
        <v>0</v>
      </c>
      <c r="AX206" s="414">
        <f t="shared" si="61"/>
        <v>0</v>
      </c>
      <c r="AY206" s="414">
        <v>0</v>
      </c>
      <c r="AZ206" s="414">
        <v>0</v>
      </c>
      <c r="BA206" s="414">
        <v>0</v>
      </c>
      <c r="BB206" s="414">
        <f t="shared" si="62"/>
        <v>0</v>
      </c>
      <c r="BC206" s="414">
        <v>0</v>
      </c>
      <c r="BD206" s="414">
        <f t="shared" si="63"/>
        <v>0</v>
      </c>
      <c r="BE206" s="351"/>
      <c r="BF206" s="286"/>
      <c r="BG206" s="400">
        <f t="shared" si="64"/>
        <v>0</v>
      </c>
    </row>
    <row r="207" s="400" customFormat="1" ht="24" customHeight="1" spans="1:59">
      <c r="A207" s="314">
        <v>199</v>
      </c>
      <c r="B207" s="314" t="s">
        <v>19</v>
      </c>
      <c r="C207" s="314" t="s">
        <v>20</v>
      </c>
      <c r="D207" s="314">
        <v>2018</v>
      </c>
      <c r="E207" s="81" t="s">
        <v>253</v>
      </c>
      <c r="F207" s="314" t="s">
        <v>50</v>
      </c>
      <c r="G207" s="314" t="s">
        <v>50</v>
      </c>
      <c r="H207" s="414">
        <f t="shared" si="50"/>
        <v>300000</v>
      </c>
      <c r="I207" s="421">
        <f t="shared" si="51"/>
        <v>300000</v>
      </c>
      <c r="J207" s="414">
        <f t="shared" si="52"/>
        <v>0</v>
      </c>
      <c r="K207" s="351"/>
      <c r="L207" s="351"/>
      <c r="M207" s="351"/>
      <c r="N207" s="351"/>
      <c r="O207" s="414">
        <f t="shared" si="53"/>
        <v>300000</v>
      </c>
      <c r="P207" s="351"/>
      <c r="Q207" s="351"/>
      <c r="R207" s="351"/>
      <c r="S207" s="351">
        <v>300000</v>
      </c>
      <c r="T207" s="414">
        <f t="shared" si="54"/>
        <v>0</v>
      </c>
      <c r="U207" s="351"/>
      <c r="V207" s="351"/>
      <c r="W207" s="351"/>
      <c r="X207" s="351"/>
      <c r="Y207" s="414">
        <f t="shared" si="55"/>
        <v>0</v>
      </c>
      <c r="Z207" s="351"/>
      <c r="AA207" s="351"/>
      <c r="AB207" s="351"/>
      <c r="AC207" s="351"/>
      <c r="AD207" s="351"/>
      <c r="AE207" s="351"/>
      <c r="AF207" s="351"/>
      <c r="AG207" s="422">
        <f t="shared" si="56"/>
        <v>300000</v>
      </c>
      <c r="AH207" s="422">
        <f t="shared" si="57"/>
        <v>300000</v>
      </c>
      <c r="AI207" s="414">
        <f t="shared" si="58"/>
        <v>0</v>
      </c>
      <c r="AJ207" s="414">
        <v>0</v>
      </c>
      <c r="AK207" s="414">
        <v>0</v>
      </c>
      <c r="AL207" s="414">
        <v>0</v>
      </c>
      <c r="AM207" s="414">
        <v>0</v>
      </c>
      <c r="AN207" s="414">
        <f t="shared" si="59"/>
        <v>300000</v>
      </c>
      <c r="AO207" s="414">
        <v>0</v>
      </c>
      <c r="AP207" s="414">
        <v>0</v>
      </c>
      <c r="AQ207" s="414">
        <v>0</v>
      </c>
      <c r="AR207" s="414">
        <v>300000</v>
      </c>
      <c r="AS207" s="414">
        <f t="shared" si="60"/>
        <v>0</v>
      </c>
      <c r="AT207" s="414">
        <v>0</v>
      </c>
      <c r="AU207" s="414">
        <v>0</v>
      </c>
      <c r="AV207" s="414">
        <v>0</v>
      </c>
      <c r="AW207" s="414">
        <v>0</v>
      </c>
      <c r="AX207" s="414">
        <f t="shared" si="61"/>
        <v>0</v>
      </c>
      <c r="AY207" s="414">
        <v>0</v>
      </c>
      <c r="AZ207" s="414">
        <v>0</v>
      </c>
      <c r="BA207" s="414">
        <v>0</v>
      </c>
      <c r="BB207" s="414">
        <f t="shared" si="62"/>
        <v>0</v>
      </c>
      <c r="BC207" s="414">
        <v>0</v>
      </c>
      <c r="BD207" s="414">
        <f t="shared" si="63"/>
        <v>0</v>
      </c>
      <c r="BE207" s="351"/>
      <c r="BF207" s="286" t="s">
        <v>195</v>
      </c>
      <c r="BG207" s="400">
        <f t="shared" si="64"/>
        <v>0</v>
      </c>
    </row>
    <row r="208" s="400" customFormat="1" ht="24" customHeight="1" spans="1:59">
      <c r="A208" s="314">
        <v>200</v>
      </c>
      <c r="B208" s="314" t="s">
        <v>19</v>
      </c>
      <c r="C208" s="314" t="s">
        <v>20</v>
      </c>
      <c r="D208" s="314">
        <v>2018</v>
      </c>
      <c r="E208" s="81" t="s">
        <v>254</v>
      </c>
      <c r="F208" s="314" t="s">
        <v>50</v>
      </c>
      <c r="G208" s="314" t="s">
        <v>50</v>
      </c>
      <c r="H208" s="414">
        <f t="shared" si="50"/>
        <v>150000.35</v>
      </c>
      <c r="I208" s="421">
        <f t="shared" si="51"/>
        <v>150000.35</v>
      </c>
      <c r="J208" s="414">
        <f t="shared" si="52"/>
        <v>0</v>
      </c>
      <c r="K208" s="351"/>
      <c r="L208" s="351"/>
      <c r="M208" s="351"/>
      <c r="N208" s="351"/>
      <c r="O208" s="414">
        <f t="shared" si="53"/>
        <v>150000.35</v>
      </c>
      <c r="P208" s="351"/>
      <c r="Q208" s="351"/>
      <c r="R208" s="351"/>
      <c r="S208" s="351">
        <v>150000.35</v>
      </c>
      <c r="T208" s="414">
        <f t="shared" si="54"/>
        <v>0</v>
      </c>
      <c r="U208" s="351"/>
      <c r="V208" s="351"/>
      <c r="W208" s="351"/>
      <c r="X208" s="351"/>
      <c r="Y208" s="414">
        <f t="shared" si="55"/>
        <v>0</v>
      </c>
      <c r="Z208" s="351"/>
      <c r="AA208" s="351"/>
      <c r="AB208" s="351"/>
      <c r="AC208" s="351"/>
      <c r="AD208" s="351"/>
      <c r="AE208" s="351"/>
      <c r="AF208" s="351"/>
      <c r="AG208" s="422">
        <f t="shared" si="56"/>
        <v>150000.35</v>
      </c>
      <c r="AH208" s="422">
        <f t="shared" si="57"/>
        <v>150000.35</v>
      </c>
      <c r="AI208" s="414">
        <f t="shared" si="58"/>
        <v>0</v>
      </c>
      <c r="AJ208" s="414">
        <v>0</v>
      </c>
      <c r="AK208" s="414">
        <v>0</v>
      </c>
      <c r="AL208" s="414">
        <v>0</v>
      </c>
      <c r="AM208" s="414">
        <v>0</v>
      </c>
      <c r="AN208" s="414">
        <f t="shared" si="59"/>
        <v>150000.35</v>
      </c>
      <c r="AO208" s="414">
        <v>0</v>
      </c>
      <c r="AP208" s="414">
        <v>0</v>
      </c>
      <c r="AQ208" s="414">
        <v>0</v>
      </c>
      <c r="AR208" s="414">
        <v>150000.35</v>
      </c>
      <c r="AS208" s="414">
        <f t="shared" si="60"/>
        <v>0</v>
      </c>
      <c r="AT208" s="414">
        <v>0</v>
      </c>
      <c r="AU208" s="414">
        <v>0</v>
      </c>
      <c r="AV208" s="414">
        <v>0</v>
      </c>
      <c r="AW208" s="414">
        <v>0</v>
      </c>
      <c r="AX208" s="414">
        <f t="shared" si="61"/>
        <v>0</v>
      </c>
      <c r="AY208" s="414">
        <v>0</v>
      </c>
      <c r="AZ208" s="414">
        <v>0</v>
      </c>
      <c r="BA208" s="414">
        <v>0</v>
      </c>
      <c r="BB208" s="414">
        <f t="shared" si="62"/>
        <v>0</v>
      </c>
      <c r="BC208" s="414">
        <v>0</v>
      </c>
      <c r="BD208" s="414">
        <f t="shared" si="63"/>
        <v>0</v>
      </c>
      <c r="BE208" s="351"/>
      <c r="BF208" s="286"/>
      <c r="BG208" s="400">
        <f t="shared" si="64"/>
        <v>0</v>
      </c>
    </row>
    <row r="209" s="400" customFormat="1" ht="24" customHeight="1" spans="1:59">
      <c r="A209" s="314">
        <v>201</v>
      </c>
      <c r="B209" s="314" t="s">
        <v>19</v>
      </c>
      <c r="C209" s="314" t="s">
        <v>20</v>
      </c>
      <c r="D209" s="314">
        <v>2018</v>
      </c>
      <c r="E209" s="81" t="s">
        <v>255</v>
      </c>
      <c r="F209" s="314" t="s">
        <v>50</v>
      </c>
      <c r="G209" s="314" t="s">
        <v>50</v>
      </c>
      <c r="H209" s="414">
        <f t="shared" si="50"/>
        <v>50000</v>
      </c>
      <c r="I209" s="421">
        <f t="shared" si="51"/>
        <v>50000</v>
      </c>
      <c r="J209" s="414">
        <f t="shared" si="52"/>
        <v>0</v>
      </c>
      <c r="K209" s="351"/>
      <c r="L209" s="351"/>
      <c r="M209" s="351"/>
      <c r="N209" s="351"/>
      <c r="O209" s="414">
        <f t="shared" si="53"/>
        <v>50000</v>
      </c>
      <c r="P209" s="351"/>
      <c r="Q209" s="351"/>
      <c r="R209" s="351"/>
      <c r="S209" s="351">
        <v>50000</v>
      </c>
      <c r="T209" s="414">
        <f t="shared" si="54"/>
        <v>0</v>
      </c>
      <c r="U209" s="351"/>
      <c r="V209" s="351"/>
      <c r="W209" s="351"/>
      <c r="X209" s="351"/>
      <c r="Y209" s="414">
        <f t="shared" si="55"/>
        <v>0</v>
      </c>
      <c r="Z209" s="351"/>
      <c r="AA209" s="351"/>
      <c r="AB209" s="351"/>
      <c r="AC209" s="351"/>
      <c r="AD209" s="351"/>
      <c r="AE209" s="351"/>
      <c r="AF209" s="351"/>
      <c r="AG209" s="422">
        <f t="shared" si="56"/>
        <v>50000</v>
      </c>
      <c r="AH209" s="422">
        <f t="shared" si="57"/>
        <v>50000</v>
      </c>
      <c r="AI209" s="414">
        <f t="shared" si="58"/>
        <v>0</v>
      </c>
      <c r="AJ209" s="414">
        <v>0</v>
      </c>
      <c r="AK209" s="414">
        <v>0</v>
      </c>
      <c r="AL209" s="414">
        <v>0</v>
      </c>
      <c r="AM209" s="414">
        <v>0</v>
      </c>
      <c r="AN209" s="414">
        <f t="shared" si="59"/>
        <v>50000</v>
      </c>
      <c r="AO209" s="414">
        <v>0</v>
      </c>
      <c r="AP209" s="414">
        <v>0</v>
      </c>
      <c r="AQ209" s="414">
        <v>0</v>
      </c>
      <c r="AR209" s="414">
        <v>50000</v>
      </c>
      <c r="AS209" s="414">
        <f t="shared" si="60"/>
        <v>0</v>
      </c>
      <c r="AT209" s="414">
        <v>0</v>
      </c>
      <c r="AU209" s="414">
        <v>0</v>
      </c>
      <c r="AV209" s="414">
        <v>0</v>
      </c>
      <c r="AW209" s="414">
        <v>0</v>
      </c>
      <c r="AX209" s="414">
        <f t="shared" si="61"/>
        <v>0</v>
      </c>
      <c r="AY209" s="414">
        <v>0</v>
      </c>
      <c r="AZ209" s="414">
        <v>0</v>
      </c>
      <c r="BA209" s="414">
        <v>0</v>
      </c>
      <c r="BB209" s="414">
        <f t="shared" si="62"/>
        <v>0</v>
      </c>
      <c r="BC209" s="414">
        <v>0</v>
      </c>
      <c r="BD209" s="414">
        <f t="shared" si="63"/>
        <v>0</v>
      </c>
      <c r="BE209" s="351"/>
      <c r="BF209" s="286"/>
      <c r="BG209" s="400">
        <f t="shared" si="64"/>
        <v>0</v>
      </c>
    </row>
    <row r="210" s="400" customFormat="1" ht="24" customHeight="1" spans="1:59">
      <c r="A210" s="314">
        <v>202</v>
      </c>
      <c r="B210" s="314" t="s">
        <v>19</v>
      </c>
      <c r="C210" s="314" t="s">
        <v>20</v>
      </c>
      <c r="D210" s="314">
        <v>2018</v>
      </c>
      <c r="E210" s="81" t="s">
        <v>256</v>
      </c>
      <c r="F210" s="314" t="s">
        <v>50</v>
      </c>
      <c r="G210" s="314" t="s">
        <v>50</v>
      </c>
      <c r="H210" s="414">
        <f t="shared" si="50"/>
        <v>50000</v>
      </c>
      <c r="I210" s="421">
        <f t="shared" si="51"/>
        <v>50000</v>
      </c>
      <c r="J210" s="414">
        <f t="shared" si="52"/>
        <v>0</v>
      </c>
      <c r="K210" s="351"/>
      <c r="L210" s="351"/>
      <c r="M210" s="351"/>
      <c r="N210" s="351"/>
      <c r="O210" s="414">
        <f t="shared" si="53"/>
        <v>50000</v>
      </c>
      <c r="P210" s="351"/>
      <c r="Q210" s="351"/>
      <c r="R210" s="351"/>
      <c r="S210" s="351">
        <v>50000</v>
      </c>
      <c r="T210" s="414">
        <f t="shared" si="54"/>
        <v>0</v>
      </c>
      <c r="U210" s="351"/>
      <c r="V210" s="351"/>
      <c r="W210" s="351"/>
      <c r="X210" s="351"/>
      <c r="Y210" s="414">
        <f t="shared" si="55"/>
        <v>0</v>
      </c>
      <c r="Z210" s="351"/>
      <c r="AA210" s="351"/>
      <c r="AB210" s="351"/>
      <c r="AC210" s="351"/>
      <c r="AD210" s="351"/>
      <c r="AE210" s="351"/>
      <c r="AF210" s="351"/>
      <c r="AG210" s="422">
        <f t="shared" si="56"/>
        <v>50000</v>
      </c>
      <c r="AH210" s="422">
        <f t="shared" si="57"/>
        <v>50000</v>
      </c>
      <c r="AI210" s="414">
        <f t="shared" si="58"/>
        <v>0</v>
      </c>
      <c r="AJ210" s="414">
        <v>0</v>
      </c>
      <c r="AK210" s="414">
        <v>0</v>
      </c>
      <c r="AL210" s="414">
        <v>0</v>
      </c>
      <c r="AM210" s="414">
        <v>0</v>
      </c>
      <c r="AN210" s="414">
        <f t="shared" si="59"/>
        <v>50000</v>
      </c>
      <c r="AO210" s="414">
        <v>0</v>
      </c>
      <c r="AP210" s="414">
        <v>0</v>
      </c>
      <c r="AQ210" s="414">
        <v>0</v>
      </c>
      <c r="AR210" s="414">
        <v>50000</v>
      </c>
      <c r="AS210" s="414">
        <f t="shared" si="60"/>
        <v>0</v>
      </c>
      <c r="AT210" s="414">
        <v>0</v>
      </c>
      <c r="AU210" s="414">
        <v>0</v>
      </c>
      <c r="AV210" s="414">
        <v>0</v>
      </c>
      <c r="AW210" s="414">
        <v>0</v>
      </c>
      <c r="AX210" s="414">
        <f t="shared" si="61"/>
        <v>0</v>
      </c>
      <c r="AY210" s="414">
        <v>0</v>
      </c>
      <c r="AZ210" s="414">
        <v>0</v>
      </c>
      <c r="BA210" s="414">
        <v>0</v>
      </c>
      <c r="BB210" s="414">
        <f t="shared" si="62"/>
        <v>0</v>
      </c>
      <c r="BC210" s="414">
        <v>0</v>
      </c>
      <c r="BD210" s="414">
        <f t="shared" si="63"/>
        <v>0</v>
      </c>
      <c r="BE210" s="351"/>
      <c r="BF210" s="286"/>
      <c r="BG210" s="400">
        <f t="shared" si="64"/>
        <v>0</v>
      </c>
    </row>
    <row r="211" s="400" customFormat="1" ht="24" customHeight="1" spans="1:59">
      <c r="A211" s="314">
        <v>203</v>
      </c>
      <c r="B211" s="314" t="s">
        <v>19</v>
      </c>
      <c r="C211" s="314" t="s">
        <v>20</v>
      </c>
      <c r="D211" s="314">
        <v>2018</v>
      </c>
      <c r="E211" s="81" t="s">
        <v>257</v>
      </c>
      <c r="F211" s="314" t="s">
        <v>50</v>
      </c>
      <c r="G211" s="314" t="s">
        <v>50</v>
      </c>
      <c r="H211" s="414">
        <f t="shared" si="50"/>
        <v>150000</v>
      </c>
      <c r="I211" s="421">
        <f t="shared" si="51"/>
        <v>150000</v>
      </c>
      <c r="J211" s="414">
        <f t="shared" si="52"/>
        <v>0</v>
      </c>
      <c r="K211" s="351"/>
      <c r="L211" s="351"/>
      <c r="M211" s="351"/>
      <c r="N211" s="351"/>
      <c r="O211" s="414">
        <f t="shared" si="53"/>
        <v>150000</v>
      </c>
      <c r="P211" s="351"/>
      <c r="Q211" s="351"/>
      <c r="R211" s="351"/>
      <c r="S211" s="351">
        <v>150000</v>
      </c>
      <c r="T211" s="414">
        <f t="shared" si="54"/>
        <v>0</v>
      </c>
      <c r="U211" s="351"/>
      <c r="V211" s="351"/>
      <c r="W211" s="351"/>
      <c r="X211" s="351"/>
      <c r="Y211" s="414">
        <f t="shared" si="55"/>
        <v>0</v>
      </c>
      <c r="Z211" s="351"/>
      <c r="AA211" s="351"/>
      <c r="AB211" s="351"/>
      <c r="AC211" s="351"/>
      <c r="AD211" s="351"/>
      <c r="AE211" s="351"/>
      <c r="AF211" s="351"/>
      <c r="AG211" s="422">
        <f t="shared" si="56"/>
        <v>150000</v>
      </c>
      <c r="AH211" s="422">
        <f t="shared" si="57"/>
        <v>150000</v>
      </c>
      <c r="AI211" s="414">
        <f t="shared" si="58"/>
        <v>0</v>
      </c>
      <c r="AJ211" s="414">
        <v>0</v>
      </c>
      <c r="AK211" s="414">
        <v>0</v>
      </c>
      <c r="AL211" s="414">
        <v>0</v>
      </c>
      <c r="AM211" s="414">
        <v>0</v>
      </c>
      <c r="AN211" s="414">
        <f t="shared" si="59"/>
        <v>150000</v>
      </c>
      <c r="AO211" s="414">
        <v>0</v>
      </c>
      <c r="AP211" s="414">
        <v>0</v>
      </c>
      <c r="AQ211" s="414">
        <v>0</v>
      </c>
      <c r="AR211" s="414">
        <v>150000</v>
      </c>
      <c r="AS211" s="414">
        <f t="shared" si="60"/>
        <v>0</v>
      </c>
      <c r="AT211" s="414">
        <v>0</v>
      </c>
      <c r="AU211" s="414">
        <v>0</v>
      </c>
      <c r="AV211" s="414">
        <v>0</v>
      </c>
      <c r="AW211" s="414">
        <v>0</v>
      </c>
      <c r="AX211" s="414">
        <f t="shared" si="61"/>
        <v>0</v>
      </c>
      <c r="AY211" s="414">
        <v>0</v>
      </c>
      <c r="AZ211" s="414">
        <v>0</v>
      </c>
      <c r="BA211" s="414">
        <v>0</v>
      </c>
      <c r="BB211" s="414">
        <f t="shared" si="62"/>
        <v>0</v>
      </c>
      <c r="BC211" s="414">
        <v>0</v>
      </c>
      <c r="BD211" s="414">
        <f t="shared" si="63"/>
        <v>0</v>
      </c>
      <c r="BE211" s="351"/>
      <c r="BF211" s="418" t="s">
        <v>258</v>
      </c>
      <c r="BG211" s="400">
        <f t="shared" si="64"/>
        <v>0</v>
      </c>
    </row>
    <row r="212" s="400" customFormat="1" ht="24" customHeight="1" spans="1:59">
      <c r="A212" s="314">
        <v>204</v>
      </c>
      <c r="B212" s="314" t="s">
        <v>19</v>
      </c>
      <c r="C212" s="314" t="s">
        <v>20</v>
      </c>
      <c r="D212" s="81">
        <v>2018</v>
      </c>
      <c r="E212" s="81" t="s">
        <v>259</v>
      </c>
      <c r="F212" s="314" t="s">
        <v>50</v>
      </c>
      <c r="G212" s="314" t="s">
        <v>50</v>
      </c>
      <c r="H212" s="414">
        <f t="shared" si="50"/>
        <v>36950000</v>
      </c>
      <c r="I212" s="421">
        <f t="shared" si="51"/>
        <v>36950000</v>
      </c>
      <c r="J212" s="414">
        <f t="shared" si="52"/>
        <v>0</v>
      </c>
      <c r="K212" s="351"/>
      <c r="L212" s="351"/>
      <c r="M212" s="351"/>
      <c r="N212" s="351"/>
      <c r="O212" s="414">
        <f t="shared" si="53"/>
        <v>36950000</v>
      </c>
      <c r="P212" s="351">
        <v>12700000</v>
      </c>
      <c r="Q212" s="351">
        <v>1335100</v>
      </c>
      <c r="R212" s="351">
        <v>4764900</v>
      </c>
      <c r="S212" s="351">
        <v>18150000</v>
      </c>
      <c r="T212" s="414">
        <f t="shared" si="54"/>
        <v>0</v>
      </c>
      <c r="U212" s="351"/>
      <c r="V212" s="351"/>
      <c r="W212" s="351"/>
      <c r="X212" s="351"/>
      <c r="Y212" s="414">
        <f t="shared" si="55"/>
        <v>0</v>
      </c>
      <c r="Z212" s="351"/>
      <c r="AA212" s="351"/>
      <c r="AB212" s="351"/>
      <c r="AC212" s="351"/>
      <c r="AD212" s="351"/>
      <c r="AE212" s="351"/>
      <c r="AF212" s="351"/>
      <c r="AG212" s="422">
        <f t="shared" si="56"/>
        <v>36950000</v>
      </c>
      <c r="AH212" s="422">
        <f t="shared" si="57"/>
        <v>36950000</v>
      </c>
      <c r="AI212" s="414">
        <f t="shared" si="58"/>
        <v>0</v>
      </c>
      <c r="AJ212" s="414">
        <v>0</v>
      </c>
      <c r="AK212" s="414">
        <v>0</v>
      </c>
      <c r="AL212" s="414">
        <v>0</v>
      </c>
      <c r="AM212" s="414">
        <v>0</v>
      </c>
      <c r="AN212" s="414">
        <f t="shared" si="59"/>
        <v>36950000</v>
      </c>
      <c r="AO212" s="414">
        <v>12700000</v>
      </c>
      <c r="AP212" s="414">
        <v>1335100</v>
      </c>
      <c r="AQ212" s="414">
        <v>4764900</v>
      </c>
      <c r="AR212" s="414">
        <v>18150000</v>
      </c>
      <c r="AS212" s="414">
        <f t="shared" si="60"/>
        <v>0</v>
      </c>
      <c r="AT212" s="414">
        <v>0</v>
      </c>
      <c r="AU212" s="414">
        <v>0</v>
      </c>
      <c r="AV212" s="414">
        <v>0</v>
      </c>
      <c r="AW212" s="414">
        <v>0</v>
      </c>
      <c r="AX212" s="414">
        <f t="shared" si="61"/>
        <v>0</v>
      </c>
      <c r="AY212" s="414">
        <v>0</v>
      </c>
      <c r="AZ212" s="414">
        <v>0</v>
      </c>
      <c r="BA212" s="414">
        <v>0</v>
      </c>
      <c r="BB212" s="414">
        <f t="shared" si="62"/>
        <v>0</v>
      </c>
      <c r="BC212" s="414">
        <v>0</v>
      </c>
      <c r="BD212" s="414">
        <f t="shared" si="63"/>
        <v>0</v>
      </c>
      <c r="BE212" s="314"/>
      <c r="BF212" s="426" t="s">
        <v>260</v>
      </c>
      <c r="BG212" s="400">
        <f t="shared" si="64"/>
        <v>0</v>
      </c>
    </row>
    <row r="213" s="400" customFormat="1" ht="24" customHeight="1" spans="1:59">
      <c r="A213" s="314">
        <v>205</v>
      </c>
      <c r="B213" s="314" t="s">
        <v>19</v>
      </c>
      <c r="C213" s="314" t="s">
        <v>20</v>
      </c>
      <c r="D213" s="314">
        <v>2018</v>
      </c>
      <c r="E213" s="81" t="s">
        <v>261</v>
      </c>
      <c r="F213" s="314" t="s">
        <v>50</v>
      </c>
      <c r="G213" s="314" t="s">
        <v>50</v>
      </c>
      <c r="H213" s="414">
        <f t="shared" si="50"/>
        <v>4000000</v>
      </c>
      <c r="I213" s="421">
        <f t="shared" si="51"/>
        <v>2000000</v>
      </c>
      <c r="J213" s="414">
        <f t="shared" si="52"/>
        <v>0</v>
      </c>
      <c r="K213" s="351"/>
      <c r="L213" s="351"/>
      <c r="M213" s="351"/>
      <c r="N213" s="351"/>
      <c r="O213" s="414">
        <f t="shared" si="53"/>
        <v>2000000</v>
      </c>
      <c r="P213" s="351"/>
      <c r="Q213" s="351"/>
      <c r="R213" s="351"/>
      <c r="S213" s="351">
        <v>2000000</v>
      </c>
      <c r="T213" s="414">
        <f t="shared" si="54"/>
        <v>0</v>
      </c>
      <c r="U213" s="351"/>
      <c r="V213" s="351"/>
      <c r="W213" s="351"/>
      <c r="X213" s="351"/>
      <c r="Y213" s="414">
        <f t="shared" si="55"/>
        <v>0</v>
      </c>
      <c r="Z213" s="351"/>
      <c r="AA213" s="351"/>
      <c r="AB213" s="351"/>
      <c r="AC213" s="351"/>
      <c r="AD213" s="351"/>
      <c r="AE213" s="351"/>
      <c r="AF213" s="351">
        <f>BE213</f>
        <v>2000000</v>
      </c>
      <c r="AG213" s="422">
        <f t="shared" si="56"/>
        <v>4000000</v>
      </c>
      <c r="AH213" s="422">
        <f t="shared" si="57"/>
        <v>2000000</v>
      </c>
      <c r="AI213" s="414">
        <f t="shared" si="58"/>
        <v>0</v>
      </c>
      <c r="AJ213" s="414">
        <v>0</v>
      </c>
      <c r="AK213" s="414">
        <v>0</v>
      </c>
      <c r="AL213" s="414">
        <v>0</v>
      </c>
      <c r="AM213" s="414">
        <v>0</v>
      </c>
      <c r="AN213" s="414">
        <f t="shared" si="59"/>
        <v>2000000</v>
      </c>
      <c r="AO213" s="414">
        <v>0</v>
      </c>
      <c r="AP213" s="414">
        <v>0</v>
      </c>
      <c r="AQ213" s="414">
        <v>0</v>
      </c>
      <c r="AR213" s="414">
        <v>2000000</v>
      </c>
      <c r="AS213" s="414">
        <f t="shared" si="60"/>
        <v>0</v>
      </c>
      <c r="AT213" s="414">
        <v>0</v>
      </c>
      <c r="AU213" s="414">
        <v>0</v>
      </c>
      <c r="AV213" s="414">
        <v>0</v>
      </c>
      <c r="AW213" s="414">
        <v>0</v>
      </c>
      <c r="AX213" s="414">
        <f t="shared" si="61"/>
        <v>0</v>
      </c>
      <c r="AY213" s="414">
        <v>0</v>
      </c>
      <c r="AZ213" s="414">
        <v>0</v>
      </c>
      <c r="BA213" s="414">
        <v>0</v>
      </c>
      <c r="BB213" s="414">
        <f t="shared" si="62"/>
        <v>0</v>
      </c>
      <c r="BC213" s="414">
        <v>0</v>
      </c>
      <c r="BD213" s="414">
        <f t="shared" si="63"/>
        <v>0</v>
      </c>
      <c r="BE213" s="351">
        <v>2000000</v>
      </c>
      <c r="BF213" s="286" t="s">
        <v>195</v>
      </c>
      <c r="BG213" s="400">
        <f t="shared" si="64"/>
        <v>0</v>
      </c>
    </row>
    <row r="214" s="400" customFormat="1" ht="24" customHeight="1" spans="1:59">
      <c r="A214" s="314">
        <v>206</v>
      </c>
      <c r="B214" s="314" t="s">
        <v>19</v>
      </c>
      <c r="C214" s="314" t="s">
        <v>20</v>
      </c>
      <c r="D214" s="314">
        <v>2018</v>
      </c>
      <c r="E214" s="81" t="s">
        <v>262</v>
      </c>
      <c r="F214" s="314" t="s">
        <v>50</v>
      </c>
      <c r="G214" s="314" t="s">
        <v>50</v>
      </c>
      <c r="H214" s="414">
        <f t="shared" si="50"/>
        <v>590000</v>
      </c>
      <c r="I214" s="421">
        <f t="shared" si="51"/>
        <v>590000</v>
      </c>
      <c r="J214" s="414">
        <f t="shared" si="52"/>
        <v>0</v>
      </c>
      <c r="K214" s="351"/>
      <c r="L214" s="351"/>
      <c r="M214" s="351"/>
      <c r="N214" s="351"/>
      <c r="O214" s="414">
        <f t="shared" si="53"/>
        <v>590000</v>
      </c>
      <c r="P214" s="351"/>
      <c r="Q214" s="351"/>
      <c r="R214" s="351"/>
      <c r="S214" s="351">
        <v>590000</v>
      </c>
      <c r="T214" s="414">
        <f t="shared" si="54"/>
        <v>0</v>
      </c>
      <c r="U214" s="351"/>
      <c r="V214" s="351"/>
      <c r="W214" s="351"/>
      <c r="X214" s="351"/>
      <c r="Y214" s="414">
        <f t="shared" si="55"/>
        <v>0</v>
      </c>
      <c r="Z214" s="351"/>
      <c r="AA214" s="351"/>
      <c r="AB214" s="351"/>
      <c r="AC214" s="351"/>
      <c r="AD214" s="351"/>
      <c r="AE214" s="351"/>
      <c r="AF214" s="351"/>
      <c r="AG214" s="422">
        <f t="shared" si="56"/>
        <v>532675.01</v>
      </c>
      <c r="AH214" s="422">
        <f t="shared" si="57"/>
        <v>532675.01</v>
      </c>
      <c r="AI214" s="414">
        <f t="shared" si="58"/>
        <v>0</v>
      </c>
      <c r="AJ214" s="414">
        <v>0</v>
      </c>
      <c r="AK214" s="414">
        <v>0</v>
      </c>
      <c r="AL214" s="414">
        <v>0</v>
      </c>
      <c r="AM214" s="414">
        <v>0</v>
      </c>
      <c r="AN214" s="414">
        <f t="shared" si="59"/>
        <v>532675.01</v>
      </c>
      <c r="AO214" s="414">
        <v>0</v>
      </c>
      <c r="AP214" s="414">
        <v>0</v>
      </c>
      <c r="AQ214" s="414">
        <v>0</v>
      </c>
      <c r="AR214" s="414">
        <v>532675.01</v>
      </c>
      <c r="AS214" s="414">
        <f t="shared" si="60"/>
        <v>0</v>
      </c>
      <c r="AT214" s="414">
        <v>0</v>
      </c>
      <c r="AU214" s="414">
        <v>0</v>
      </c>
      <c r="AV214" s="414">
        <v>0</v>
      </c>
      <c r="AW214" s="414">
        <v>0</v>
      </c>
      <c r="AX214" s="414">
        <f t="shared" si="61"/>
        <v>0</v>
      </c>
      <c r="AY214" s="414">
        <v>0</v>
      </c>
      <c r="AZ214" s="414">
        <v>0</v>
      </c>
      <c r="BA214" s="414">
        <v>0</v>
      </c>
      <c r="BB214" s="414">
        <f t="shared" si="62"/>
        <v>0</v>
      </c>
      <c r="BC214" s="414">
        <v>0</v>
      </c>
      <c r="BD214" s="414">
        <f t="shared" si="63"/>
        <v>0</v>
      </c>
      <c r="BE214" s="351"/>
      <c r="BF214" s="286"/>
      <c r="BG214" s="400">
        <f t="shared" si="64"/>
        <v>0</v>
      </c>
    </row>
    <row r="215" s="400" customFormat="1" ht="24" customHeight="1" spans="1:59">
      <c r="A215" s="314">
        <v>207</v>
      </c>
      <c r="B215" s="314" t="s">
        <v>19</v>
      </c>
      <c r="C215" s="314" t="s">
        <v>20</v>
      </c>
      <c r="D215" s="314">
        <v>2018</v>
      </c>
      <c r="E215" s="81" t="s">
        <v>263</v>
      </c>
      <c r="F215" s="314" t="s">
        <v>50</v>
      </c>
      <c r="G215" s="314" t="s">
        <v>50</v>
      </c>
      <c r="H215" s="414">
        <f t="shared" si="50"/>
        <v>400000</v>
      </c>
      <c r="I215" s="421">
        <f t="shared" si="51"/>
        <v>400000</v>
      </c>
      <c r="J215" s="414">
        <f t="shared" si="52"/>
        <v>0</v>
      </c>
      <c r="K215" s="351"/>
      <c r="L215" s="351"/>
      <c r="M215" s="351"/>
      <c r="N215" s="351"/>
      <c r="O215" s="414">
        <f t="shared" si="53"/>
        <v>400000</v>
      </c>
      <c r="P215" s="351"/>
      <c r="Q215" s="351"/>
      <c r="R215" s="351"/>
      <c r="S215" s="351">
        <v>400000</v>
      </c>
      <c r="T215" s="414">
        <f t="shared" si="54"/>
        <v>0</v>
      </c>
      <c r="U215" s="351"/>
      <c r="V215" s="351"/>
      <c r="W215" s="351"/>
      <c r="X215" s="351"/>
      <c r="Y215" s="414">
        <f t="shared" si="55"/>
        <v>0</v>
      </c>
      <c r="Z215" s="351"/>
      <c r="AA215" s="351"/>
      <c r="AB215" s="351"/>
      <c r="AC215" s="351"/>
      <c r="AD215" s="351"/>
      <c r="AE215" s="351"/>
      <c r="AF215" s="351"/>
      <c r="AG215" s="422">
        <f t="shared" si="56"/>
        <v>399999.9</v>
      </c>
      <c r="AH215" s="422">
        <f t="shared" si="57"/>
        <v>399999.9</v>
      </c>
      <c r="AI215" s="414">
        <f t="shared" si="58"/>
        <v>0</v>
      </c>
      <c r="AJ215" s="414">
        <v>0</v>
      </c>
      <c r="AK215" s="414">
        <v>0</v>
      </c>
      <c r="AL215" s="414">
        <v>0</v>
      </c>
      <c r="AM215" s="414">
        <v>0</v>
      </c>
      <c r="AN215" s="414">
        <f t="shared" si="59"/>
        <v>399999.9</v>
      </c>
      <c r="AO215" s="414">
        <v>0</v>
      </c>
      <c r="AP215" s="414">
        <v>0</v>
      </c>
      <c r="AQ215" s="414">
        <v>0</v>
      </c>
      <c r="AR215" s="414">
        <v>399999.9</v>
      </c>
      <c r="AS215" s="414">
        <f t="shared" si="60"/>
        <v>0</v>
      </c>
      <c r="AT215" s="414">
        <v>0</v>
      </c>
      <c r="AU215" s="414">
        <v>0</v>
      </c>
      <c r="AV215" s="414">
        <v>0</v>
      </c>
      <c r="AW215" s="414">
        <v>0</v>
      </c>
      <c r="AX215" s="414">
        <f t="shared" si="61"/>
        <v>0</v>
      </c>
      <c r="AY215" s="414">
        <v>0</v>
      </c>
      <c r="AZ215" s="414">
        <v>0</v>
      </c>
      <c r="BA215" s="414">
        <v>0</v>
      </c>
      <c r="BB215" s="414">
        <f t="shared" si="62"/>
        <v>0</v>
      </c>
      <c r="BC215" s="414">
        <v>0</v>
      </c>
      <c r="BD215" s="414">
        <f t="shared" si="63"/>
        <v>0</v>
      </c>
      <c r="BE215" s="351"/>
      <c r="BF215" s="286"/>
      <c r="BG215" s="400">
        <f t="shared" si="64"/>
        <v>0</v>
      </c>
    </row>
    <row r="216" s="400" customFormat="1" ht="24" customHeight="1" spans="1:59">
      <c r="A216" s="314">
        <v>208</v>
      </c>
      <c r="B216" s="314" t="s">
        <v>19</v>
      </c>
      <c r="C216" s="314" t="s">
        <v>20</v>
      </c>
      <c r="D216" s="314">
        <v>2018</v>
      </c>
      <c r="E216" s="81" t="s">
        <v>264</v>
      </c>
      <c r="F216" s="314" t="s">
        <v>50</v>
      </c>
      <c r="G216" s="314" t="s">
        <v>50</v>
      </c>
      <c r="H216" s="414">
        <f t="shared" si="50"/>
        <v>500000</v>
      </c>
      <c r="I216" s="421">
        <f t="shared" si="51"/>
        <v>500000</v>
      </c>
      <c r="J216" s="414">
        <f t="shared" si="52"/>
        <v>0</v>
      </c>
      <c r="K216" s="351"/>
      <c r="L216" s="351"/>
      <c r="M216" s="351"/>
      <c r="N216" s="351"/>
      <c r="O216" s="414">
        <f t="shared" si="53"/>
        <v>500000</v>
      </c>
      <c r="P216" s="351"/>
      <c r="Q216" s="351"/>
      <c r="R216" s="351"/>
      <c r="S216" s="351">
        <v>500000</v>
      </c>
      <c r="T216" s="414">
        <f t="shared" si="54"/>
        <v>0</v>
      </c>
      <c r="U216" s="351"/>
      <c r="V216" s="351"/>
      <c r="W216" s="351"/>
      <c r="X216" s="351"/>
      <c r="Y216" s="414">
        <f t="shared" si="55"/>
        <v>0</v>
      </c>
      <c r="Z216" s="351"/>
      <c r="AA216" s="351"/>
      <c r="AB216" s="351"/>
      <c r="AC216" s="351"/>
      <c r="AD216" s="351"/>
      <c r="AE216" s="351"/>
      <c r="AF216" s="351"/>
      <c r="AG216" s="422">
        <f t="shared" si="56"/>
        <v>500000</v>
      </c>
      <c r="AH216" s="422">
        <f t="shared" si="57"/>
        <v>500000</v>
      </c>
      <c r="AI216" s="414">
        <f t="shared" si="58"/>
        <v>0</v>
      </c>
      <c r="AJ216" s="414">
        <v>0</v>
      </c>
      <c r="AK216" s="414">
        <v>0</v>
      </c>
      <c r="AL216" s="414">
        <v>0</v>
      </c>
      <c r="AM216" s="414">
        <v>0</v>
      </c>
      <c r="AN216" s="414">
        <f t="shared" si="59"/>
        <v>500000</v>
      </c>
      <c r="AO216" s="414">
        <v>0</v>
      </c>
      <c r="AP216" s="414">
        <v>0</v>
      </c>
      <c r="AQ216" s="414">
        <v>0</v>
      </c>
      <c r="AR216" s="414">
        <v>500000</v>
      </c>
      <c r="AS216" s="414">
        <f t="shared" si="60"/>
        <v>0</v>
      </c>
      <c r="AT216" s="414">
        <v>0</v>
      </c>
      <c r="AU216" s="414">
        <v>0</v>
      </c>
      <c r="AV216" s="414">
        <v>0</v>
      </c>
      <c r="AW216" s="414">
        <v>0</v>
      </c>
      <c r="AX216" s="414">
        <f t="shared" si="61"/>
        <v>0</v>
      </c>
      <c r="AY216" s="414">
        <v>0</v>
      </c>
      <c r="AZ216" s="414">
        <v>0</v>
      </c>
      <c r="BA216" s="414">
        <v>0</v>
      </c>
      <c r="BB216" s="414">
        <f t="shared" si="62"/>
        <v>0</v>
      </c>
      <c r="BC216" s="414">
        <v>0</v>
      </c>
      <c r="BD216" s="414">
        <f t="shared" si="63"/>
        <v>0</v>
      </c>
      <c r="BE216" s="351"/>
      <c r="BF216" s="286"/>
      <c r="BG216" s="400">
        <f t="shared" si="64"/>
        <v>0</v>
      </c>
    </row>
    <row r="217" s="400" customFormat="1" ht="24" customHeight="1" spans="1:59">
      <c r="A217" s="314">
        <v>209</v>
      </c>
      <c r="B217" s="314" t="s">
        <v>19</v>
      </c>
      <c r="C217" s="314" t="s">
        <v>20</v>
      </c>
      <c r="D217" s="314">
        <v>2018</v>
      </c>
      <c r="E217" s="81" t="s">
        <v>265</v>
      </c>
      <c r="F217" s="314" t="s">
        <v>50</v>
      </c>
      <c r="G217" s="314" t="s">
        <v>50</v>
      </c>
      <c r="H217" s="414">
        <f t="shared" si="50"/>
        <v>28677100</v>
      </c>
      <c r="I217" s="421">
        <f t="shared" si="51"/>
        <v>28677100</v>
      </c>
      <c r="J217" s="414">
        <f t="shared" si="52"/>
        <v>0</v>
      </c>
      <c r="K217" s="351"/>
      <c r="L217" s="351"/>
      <c r="M217" s="351"/>
      <c r="N217" s="351"/>
      <c r="O217" s="414">
        <f t="shared" si="53"/>
        <v>28677100</v>
      </c>
      <c r="P217" s="351"/>
      <c r="Q217" s="351">
        <f>2790697.6744186+9209302.3255814</f>
        <v>12000000</v>
      </c>
      <c r="R217" s="351">
        <f>3255813.95348837+10744186.0465116</f>
        <v>14000000</v>
      </c>
      <c r="S217" s="351">
        <f>622581.395348837+2054518.60465116</f>
        <v>2677100</v>
      </c>
      <c r="T217" s="414">
        <f t="shared" si="54"/>
        <v>0</v>
      </c>
      <c r="U217" s="351"/>
      <c r="V217" s="351"/>
      <c r="W217" s="351"/>
      <c r="X217" s="351"/>
      <c r="Y217" s="414">
        <f t="shared" si="55"/>
        <v>0</v>
      </c>
      <c r="Z217" s="351"/>
      <c r="AA217" s="351"/>
      <c r="AB217" s="351"/>
      <c r="AC217" s="351"/>
      <c r="AD217" s="351"/>
      <c r="AE217" s="351"/>
      <c r="AF217" s="351">
        <f>BE217</f>
        <v>0</v>
      </c>
      <c r="AG217" s="422">
        <f t="shared" si="56"/>
        <v>27179973.74</v>
      </c>
      <c r="AH217" s="422">
        <f t="shared" si="57"/>
        <v>27179973.74</v>
      </c>
      <c r="AI217" s="414">
        <f t="shared" si="58"/>
        <v>0</v>
      </c>
      <c r="AJ217" s="414">
        <v>0</v>
      </c>
      <c r="AK217" s="414">
        <v>0</v>
      </c>
      <c r="AL217" s="414">
        <v>0</v>
      </c>
      <c r="AM217" s="414">
        <v>0</v>
      </c>
      <c r="AN217" s="414">
        <f t="shared" si="59"/>
        <v>27179973.74</v>
      </c>
      <c r="AO217" s="414">
        <v>0</v>
      </c>
      <c r="AP217" s="414">
        <f>2790697.6744186+9209302.3255814</f>
        <v>12000000</v>
      </c>
      <c r="AQ217" s="414">
        <f>3255813.95348837+10744186.0465116</f>
        <v>14000000</v>
      </c>
      <c r="AR217" s="414">
        <f>274412.497674419+905561.24232558</f>
        <v>1179973.74</v>
      </c>
      <c r="AS217" s="414">
        <f t="shared" si="60"/>
        <v>0</v>
      </c>
      <c r="AT217" s="414">
        <v>0</v>
      </c>
      <c r="AU217" s="414">
        <v>0</v>
      </c>
      <c r="AV217" s="414">
        <v>0</v>
      </c>
      <c r="AW217" s="414">
        <v>0</v>
      </c>
      <c r="AX217" s="414">
        <f t="shared" si="61"/>
        <v>0</v>
      </c>
      <c r="AY217" s="414">
        <v>0</v>
      </c>
      <c r="AZ217" s="414">
        <v>0</v>
      </c>
      <c r="BA217" s="414">
        <v>0</v>
      </c>
      <c r="BB217" s="414">
        <f t="shared" si="62"/>
        <v>0</v>
      </c>
      <c r="BC217" s="414">
        <v>0</v>
      </c>
      <c r="BD217" s="414">
        <f t="shared" si="63"/>
        <v>0</v>
      </c>
      <c r="BE217" s="351"/>
      <c r="BF217" s="286"/>
      <c r="BG217" s="400">
        <f t="shared" si="64"/>
        <v>0</v>
      </c>
    </row>
    <row r="218" s="400" customFormat="1" ht="24" customHeight="1" spans="1:59">
      <c r="A218" s="314">
        <v>210</v>
      </c>
      <c r="B218" s="314" t="s">
        <v>19</v>
      </c>
      <c r="C218" s="314" t="s">
        <v>20</v>
      </c>
      <c r="D218" s="314">
        <v>2018</v>
      </c>
      <c r="E218" s="81" t="s">
        <v>266</v>
      </c>
      <c r="F218" s="314" t="s">
        <v>50</v>
      </c>
      <c r="G218" s="314" t="s">
        <v>50</v>
      </c>
      <c r="H218" s="414">
        <f t="shared" si="50"/>
        <v>4000000</v>
      </c>
      <c r="I218" s="421">
        <f t="shared" si="51"/>
        <v>2000000</v>
      </c>
      <c r="J218" s="414">
        <f t="shared" si="52"/>
        <v>0</v>
      </c>
      <c r="K218" s="351"/>
      <c r="L218" s="351"/>
      <c r="M218" s="351"/>
      <c r="N218" s="351"/>
      <c r="O218" s="414">
        <f t="shared" si="53"/>
        <v>2000000</v>
      </c>
      <c r="P218" s="351"/>
      <c r="Q218" s="351"/>
      <c r="R218" s="351"/>
      <c r="S218" s="351">
        <f>1400000+600000</f>
        <v>2000000</v>
      </c>
      <c r="T218" s="414">
        <f t="shared" si="54"/>
        <v>0</v>
      </c>
      <c r="U218" s="351"/>
      <c r="V218" s="351"/>
      <c r="W218" s="351"/>
      <c r="X218" s="351"/>
      <c r="Y218" s="414">
        <f t="shared" si="55"/>
        <v>0</v>
      </c>
      <c r="Z218" s="351"/>
      <c r="AA218" s="351"/>
      <c r="AB218" s="351"/>
      <c r="AC218" s="351"/>
      <c r="AD218" s="351"/>
      <c r="AE218" s="351"/>
      <c r="AF218" s="351">
        <v>2000000</v>
      </c>
      <c r="AG218" s="422">
        <f t="shared" si="56"/>
        <v>4000000</v>
      </c>
      <c r="AH218" s="422">
        <f t="shared" si="57"/>
        <v>2000000</v>
      </c>
      <c r="AI218" s="414">
        <f t="shared" si="58"/>
        <v>0</v>
      </c>
      <c r="AJ218" s="414">
        <v>0</v>
      </c>
      <c r="AK218" s="414">
        <v>0</v>
      </c>
      <c r="AL218" s="414">
        <v>0</v>
      </c>
      <c r="AM218" s="414">
        <v>0</v>
      </c>
      <c r="AN218" s="414">
        <f t="shared" si="59"/>
        <v>2000000</v>
      </c>
      <c r="AO218" s="414">
        <v>0</v>
      </c>
      <c r="AP218" s="414">
        <v>0</v>
      </c>
      <c r="AQ218" s="414">
        <v>0</v>
      </c>
      <c r="AR218" s="414">
        <v>2000000</v>
      </c>
      <c r="AS218" s="414">
        <f t="shared" si="60"/>
        <v>0</v>
      </c>
      <c r="AT218" s="414">
        <v>0</v>
      </c>
      <c r="AU218" s="414">
        <v>0</v>
      </c>
      <c r="AV218" s="414">
        <v>0</v>
      </c>
      <c r="AW218" s="414">
        <v>0</v>
      </c>
      <c r="AX218" s="414">
        <f t="shared" si="61"/>
        <v>0</v>
      </c>
      <c r="AY218" s="414">
        <v>0</v>
      </c>
      <c r="AZ218" s="414">
        <v>0</v>
      </c>
      <c r="BA218" s="414">
        <v>0</v>
      </c>
      <c r="BB218" s="414">
        <f t="shared" si="62"/>
        <v>0</v>
      </c>
      <c r="BC218" s="414">
        <v>0</v>
      </c>
      <c r="BD218" s="414">
        <f t="shared" si="63"/>
        <v>0</v>
      </c>
      <c r="BE218" s="351">
        <v>2000000</v>
      </c>
      <c r="BF218" s="286" t="s">
        <v>195</v>
      </c>
      <c r="BG218" s="400">
        <f t="shared" si="64"/>
        <v>0</v>
      </c>
    </row>
    <row r="219" s="400" customFormat="1" ht="24" customHeight="1" spans="1:59">
      <c r="A219" s="314">
        <v>211</v>
      </c>
      <c r="B219" s="314" t="s">
        <v>19</v>
      </c>
      <c r="C219" s="314" t="s">
        <v>20</v>
      </c>
      <c r="D219" s="314">
        <v>2018</v>
      </c>
      <c r="E219" s="81" t="s">
        <v>267</v>
      </c>
      <c r="F219" s="314" t="s">
        <v>50</v>
      </c>
      <c r="G219" s="314" t="s">
        <v>50</v>
      </c>
      <c r="H219" s="414">
        <f t="shared" si="50"/>
        <v>300000</v>
      </c>
      <c r="I219" s="421">
        <f t="shared" si="51"/>
        <v>300000</v>
      </c>
      <c r="J219" s="414">
        <f t="shared" si="52"/>
        <v>0</v>
      </c>
      <c r="K219" s="351"/>
      <c r="L219" s="351"/>
      <c r="M219" s="351"/>
      <c r="N219" s="351"/>
      <c r="O219" s="414">
        <f t="shared" si="53"/>
        <v>300000</v>
      </c>
      <c r="P219" s="351"/>
      <c r="Q219" s="351"/>
      <c r="R219" s="351"/>
      <c r="S219" s="351">
        <v>300000</v>
      </c>
      <c r="T219" s="414">
        <f t="shared" si="54"/>
        <v>0</v>
      </c>
      <c r="U219" s="351"/>
      <c r="V219" s="351"/>
      <c r="W219" s="351"/>
      <c r="X219" s="351"/>
      <c r="Y219" s="414">
        <f t="shared" si="55"/>
        <v>0</v>
      </c>
      <c r="Z219" s="351"/>
      <c r="AA219" s="351"/>
      <c r="AB219" s="351"/>
      <c r="AC219" s="351"/>
      <c r="AD219" s="351"/>
      <c r="AE219" s="351"/>
      <c r="AF219" s="351"/>
      <c r="AG219" s="422">
        <f t="shared" si="56"/>
        <v>300000</v>
      </c>
      <c r="AH219" s="422">
        <f t="shared" si="57"/>
        <v>300000</v>
      </c>
      <c r="AI219" s="414">
        <f t="shared" si="58"/>
        <v>0</v>
      </c>
      <c r="AJ219" s="414">
        <v>0</v>
      </c>
      <c r="AK219" s="414">
        <v>0</v>
      </c>
      <c r="AL219" s="414">
        <v>0</v>
      </c>
      <c r="AM219" s="414">
        <v>0</v>
      </c>
      <c r="AN219" s="414">
        <f t="shared" si="59"/>
        <v>300000</v>
      </c>
      <c r="AO219" s="414">
        <v>0</v>
      </c>
      <c r="AP219" s="414">
        <v>0</v>
      </c>
      <c r="AQ219" s="414">
        <v>0</v>
      </c>
      <c r="AR219" s="414">
        <v>300000</v>
      </c>
      <c r="AS219" s="414">
        <f t="shared" si="60"/>
        <v>0</v>
      </c>
      <c r="AT219" s="414">
        <v>0</v>
      </c>
      <c r="AU219" s="414">
        <v>0</v>
      </c>
      <c r="AV219" s="414">
        <v>0</v>
      </c>
      <c r="AW219" s="414">
        <v>0</v>
      </c>
      <c r="AX219" s="414">
        <f t="shared" si="61"/>
        <v>0</v>
      </c>
      <c r="AY219" s="414">
        <v>0</v>
      </c>
      <c r="AZ219" s="414">
        <v>0</v>
      </c>
      <c r="BA219" s="414">
        <v>0</v>
      </c>
      <c r="BB219" s="414">
        <f t="shared" si="62"/>
        <v>0</v>
      </c>
      <c r="BC219" s="414">
        <v>0</v>
      </c>
      <c r="BD219" s="414">
        <f t="shared" si="63"/>
        <v>0</v>
      </c>
      <c r="BE219" s="351"/>
      <c r="BF219" s="286"/>
      <c r="BG219" s="400">
        <f t="shared" si="64"/>
        <v>0</v>
      </c>
    </row>
    <row r="220" s="400" customFormat="1" ht="24" customHeight="1" spans="1:59">
      <c r="A220" s="314">
        <v>212</v>
      </c>
      <c r="B220" s="314" t="s">
        <v>19</v>
      </c>
      <c r="C220" s="314" t="s">
        <v>20</v>
      </c>
      <c r="D220" s="314">
        <v>2018</v>
      </c>
      <c r="E220" s="81" t="s">
        <v>268</v>
      </c>
      <c r="F220" s="314" t="s">
        <v>50</v>
      </c>
      <c r="G220" s="314" t="s">
        <v>50</v>
      </c>
      <c r="H220" s="414">
        <f t="shared" si="50"/>
        <v>300000</v>
      </c>
      <c r="I220" s="421">
        <f t="shared" si="51"/>
        <v>300000</v>
      </c>
      <c r="J220" s="414">
        <f t="shared" si="52"/>
        <v>0</v>
      </c>
      <c r="K220" s="351"/>
      <c r="L220" s="351"/>
      <c r="M220" s="351"/>
      <c r="N220" s="351"/>
      <c r="O220" s="414">
        <f t="shared" si="53"/>
        <v>300000</v>
      </c>
      <c r="P220" s="351"/>
      <c r="Q220" s="351"/>
      <c r="R220" s="351"/>
      <c r="S220" s="351">
        <v>300000</v>
      </c>
      <c r="T220" s="414">
        <f t="shared" si="54"/>
        <v>0</v>
      </c>
      <c r="U220" s="351"/>
      <c r="V220" s="351"/>
      <c r="W220" s="351"/>
      <c r="X220" s="351"/>
      <c r="Y220" s="414">
        <f t="shared" si="55"/>
        <v>0</v>
      </c>
      <c r="Z220" s="351"/>
      <c r="AA220" s="351"/>
      <c r="AB220" s="351"/>
      <c r="AC220" s="351"/>
      <c r="AD220" s="351"/>
      <c r="AE220" s="351"/>
      <c r="AF220" s="351"/>
      <c r="AG220" s="422">
        <f t="shared" si="56"/>
        <v>292000</v>
      </c>
      <c r="AH220" s="422">
        <f t="shared" si="57"/>
        <v>292000</v>
      </c>
      <c r="AI220" s="414">
        <f t="shared" si="58"/>
        <v>0</v>
      </c>
      <c r="AJ220" s="414">
        <v>0</v>
      </c>
      <c r="AK220" s="414">
        <v>0</v>
      </c>
      <c r="AL220" s="414">
        <v>0</v>
      </c>
      <c r="AM220" s="414">
        <v>0</v>
      </c>
      <c r="AN220" s="414">
        <f t="shared" si="59"/>
        <v>292000</v>
      </c>
      <c r="AO220" s="414">
        <v>0</v>
      </c>
      <c r="AP220" s="414">
        <v>0</v>
      </c>
      <c r="AQ220" s="414">
        <v>0</v>
      </c>
      <c r="AR220" s="414">
        <v>292000</v>
      </c>
      <c r="AS220" s="414">
        <f t="shared" si="60"/>
        <v>0</v>
      </c>
      <c r="AT220" s="414">
        <v>0</v>
      </c>
      <c r="AU220" s="414">
        <v>0</v>
      </c>
      <c r="AV220" s="414">
        <v>0</v>
      </c>
      <c r="AW220" s="414">
        <v>0</v>
      </c>
      <c r="AX220" s="414">
        <f t="shared" si="61"/>
        <v>0</v>
      </c>
      <c r="AY220" s="414">
        <v>0</v>
      </c>
      <c r="AZ220" s="414">
        <v>0</v>
      </c>
      <c r="BA220" s="414">
        <v>0</v>
      </c>
      <c r="BB220" s="414">
        <f t="shared" si="62"/>
        <v>0</v>
      </c>
      <c r="BC220" s="414">
        <v>0</v>
      </c>
      <c r="BD220" s="414">
        <f t="shared" si="63"/>
        <v>0</v>
      </c>
      <c r="BE220" s="351"/>
      <c r="BF220" s="286"/>
      <c r="BG220" s="400">
        <f t="shared" si="64"/>
        <v>0</v>
      </c>
    </row>
    <row r="221" s="400" customFormat="1" ht="24" customHeight="1" spans="1:59">
      <c r="A221" s="314">
        <v>213</v>
      </c>
      <c r="B221" s="314" t="s">
        <v>19</v>
      </c>
      <c r="C221" s="314" t="s">
        <v>20</v>
      </c>
      <c r="D221" s="314">
        <v>2018</v>
      </c>
      <c r="E221" s="81" t="s">
        <v>269</v>
      </c>
      <c r="F221" s="314" t="s">
        <v>50</v>
      </c>
      <c r="G221" s="314" t="s">
        <v>50</v>
      </c>
      <c r="H221" s="414">
        <f t="shared" si="50"/>
        <v>3000000</v>
      </c>
      <c r="I221" s="421">
        <f t="shared" si="51"/>
        <v>3000000</v>
      </c>
      <c r="J221" s="414">
        <f t="shared" si="52"/>
        <v>0</v>
      </c>
      <c r="K221" s="351"/>
      <c r="L221" s="351"/>
      <c r="M221" s="351"/>
      <c r="N221" s="351"/>
      <c r="O221" s="414">
        <f t="shared" si="53"/>
        <v>3000000</v>
      </c>
      <c r="P221" s="351"/>
      <c r="Q221" s="351"/>
      <c r="R221" s="351"/>
      <c r="S221" s="351">
        <v>3000000</v>
      </c>
      <c r="T221" s="414">
        <f t="shared" si="54"/>
        <v>0</v>
      </c>
      <c r="U221" s="351"/>
      <c r="V221" s="351"/>
      <c r="W221" s="351"/>
      <c r="X221" s="351"/>
      <c r="Y221" s="414">
        <f t="shared" si="55"/>
        <v>0</v>
      </c>
      <c r="Z221" s="351"/>
      <c r="AA221" s="351"/>
      <c r="AB221" s="351"/>
      <c r="AC221" s="351"/>
      <c r="AD221" s="351"/>
      <c r="AE221" s="351"/>
      <c r="AF221" s="351"/>
      <c r="AG221" s="422">
        <f t="shared" si="56"/>
        <v>3000000</v>
      </c>
      <c r="AH221" s="422">
        <f t="shared" si="57"/>
        <v>3000000</v>
      </c>
      <c r="AI221" s="414">
        <f t="shared" si="58"/>
        <v>0</v>
      </c>
      <c r="AJ221" s="414">
        <v>0</v>
      </c>
      <c r="AK221" s="414">
        <v>0</v>
      </c>
      <c r="AL221" s="414">
        <v>0</v>
      </c>
      <c r="AM221" s="414">
        <v>0</v>
      </c>
      <c r="AN221" s="414">
        <f t="shared" si="59"/>
        <v>3000000</v>
      </c>
      <c r="AO221" s="414">
        <v>0</v>
      </c>
      <c r="AP221" s="414">
        <v>0</v>
      </c>
      <c r="AQ221" s="414">
        <v>0</v>
      </c>
      <c r="AR221" s="414">
        <v>3000000</v>
      </c>
      <c r="AS221" s="414">
        <f t="shared" si="60"/>
        <v>0</v>
      </c>
      <c r="AT221" s="414">
        <v>0</v>
      </c>
      <c r="AU221" s="414">
        <v>0</v>
      </c>
      <c r="AV221" s="414">
        <v>0</v>
      </c>
      <c r="AW221" s="414">
        <v>0</v>
      </c>
      <c r="AX221" s="414">
        <f t="shared" si="61"/>
        <v>0</v>
      </c>
      <c r="AY221" s="414">
        <v>0</v>
      </c>
      <c r="AZ221" s="414">
        <v>0</v>
      </c>
      <c r="BA221" s="414">
        <v>0</v>
      </c>
      <c r="BB221" s="414">
        <f t="shared" si="62"/>
        <v>0</v>
      </c>
      <c r="BC221" s="414">
        <v>0</v>
      </c>
      <c r="BD221" s="414">
        <f t="shared" si="63"/>
        <v>0</v>
      </c>
      <c r="BE221" s="351"/>
      <c r="BF221" s="286"/>
      <c r="BG221" s="400">
        <f t="shared" si="64"/>
        <v>0</v>
      </c>
    </row>
    <row r="222" s="400" customFormat="1" ht="24" customHeight="1" spans="1:59">
      <c r="A222" s="314">
        <v>214</v>
      </c>
      <c r="B222" s="314" t="s">
        <v>19</v>
      </c>
      <c r="C222" s="314" t="s">
        <v>20</v>
      </c>
      <c r="D222" s="314">
        <v>2018</v>
      </c>
      <c r="E222" s="81" t="s">
        <v>270</v>
      </c>
      <c r="F222" s="314" t="s">
        <v>50</v>
      </c>
      <c r="G222" s="314" t="s">
        <v>50</v>
      </c>
      <c r="H222" s="414">
        <f t="shared" si="50"/>
        <v>620000</v>
      </c>
      <c r="I222" s="421">
        <f t="shared" si="51"/>
        <v>620000</v>
      </c>
      <c r="J222" s="414">
        <f t="shared" si="52"/>
        <v>0</v>
      </c>
      <c r="K222" s="351"/>
      <c r="L222" s="351"/>
      <c r="M222" s="351"/>
      <c r="N222" s="351"/>
      <c r="O222" s="414">
        <f t="shared" si="53"/>
        <v>620000</v>
      </c>
      <c r="P222" s="351"/>
      <c r="Q222" s="351"/>
      <c r="R222" s="351"/>
      <c r="S222" s="351">
        <v>620000</v>
      </c>
      <c r="T222" s="414">
        <f t="shared" si="54"/>
        <v>0</v>
      </c>
      <c r="U222" s="351"/>
      <c r="V222" s="351"/>
      <c r="W222" s="351"/>
      <c r="X222" s="351"/>
      <c r="Y222" s="414">
        <f t="shared" si="55"/>
        <v>0</v>
      </c>
      <c r="Z222" s="351"/>
      <c r="AA222" s="351"/>
      <c r="AB222" s="351"/>
      <c r="AC222" s="351"/>
      <c r="AD222" s="351"/>
      <c r="AE222" s="351"/>
      <c r="AF222" s="351"/>
      <c r="AG222" s="422">
        <f t="shared" si="56"/>
        <v>620000</v>
      </c>
      <c r="AH222" s="422">
        <f t="shared" si="57"/>
        <v>620000</v>
      </c>
      <c r="AI222" s="414">
        <f t="shared" si="58"/>
        <v>0</v>
      </c>
      <c r="AJ222" s="414">
        <v>0</v>
      </c>
      <c r="AK222" s="414">
        <v>0</v>
      </c>
      <c r="AL222" s="414">
        <v>0</v>
      </c>
      <c r="AM222" s="414">
        <v>0</v>
      </c>
      <c r="AN222" s="414">
        <f t="shared" si="59"/>
        <v>620000</v>
      </c>
      <c r="AO222" s="414">
        <v>0</v>
      </c>
      <c r="AP222" s="414">
        <v>0</v>
      </c>
      <c r="AQ222" s="414">
        <v>0</v>
      </c>
      <c r="AR222" s="414">
        <v>620000</v>
      </c>
      <c r="AS222" s="414">
        <f t="shared" si="60"/>
        <v>0</v>
      </c>
      <c r="AT222" s="414">
        <v>0</v>
      </c>
      <c r="AU222" s="414">
        <v>0</v>
      </c>
      <c r="AV222" s="414">
        <v>0</v>
      </c>
      <c r="AW222" s="414">
        <v>0</v>
      </c>
      <c r="AX222" s="414">
        <f t="shared" si="61"/>
        <v>0</v>
      </c>
      <c r="AY222" s="414">
        <v>0</v>
      </c>
      <c r="AZ222" s="414">
        <v>0</v>
      </c>
      <c r="BA222" s="414">
        <v>0</v>
      </c>
      <c r="BB222" s="414">
        <f t="shared" si="62"/>
        <v>0</v>
      </c>
      <c r="BC222" s="414">
        <v>0</v>
      </c>
      <c r="BD222" s="414">
        <f t="shared" si="63"/>
        <v>0</v>
      </c>
      <c r="BE222" s="351"/>
      <c r="BF222" s="286"/>
      <c r="BG222" s="400">
        <f t="shared" si="64"/>
        <v>0</v>
      </c>
    </row>
    <row r="223" s="400" customFormat="1" ht="24" customHeight="1" spans="1:59">
      <c r="A223" s="314">
        <v>215</v>
      </c>
      <c r="B223" s="314" t="s">
        <v>19</v>
      </c>
      <c r="C223" s="314" t="s">
        <v>20</v>
      </c>
      <c r="D223" s="314">
        <v>2018</v>
      </c>
      <c r="E223" s="81" t="s">
        <v>271</v>
      </c>
      <c r="F223" s="314" t="s">
        <v>50</v>
      </c>
      <c r="G223" s="314" t="s">
        <v>50</v>
      </c>
      <c r="H223" s="414">
        <f t="shared" si="50"/>
        <v>430000</v>
      </c>
      <c r="I223" s="421">
        <f t="shared" si="51"/>
        <v>430000</v>
      </c>
      <c r="J223" s="414">
        <f t="shared" si="52"/>
        <v>0</v>
      </c>
      <c r="K223" s="351"/>
      <c r="L223" s="351"/>
      <c r="M223" s="351"/>
      <c r="N223" s="351"/>
      <c r="O223" s="414">
        <f t="shared" si="53"/>
        <v>430000</v>
      </c>
      <c r="P223" s="351"/>
      <c r="Q223" s="351"/>
      <c r="R223" s="351"/>
      <c r="S223" s="351">
        <v>430000</v>
      </c>
      <c r="T223" s="414">
        <f t="shared" si="54"/>
        <v>0</v>
      </c>
      <c r="U223" s="351"/>
      <c r="V223" s="351"/>
      <c r="W223" s="351"/>
      <c r="X223" s="351"/>
      <c r="Y223" s="414">
        <f t="shared" si="55"/>
        <v>0</v>
      </c>
      <c r="Z223" s="351"/>
      <c r="AA223" s="351"/>
      <c r="AB223" s="351"/>
      <c r="AC223" s="351"/>
      <c r="AD223" s="351"/>
      <c r="AE223" s="351"/>
      <c r="AF223" s="351"/>
      <c r="AG223" s="422">
        <f t="shared" si="56"/>
        <v>430000</v>
      </c>
      <c r="AH223" s="422">
        <f t="shared" si="57"/>
        <v>430000</v>
      </c>
      <c r="AI223" s="414">
        <f t="shared" si="58"/>
        <v>0</v>
      </c>
      <c r="AJ223" s="414">
        <v>0</v>
      </c>
      <c r="AK223" s="414">
        <v>0</v>
      </c>
      <c r="AL223" s="414">
        <v>0</v>
      </c>
      <c r="AM223" s="414">
        <v>0</v>
      </c>
      <c r="AN223" s="414">
        <f t="shared" si="59"/>
        <v>430000</v>
      </c>
      <c r="AO223" s="414">
        <v>0</v>
      </c>
      <c r="AP223" s="414">
        <v>0</v>
      </c>
      <c r="AQ223" s="414">
        <v>0</v>
      </c>
      <c r="AR223" s="414">
        <v>430000</v>
      </c>
      <c r="AS223" s="414">
        <f t="shared" si="60"/>
        <v>0</v>
      </c>
      <c r="AT223" s="414">
        <v>0</v>
      </c>
      <c r="AU223" s="414">
        <v>0</v>
      </c>
      <c r="AV223" s="414">
        <v>0</v>
      </c>
      <c r="AW223" s="414">
        <v>0</v>
      </c>
      <c r="AX223" s="414">
        <f t="shared" si="61"/>
        <v>0</v>
      </c>
      <c r="AY223" s="414">
        <v>0</v>
      </c>
      <c r="AZ223" s="414">
        <v>0</v>
      </c>
      <c r="BA223" s="414">
        <v>0</v>
      </c>
      <c r="BB223" s="414">
        <f t="shared" si="62"/>
        <v>0</v>
      </c>
      <c r="BC223" s="414">
        <v>0</v>
      </c>
      <c r="BD223" s="414">
        <f t="shared" si="63"/>
        <v>0</v>
      </c>
      <c r="BE223" s="351"/>
      <c r="BF223" s="286"/>
      <c r="BG223" s="400">
        <f t="shared" si="64"/>
        <v>0</v>
      </c>
    </row>
    <row r="224" s="400" customFormat="1" ht="24" customHeight="1" spans="1:59">
      <c r="A224" s="314">
        <v>216</v>
      </c>
      <c r="B224" s="314" t="s">
        <v>19</v>
      </c>
      <c r="C224" s="314" t="s">
        <v>20</v>
      </c>
      <c r="D224" s="314">
        <v>2018</v>
      </c>
      <c r="E224" s="315" t="s">
        <v>272</v>
      </c>
      <c r="F224" s="314" t="s">
        <v>50</v>
      </c>
      <c r="G224" s="314" t="s">
        <v>50</v>
      </c>
      <c r="H224" s="414">
        <f t="shared" si="50"/>
        <v>2996800</v>
      </c>
      <c r="I224" s="421">
        <f t="shared" si="51"/>
        <v>2996800</v>
      </c>
      <c r="J224" s="414">
        <f t="shared" si="52"/>
        <v>0</v>
      </c>
      <c r="K224" s="351"/>
      <c r="L224" s="351"/>
      <c r="M224" s="351"/>
      <c r="N224" s="351"/>
      <c r="O224" s="414">
        <f t="shared" si="53"/>
        <v>2996800</v>
      </c>
      <c r="P224" s="351"/>
      <c r="Q224" s="351">
        <v>2996800</v>
      </c>
      <c r="R224" s="351"/>
      <c r="S224" s="351"/>
      <c r="T224" s="414">
        <f t="shared" si="54"/>
        <v>0</v>
      </c>
      <c r="U224" s="351"/>
      <c r="V224" s="351"/>
      <c r="W224" s="351"/>
      <c r="X224" s="351"/>
      <c r="Y224" s="414">
        <f t="shared" si="55"/>
        <v>0</v>
      </c>
      <c r="Z224" s="351"/>
      <c r="AA224" s="351"/>
      <c r="AB224" s="351"/>
      <c r="AC224" s="351"/>
      <c r="AD224" s="351"/>
      <c r="AE224" s="351"/>
      <c r="AF224" s="351"/>
      <c r="AG224" s="422">
        <f t="shared" si="56"/>
        <v>2996800</v>
      </c>
      <c r="AH224" s="422">
        <f t="shared" si="57"/>
        <v>2996800</v>
      </c>
      <c r="AI224" s="414">
        <f t="shared" si="58"/>
        <v>0</v>
      </c>
      <c r="AJ224" s="414">
        <v>0</v>
      </c>
      <c r="AK224" s="414">
        <v>0</v>
      </c>
      <c r="AL224" s="414">
        <v>0</v>
      </c>
      <c r="AM224" s="414">
        <v>0</v>
      </c>
      <c r="AN224" s="414">
        <f t="shared" si="59"/>
        <v>2996800</v>
      </c>
      <c r="AO224" s="414">
        <v>0</v>
      </c>
      <c r="AP224" s="414">
        <v>2996800</v>
      </c>
      <c r="AQ224" s="414">
        <v>0</v>
      </c>
      <c r="AR224" s="414">
        <v>0</v>
      </c>
      <c r="AS224" s="414">
        <f t="shared" si="60"/>
        <v>0</v>
      </c>
      <c r="AT224" s="414">
        <v>0</v>
      </c>
      <c r="AU224" s="414">
        <v>0</v>
      </c>
      <c r="AV224" s="414">
        <v>0</v>
      </c>
      <c r="AW224" s="414">
        <v>0</v>
      </c>
      <c r="AX224" s="414">
        <f t="shared" si="61"/>
        <v>0</v>
      </c>
      <c r="AY224" s="414">
        <v>0</v>
      </c>
      <c r="AZ224" s="414">
        <v>0</v>
      </c>
      <c r="BA224" s="414">
        <v>0</v>
      </c>
      <c r="BB224" s="414">
        <f t="shared" si="62"/>
        <v>0</v>
      </c>
      <c r="BC224" s="414">
        <v>0</v>
      </c>
      <c r="BD224" s="414">
        <f t="shared" si="63"/>
        <v>0</v>
      </c>
      <c r="BE224" s="351"/>
      <c r="BF224" s="427" t="s">
        <v>273</v>
      </c>
      <c r="BG224" s="400">
        <f t="shared" si="64"/>
        <v>0</v>
      </c>
    </row>
    <row r="225" s="400" customFormat="1" ht="24" customHeight="1" spans="1:59">
      <c r="A225" s="314"/>
      <c r="B225" s="314"/>
      <c r="C225" s="314"/>
      <c r="D225" s="314"/>
      <c r="E225" s="315" t="s">
        <v>274</v>
      </c>
      <c r="F225" s="314" t="s">
        <v>50</v>
      </c>
      <c r="G225" s="314" t="s">
        <v>50</v>
      </c>
      <c r="H225" s="414">
        <f t="shared" si="50"/>
        <v>5940900</v>
      </c>
      <c r="I225" s="421">
        <f t="shared" si="51"/>
        <v>5940900</v>
      </c>
      <c r="J225" s="414"/>
      <c r="K225" s="351"/>
      <c r="L225" s="351"/>
      <c r="M225" s="351"/>
      <c r="N225" s="351"/>
      <c r="O225" s="414">
        <f t="shared" si="53"/>
        <v>5940900</v>
      </c>
      <c r="P225" s="351"/>
      <c r="Q225" s="351">
        <v>5940900</v>
      </c>
      <c r="R225" s="351"/>
      <c r="S225" s="351"/>
      <c r="T225" s="414"/>
      <c r="U225" s="351"/>
      <c r="V225" s="351"/>
      <c r="W225" s="351"/>
      <c r="X225" s="351"/>
      <c r="Y225" s="414"/>
      <c r="Z225" s="351"/>
      <c r="AA225" s="351"/>
      <c r="AB225" s="351"/>
      <c r="AC225" s="351"/>
      <c r="AD225" s="351"/>
      <c r="AE225" s="351"/>
      <c r="AF225" s="351"/>
      <c r="AG225" s="422">
        <f t="shared" si="56"/>
        <v>5940900</v>
      </c>
      <c r="AH225" s="422">
        <f t="shared" si="57"/>
        <v>5940900</v>
      </c>
      <c r="AI225" s="414"/>
      <c r="AJ225" s="414"/>
      <c r="AK225" s="414"/>
      <c r="AL225" s="414"/>
      <c r="AM225" s="414"/>
      <c r="AN225" s="414">
        <f t="shared" si="59"/>
        <v>5940900</v>
      </c>
      <c r="AO225" s="414"/>
      <c r="AP225" s="414">
        <v>5940900</v>
      </c>
      <c r="AQ225" s="414"/>
      <c r="AR225" s="414"/>
      <c r="AS225" s="414"/>
      <c r="AT225" s="414"/>
      <c r="AU225" s="414"/>
      <c r="AV225" s="414"/>
      <c r="AW225" s="414"/>
      <c r="AX225" s="414"/>
      <c r="AY225" s="414"/>
      <c r="AZ225" s="414"/>
      <c r="BA225" s="414"/>
      <c r="BB225" s="414"/>
      <c r="BC225" s="414"/>
      <c r="BD225" s="414"/>
      <c r="BE225" s="428"/>
      <c r="BF225" s="354" t="s">
        <v>275</v>
      </c>
      <c r="BG225" s="400">
        <f t="shared" si="64"/>
        <v>0</v>
      </c>
    </row>
    <row r="226" s="400" customFormat="1" ht="24" customHeight="1" spans="1:59">
      <c r="A226" s="314"/>
      <c r="B226" s="314"/>
      <c r="C226" s="314"/>
      <c r="D226" s="314"/>
      <c r="E226" s="315" t="s">
        <v>276</v>
      </c>
      <c r="F226" s="314" t="s">
        <v>50</v>
      </c>
      <c r="G226" s="314" t="s">
        <v>50</v>
      </c>
      <c r="H226" s="414">
        <f t="shared" si="50"/>
        <v>1776100</v>
      </c>
      <c r="I226" s="421">
        <f t="shared" si="51"/>
        <v>1776100</v>
      </c>
      <c r="J226" s="414"/>
      <c r="K226" s="351"/>
      <c r="L226" s="351"/>
      <c r="M226" s="351"/>
      <c r="N226" s="351"/>
      <c r="O226" s="414">
        <f t="shared" si="53"/>
        <v>1776100</v>
      </c>
      <c r="P226" s="351"/>
      <c r="Q226" s="351">
        <v>1776100</v>
      </c>
      <c r="R226" s="351"/>
      <c r="S226" s="351"/>
      <c r="T226" s="414"/>
      <c r="U226" s="351"/>
      <c r="V226" s="351"/>
      <c r="W226" s="351"/>
      <c r="X226" s="351"/>
      <c r="Y226" s="414"/>
      <c r="Z226" s="351"/>
      <c r="AA226" s="351"/>
      <c r="AB226" s="351"/>
      <c r="AC226" s="351"/>
      <c r="AD226" s="351"/>
      <c r="AE226" s="351"/>
      <c r="AF226" s="351"/>
      <c r="AG226" s="422">
        <f t="shared" si="56"/>
        <v>1776100</v>
      </c>
      <c r="AH226" s="422">
        <f t="shared" si="57"/>
        <v>1776100</v>
      </c>
      <c r="AI226" s="414"/>
      <c r="AJ226" s="414"/>
      <c r="AK226" s="414"/>
      <c r="AL226" s="414"/>
      <c r="AM226" s="414"/>
      <c r="AN226" s="414">
        <f t="shared" si="59"/>
        <v>1776100</v>
      </c>
      <c r="AO226" s="414"/>
      <c r="AP226" s="414">
        <v>1776100</v>
      </c>
      <c r="AQ226" s="414"/>
      <c r="AR226" s="414"/>
      <c r="AS226" s="414"/>
      <c r="AT226" s="414"/>
      <c r="AU226" s="414"/>
      <c r="AV226" s="414"/>
      <c r="AW226" s="414"/>
      <c r="AX226" s="414"/>
      <c r="AY226" s="414"/>
      <c r="AZ226" s="414"/>
      <c r="BA226" s="414"/>
      <c r="BB226" s="414"/>
      <c r="BC226" s="414"/>
      <c r="BD226" s="414"/>
      <c r="BE226" s="428"/>
      <c r="BF226" s="354"/>
      <c r="BG226" s="400">
        <f t="shared" si="64"/>
        <v>0</v>
      </c>
    </row>
    <row r="227" s="400" customFormat="1" ht="27" spans="1:59">
      <c r="A227" s="314"/>
      <c r="B227" s="314"/>
      <c r="C227" s="314"/>
      <c r="D227" s="314"/>
      <c r="E227" s="315" t="s">
        <v>277</v>
      </c>
      <c r="F227" s="314" t="s">
        <v>50</v>
      </c>
      <c r="G227" s="314" t="s">
        <v>50</v>
      </c>
      <c r="H227" s="414">
        <f t="shared" ref="H227:H263" si="65">I227+AF227</f>
        <v>1000000</v>
      </c>
      <c r="I227" s="421">
        <f t="shared" ref="I227:I263" si="66">O227+J227+T227+Y227+AE227+AC227+AD227</f>
        <v>1000000</v>
      </c>
      <c r="J227" s="414"/>
      <c r="K227" s="351"/>
      <c r="L227" s="351"/>
      <c r="M227" s="351"/>
      <c r="N227" s="351"/>
      <c r="O227" s="414">
        <f t="shared" ref="O227:O263" si="67">S227+R227+Q227+P227</f>
        <v>1000000</v>
      </c>
      <c r="P227" s="351"/>
      <c r="Q227" s="351">
        <v>1000000</v>
      </c>
      <c r="R227" s="351"/>
      <c r="S227" s="351"/>
      <c r="T227" s="414"/>
      <c r="U227" s="351"/>
      <c r="V227" s="351"/>
      <c r="W227" s="351"/>
      <c r="X227" s="351"/>
      <c r="Y227" s="414"/>
      <c r="Z227" s="351"/>
      <c r="AA227" s="351"/>
      <c r="AB227" s="351"/>
      <c r="AC227" s="351"/>
      <c r="AD227" s="351"/>
      <c r="AE227" s="351"/>
      <c r="AF227" s="351"/>
      <c r="AG227" s="422">
        <f t="shared" ref="AG227:AG263" si="68">AH227+BE227</f>
        <v>1000000</v>
      </c>
      <c r="AH227" s="422">
        <f t="shared" ref="AH227:AH263" si="69">AN227+AI227+AS227+AX227+BD227+BB227+BC227</f>
        <v>1000000</v>
      </c>
      <c r="AI227" s="414"/>
      <c r="AJ227" s="414"/>
      <c r="AK227" s="414"/>
      <c r="AL227" s="414"/>
      <c r="AM227" s="414"/>
      <c r="AN227" s="414">
        <f t="shared" ref="AN227:AN263" si="70">AR227+AQ227+AP227+AO227</f>
        <v>1000000</v>
      </c>
      <c r="AO227" s="414"/>
      <c r="AP227" s="414">
        <v>1000000</v>
      </c>
      <c r="AQ227" s="414"/>
      <c r="AR227" s="414"/>
      <c r="AS227" s="414"/>
      <c r="AT227" s="414"/>
      <c r="AU227" s="414"/>
      <c r="AV227" s="414"/>
      <c r="AW227" s="414"/>
      <c r="AX227" s="414"/>
      <c r="AY227" s="414"/>
      <c r="AZ227" s="414"/>
      <c r="BA227" s="414"/>
      <c r="BB227" s="414"/>
      <c r="BC227" s="414"/>
      <c r="BD227" s="414"/>
      <c r="BE227" s="428"/>
      <c r="BF227" s="354"/>
      <c r="BG227" s="400">
        <f t="shared" ref="BG227:BG263" si="71">BE227-AF227</f>
        <v>0</v>
      </c>
    </row>
    <row r="228" s="400" customFormat="1" ht="30" customHeight="1" spans="1:59">
      <c r="A228" s="314"/>
      <c r="B228" s="314"/>
      <c r="C228" s="314"/>
      <c r="D228" s="314"/>
      <c r="E228" s="315" t="s">
        <v>278</v>
      </c>
      <c r="F228" s="314" t="s">
        <v>50</v>
      </c>
      <c r="G228" s="314" t="s">
        <v>50</v>
      </c>
      <c r="H228" s="414">
        <f t="shared" si="65"/>
        <v>3000000</v>
      </c>
      <c r="I228" s="421">
        <f t="shared" si="66"/>
        <v>3000000</v>
      </c>
      <c r="J228" s="414"/>
      <c r="K228" s="351"/>
      <c r="L228" s="351"/>
      <c r="M228" s="351"/>
      <c r="N228" s="351"/>
      <c r="O228" s="414">
        <f t="shared" si="67"/>
        <v>3000000</v>
      </c>
      <c r="P228" s="351"/>
      <c r="Q228" s="351">
        <v>3000000</v>
      </c>
      <c r="R228" s="351"/>
      <c r="S228" s="351"/>
      <c r="T228" s="414"/>
      <c r="U228" s="351"/>
      <c r="V228" s="351"/>
      <c r="W228" s="351"/>
      <c r="X228" s="351"/>
      <c r="Y228" s="414"/>
      <c r="Z228" s="351"/>
      <c r="AA228" s="351"/>
      <c r="AB228" s="351"/>
      <c r="AC228" s="351"/>
      <c r="AD228" s="351"/>
      <c r="AE228" s="351"/>
      <c r="AF228" s="351"/>
      <c r="AG228" s="422">
        <f t="shared" si="68"/>
        <v>3000000</v>
      </c>
      <c r="AH228" s="422">
        <f t="shared" si="69"/>
        <v>3000000</v>
      </c>
      <c r="AI228" s="414"/>
      <c r="AJ228" s="414"/>
      <c r="AK228" s="414"/>
      <c r="AL228" s="414"/>
      <c r="AM228" s="414"/>
      <c r="AN228" s="414">
        <f t="shared" si="70"/>
        <v>3000000</v>
      </c>
      <c r="AO228" s="414"/>
      <c r="AP228" s="414">
        <v>3000000</v>
      </c>
      <c r="AQ228" s="414"/>
      <c r="AR228" s="414"/>
      <c r="AS228" s="414"/>
      <c r="AT228" s="414"/>
      <c r="AU228" s="414"/>
      <c r="AV228" s="414"/>
      <c r="AW228" s="414"/>
      <c r="AX228" s="414"/>
      <c r="AY228" s="414"/>
      <c r="AZ228" s="414"/>
      <c r="BA228" s="414"/>
      <c r="BB228" s="414"/>
      <c r="BC228" s="414"/>
      <c r="BD228" s="414"/>
      <c r="BE228" s="428"/>
      <c r="BF228" s="354"/>
      <c r="BG228" s="400">
        <f t="shared" si="71"/>
        <v>0</v>
      </c>
    </row>
    <row r="229" s="400" customFormat="1" ht="24" customHeight="1" spans="1:59">
      <c r="A229" s="314">
        <v>221</v>
      </c>
      <c r="B229" s="314" t="s">
        <v>19</v>
      </c>
      <c r="C229" s="314" t="s">
        <v>20</v>
      </c>
      <c r="D229" s="81">
        <v>2018</v>
      </c>
      <c r="E229" s="81" t="s">
        <v>279</v>
      </c>
      <c r="F229" s="314" t="s">
        <v>50</v>
      </c>
      <c r="G229" s="314" t="s">
        <v>79</v>
      </c>
      <c r="H229" s="414">
        <f t="shared" si="65"/>
        <v>2000000</v>
      </c>
      <c r="I229" s="421">
        <f t="shared" si="66"/>
        <v>2000000</v>
      </c>
      <c r="J229" s="414">
        <f t="shared" ref="J229:J250" si="72">N229+M229+L229+K229</f>
        <v>0</v>
      </c>
      <c r="K229" s="351"/>
      <c r="L229" s="351"/>
      <c r="M229" s="351"/>
      <c r="N229" s="351"/>
      <c r="O229" s="414">
        <f t="shared" si="67"/>
        <v>2000000</v>
      </c>
      <c r="P229" s="351"/>
      <c r="Q229" s="351"/>
      <c r="R229" s="351">
        <v>2000000</v>
      </c>
      <c r="S229" s="351"/>
      <c r="T229" s="414">
        <f t="shared" ref="T229:T250" si="73">X229+W229+V229+U229</f>
        <v>0</v>
      </c>
      <c r="U229" s="351"/>
      <c r="V229" s="351"/>
      <c r="W229" s="351"/>
      <c r="X229" s="351"/>
      <c r="Y229" s="414">
        <f>AA229+Z229+AB229</f>
        <v>0</v>
      </c>
      <c r="Z229" s="351"/>
      <c r="AA229" s="351"/>
      <c r="AB229" s="351"/>
      <c r="AC229" s="351"/>
      <c r="AD229" s="351"/>
      <c r="AE229" s="351"/>
      <c r="AF229" s="351"/>
      <c r="AG229" s="422">
        <f t="shared" si="68"/>
        <v>2000000</v>
      </c>
      <c r="AH229" s="422">
        <f t="shared" si="69"/>
        <v>2000000</v>
      </c>
      <c r="AI229" s="414">
        <f t="shared" ref="AI229:AI250" si="74">AM229+AL229+AK229+AJ229</f>
        <v>0</v>
      </c>
      <c r="AJ229" s="414">
        <v>0</v>
      </c>
      <c r="AK229" s="414">
        <v>0</v>
      </c>
      <c r="AL229" s="414">
        <v>0</v>
      </c>
      <c r="AM229" s="414">
        <v>0</v>
      </c>
      <c r="AN229" s="414">
        <f t="shared" si="70"/>
        <v>2000000</v>
      </c>
      <c r="AO229" s="414">
        <v>0</v>
      </c>
      <c r="AP229" s="414">
        <v>0</v>
      </c>
      <c r="AQ229" s="414">
        <v>2000000</v>
      </c>
      <c r="AR229" s="414">
        <v>0</v>
      </c>
      <c r="AS229" s="414">
        <f t="shared" ref="AS229:AS250" si="75">AW229+AV229+AU229+AT229</f>
        <v>0</v>
      </c>
      <c r="AT229" s="414">
        <v>0</v>
      </c>
      <c r="AU229" s="414">
        <v>0</v>
      </c>
      <c r="AV229" s="414">
        <v>0</v>
      </c>
      <c r="AW229" s="414">
        <v>0</v>
      </c>
      <c r="AX229" s="414">
        <f t="shared" ref="AX229:AX250" si="76">AZ229+AY229+BA229</f>
        <v>0</v>
      </c>
      <c r="AY229" s="414">
        <v>0</v>
      </c>
      <c r="AZ229" s="414">
        <v>0</v>
      </c>
      <c r="BA229" s="414">
        <v>0</v>
      </c>
      <c r="BB229" s="414">
        <f t="shared" ref="BB229:BB250" si="77">AC229</f>
        <v>0</v>
      </c>
      <c r="BC229" s="414">
        <v>0</v>
      </c>
      <c r="BD229" s="414">
        <f t="shared" ref="BD229:BD250" si="78">AE229</f>
        <v>0</v>
      </c>
      <c r="BE229" s="314"/>
      <c r="BF229" s="286"/>
      <c r="BG229" s="400">
        <f t="shared" si="71"/>
        <v>0</v>
      </c>
    </row>
    <row r="230" s="400" customFormat="1" ht="24" customHeight="1" spans="1:59">
      <c r="A230" s="314">
        <v>222</v>
      </c>
      <c r="B230" s="314" t="s">
        <v>19</v>
      </c>
      <c r="C230" s="314" t="s">
        <v>20</v>
      </c>
      <c r="D230" s="81">
        <v>2018</v>
      </c>
      <c r="E230" s="81" t="s">
        <v>280</v>
      </c>
      <c r="F230" s="314" t="s">
        <v>50</v>
      </c>
      <c r="G230" s="314" t="s">
        <v>79</v>
      </c>
      <c r="H230" s="414">
        <f t="shared" si="65"/>
        <v>5482700</v>
      </c>
      <c r="I230" s="416">
        <f t="shared" si="66"/>
        <v>5482700</v>
      </c>
      <c r="J230" s="414">
        <f t="shared" si="72"/>
        <v>0</v>
      </c>
      <c r="K230" s="351"/>
      <c r="L230" s="351"/>
      <c r="M230" s="351"/>
      <c r="N230" s="351"/>
      <c r="O230" s="414">
        <f t="shared" si="67"/>
        <v>0</v>
      </c>
      <c r="P230" s="351"/>
      <c r="Q230" s="351"/>
      <c r="R230" s="351"/>
      <c r="S230" s="351"/>
      <c r="T230" s="414">
        <f t="shared" si="73"/>
        <v>0</v>
      </c>
      <c r="U230" s="351"/>
      <c r="V230" s="351"/>
      <c r="W230" s="351"/>
      <c r="X230" s="351"/>
      <c r="Y230" s="414">
        <f>AA230+Z230+AB230</f>
        <v>5482700</v>
      </c>
      <c r="Z230" s="351">
        <v>5482700</v>
      </c>
      <c r="AA230" s="351"/>
      <c r="AB230" s="351"/>
      <c r="AC230" s="351"/>
      <c r="AD230" s="351"/>
      <c r="AE230" s="351"/>
      <c r="AF230" s="351"/>
      <c r="AG230" s="414">
        <f t="shared" si="68"/>
        <v>5482700</v>
      </c>
      <c r="AH230" s="420">
        <f t="shared" si="69"/>
        <v>5482700</v>
      </c>
      <c r="AI230" s="414">
        <f t="shared" si="74"/>
        <v>0</v>
      </c>
      <c r="AJ230" s="414">
        <v>0</v>
      </c>
      <c r="AK230" s="414">
        <v>0</v>
      </c>
      <c r="AL230" s="414">
        <v>0</v>
      </c>
      <c r="AM230" s="414">
        <v>0</v>
      </c>
      <c r="AN230" s="414">
        <f t="shared" si="70"/>
        <v>0</v>
      </c>
      <c r="AO230" s="414">
        <v>0</v>
      </c>
      <c r="AP230" s="414">
        <v>0</v>
      </c>
      <c r="AQ230" s="414">
        <v>0</v>
      </c>
      <c r="AR230" s="414">
        <v>0</v>
      </c>
      <c r="AS230" s="414">
        <f t="shared" si="75"/>
        <v>0</v>
      </c>
      <c r="AT230" s="414">
        <v>0</v>
      </c>
      <c r="AU230" s="414">
        <v>0</v>
      </c>
      <c r="AV230" s="414">
        <v>0</v>
      </c>
      <c r="AW230" s="414">
        <v>0</v>
      </c>
      <c r="AX230" s="414">
        <f t="shared" si="76"/>
        <v>5482700</v>
      </c>
      <c r="AY230" s="414">
        <v>5482700</v>
      </c>
      <c r="AZ230" s="414">
        <v>0</v>
      </c>
      <c r="BA230" s="414">
        <v>0</v>
      </c>
      <c r="BB230" s="414">
        <f t="shared" si="77"/>
        <v>0</v>
      </c>
      <c r="BC230" s="414">
        <v>0</v>
      </c>
      <c r="BD230" s="414">
        <f t="shared" si="78"/>
        <v>0</v>
      </c>
      <c r="BE230" s="314"/>
      <c r="BF230" s="286"/>
      <c r="BG230" s="400">
        <f t="shared" si="71"/>
        <v>0</v>
      </c>
    </row>
    <row r="231" s="400" customFormat="1" ht="24" customHeight="1" spans="1:59">
      <c r="A231" s="314">
        <v>223</v>
      </c>
      <c r="B231" s="314" t="s">
        <v>19</v>
      </c>
      <c r="C231" s="314" t="s">
        <v>20</v>
      </c>
      <c r="D231" s="81">
        <v>2018</v>
      </c>
      <c r="E231" s="81" t="s">
        <v>281</v>
      </c>
      <c r="F231" s="314" t="s">
        <v>50</v>
      </c>
      <c r="G231" s="314" t="s">
        <v>79</v>
      </c>
      <c r="H231" s="414">
        <f t="shared" si="65"/>
        <v>4785700</v>
      </c>
      <c r="I231" s="416">
        <f t="shared" si="66"/>
        <v>4785700</v>
      </c>
      <c r="J231" s="414">
        <f t="shared" si="72"/>
        <v>0</v>
      </c>
      <c r="K231" s="351"/>
      <c r="L231" s="351"/>
      <c r="M231" s="351"/>
      <c r="N231" s="351"/>
      <c r="O231" s="414">
        <f t="shared" si="67"/>
        <v>0</v>
      </c>
      <c r="P231" s="351"/>
      <c r="Q231" s="351"/>
      <c r="R231" s="351"/>
      <c r="S231" s="351"/>
      <c r="T231" s="414">
        <f t="shared" si="73"/>
        <v>0</v>
      </c>
      <c r="U231" s="351"/>
      <c r="V231" s="351"/>
      <c r="W231" s="351"/>
      <c r="X231" s="351"/>
      <c r="Y231" s="414">
        <f>AA231+Z231+AB231</f>
        <v>4785700</v>
      </c>
      <c r="Z231" s="351">
        <v>4785700</v>
      </c>
      <c r="AA231" s="351"/>
      <c r="AB231" s="351"/>
      <c r="AC231" s="351"/>
      <c r="AD231" s="351"/>
      <c r="AE231" s="351"/>
      <c r="AF231" s="351"/>
      <c r="AG231" s="414">
        <f t="shared" si="68"/>
        <v>4785700</v>
      </c>
      <c r="AH231" s="420">
        <f t="shared" si="69"/>
        <v>4785700</v>
      </c>
      <c r="AI231" s="414">
        <f t="shared" si="74"/>
        <v>0</v>
      </c>
      <c r="AJ231" s="414">
        <v>0</v>
      </c>
      <c r="AK231" s="414">
        <v>0</v>
      </c>
      <c r="AL231" s="414">
        <v>0</v>
      </c>
      <c r="AM231" s="414">
        <v>0</v>
      </c>
      <c r="AN231" s="414">
        <f t="shared" si="70"/>
        <v>0</v>
      </c>
      <c r="AO231" s="414">
        <v>0</v>
      </c>
      <c r="AP231" s="414">
        <v>0</v>
      </c>
      <c r="AQ231" s="414">
        <v>0</v>
      </c>
      <c r="AR231" s="414">
        <v>0</v>
      </c>
      <c r="AS231" s="414">
        <f t="shared" si="75"/>
        <v>0</v>
      </c>
      <c r="AT231" s="414">
        <v>0</v>
      </c>
      <c r="AU231" s="414">
        <v>0</v>
      </c>
      <c r="AV231" s="414">
        <v>0</v>
      </c>
      <c r="AW231" s="414">
        <v>0</v>
      </c>
      <c r="AX231" s="414">
        <f t="shared" si="76"/>
        <v>4785700</v>
      </c>
      <c r="AY231" s="414">
        <v>4785700</v>
      </c>
      <c r="AZ231" s="414">
        <v>0</v>
      </c>
      <c r="BA231" s="414">
        <v>0</v>
      </c>
      <c r="BB231" s="414">
        <f t="shared" si="77"/>
        <v>0</v>
      </c>
      <c r="BC231" s="414">
        <v>0</v>
      </c>
      <c r="BD231" s="414">
        <f t="shared" si="78"/>
        <v>0</v>
      </c>
      <c r="BE231" s="314"/>
      <c r="BF231" s="286"/>
      <c r="BG231" s="400">
        <f t="shared" si="71"/>
        <v>0</v>
      </c>
    </row>
    <row r="232" s="400" customFormat="1" ht="24" customHeight="1" spans="1:59">
      <c r="A232" s="314">
        <v>224</v>
      </c>
      <c r="B232" s="314" t="s">
        <v>19</v>
      </c>
      <c r="C232" s="314" t="s">
        <v>20</v>
      </c>
      <c r="D232" s="314">
        <v>2019</v>
      </c>
      <c r="E232" s="81" t="s">
        <v>282</v>
      </c>
      <c r="F232" s="314" t="s">
        <v>50</v>
      </c>
      <c r="G232" s="314" t="s">
        <v>50</v>
      </c>
      <c r="H232" s="414">
        <f t="shared" si="65"/>
        <v>50000</v>
      </c>
      <c r="I232" s="421">
        <f t="shared" si="66"/>
        <v>50000</v>
      </c>
      <c r="J232" s="414">
        <f t="shared" si="72"/>
        <v>0</v>
      </c>
      <c r="K232" s="351"/>
      <c r="L232" s="351"/>
      <c r="M232" s="351"/>
      <c r="N232" s="351"/>
      <c r="O232" s="414">
        <f t="shared" si="67"/>
        <v>50000</v>
      </c>
      <c r="P232" s="351"/>
      <c r="Q232" s="351"/>
      <c r="R232" s="351"/>
      <c r="S232" s="351">
        <v>50000</v>
      </c>
      <c r="T232" s="414">
        <f t="shared" si="73"/>
        <v>0</v>
      </c>
      <c r="U232" s="351"/>
      <c r="V232" s="351"/>
      <c r="W232" s="351"/>
      <c r="X232" s="351"/>
      <c r="Y232" s="414">
        <f t="shared" ref="Y229:Y250" si="79">AA232+Z232+AB232</f>
        <v>0</v>
      </c>
      <c r="Z232" s="351"/>
      <c r="AA232" s="351"/>
      <c r="AB232" s="351"/>
      <c r="AC232" s="351"/>
      <c r="AD232" s="351"/>
      <c r="AE232" s="351"/>
      <c r="AF232" s="351"/>
      <c r="AG232" s="422">
        <f t="shared" si="68"/>
        <v>48020</v>
      </c>
      <c r="AH232" s="422">
        <f t="shared" si="69"/>
        <v>48020</v>
      </c>
      <c r="AI232" s="414">
        <f t="shared" si="74"/>
        <v>0</v>
      </c>
      <c r="AJ232" s="414">
        <v>0</v>
      </c>
      <c r="AK232" s="414">
        <v>0</v>
      </c>
      <c r="AL232" s="414">
        <v>0</v>
      </c>
      <c r="AM232" s="414">
        <v>0</v>
      </c>
      <c r="AN232" s="414">
        <f t="shared" si="70"/>
        <v>48020</v>
      </c>
      <c r="AO232" s="414">
        <v>0</v>
      </c>
      <c r="AP232" s="414">
        <v>0</v>
      </c>
      <c r="AQ232" s="414">
        <v>0</v>
      </c>
      <c r="AR232" s="414">
        <v>48020</v>
      </c>
      <c r="AS232" s="414">
        <f t="shared" si="75"/>
        <v>0</v>
      </c>
      <c r="AT232" s="414">
        <v>0</v>
      </c>
      <c r="AU232" s="414">
        <v>0</v>
      </c>
      <c r="AV232" s="414">
        <v>0</v>
      </c>
      <c r="AW232" s="414">
        <v>0</v>
      </c>
      <c r="AX232" s="414">
        <f t="shared" si="76"/>
        <v>0</v>
      </c>
      <c r="AY232" s="414">
        <v>0</v>
      </c>
      <c r="AZ232" s="414">
        <v>0</v>
      </c>
      <c r="BA232" s="414">
        <v>0</v>
      </c>
      <c r="BB232" s="414">
        <f t="shared" si="77"/>
        <v>0</v>
      </c>
      <c r="BC232" s="414">
        <v>0</v>
      </c>
      <c r="BD232" s="414">
        <f t="shared" si="78"/>
        <v>0</v>
      </c>
      <c r="BE232" s="351"/>
      <c r="BF232" s="286"/>
      <c r="BG232" s="400">
        <f t="shared" si="71"/>
        <v>0</v>
      </c>
    </row>
    <row r="233" s="400" customFormat="1" ht="24" customHeight="1" spans="1:59">
      <c r="A233" s="314">
        <v>225</v>
      </c>
      <c r="B233" s="314" t="s">
        <v>19</v>
      </c>
      <c r="C233" s="314" t="s">
        <v>20</v>
      </c>
      <c r="D233" s="314">
        <v>2019</v>
      </c>
      <c r="E233" s="81" t="s">
        <v>283</v>
      </c>
      <c r="F233" s="314" t="s">
        <v>50</v>
      </c>
      <c r="G233" s="314" t="s">
        <v>50</v>
      </c>
      <c r="H233" s="414">
        <f t="shared" si="65"/>
        <v>266500</v>
      </c>
      <c r="I233" s="421">
        <f t="shared" si="66"/>
        <v>266500</v>
      </c>
      <c r="J233" s="414">
        <f t="shared" si="72"/>
        <v>0</v>
      </c>
      <c r="K233" s="351"/>
      <c r="L233" s="351"/>
      <c r="M233" s="351"/>
      <c r="N233" s="351"/>
      <c r="O233" s="414">
        <f t="shared" si="67"/>
        <v>266500</v>
      </c>
      <c r="P233" s="351"/>
      <c r="Q233" s="351"/>
      <c r="R233" s="351"/>
      <c r="S233" s="351">
        <v>266500</v>
      </c>
      <c r="T233" s="414">
        <f t="shared" si="73"/>
        <v>0</v>
      </c>
      <c r="U233" s="351"/>
      <c r="V233" s="351"/>
      <c r="W233" s="351"/>
      <c r="X233" s="351"/>
      <c r="Y233" s="414">
        <f t="shared" si="79"/>
        <v>0</v>
      </c>
      <c r="Z233" s="351"/>
      <c r="AA233" s="351"/>
      <c r="AB233" s="351"/>
      <c r="AC233" s="351"/>
      <c r="AD233" s="351"/>
      <c r="AE233" s="351"/>
      <c r="AF233" s="351"/>
      <c r="AG233" s="422">
        <f t="shared" si="68"/>
        <v>266500</v>
      </c>
      <c r="AH233" s="422">
        <f t="shared" si="69"/>
        <v>266500</v>
      </c>
      <c r="AI233" s="414">
        <f t="shared" si="74"/>
        <v>0</v>
      </c>
      <c r="AJ233" s="414">
        <v>0</v>
      </c>
      <c r="AK233" s="414">
        <v>0</v>
      </c>
      <c r="AL233" s="414">
        <v>0</v>
      </c>
      <c r="AM233" s="414">
        <v>0</v>
      </c>
      <c r="AN233" s="414">
        <f t="shared" si="70"/>
        <v>266500</v>
      </c>
      <c r="AO233" s="414">
        <v>0</v>
      </c>
      <c r="AP233" s="414">
        <v>0</v>
      </c>
      <c r="AQ233" s="414">
        <v>0</v>
      </c>
      <c r="AR233" s="414">
        <v>266500</v>
      </c>
      <c r="AS233" s="414">
        <f t="shared" si="75"/>
        <v>0</v>
      </c>
      <c r="AT233" s="414">
        <v>0</v>
      </c>
      <c r="AU233" s="414">
        <v>0</v>
      </c>
      <c r="AV233" s="414">
        <v>0</v>
      </c>
      <c r="AW233" s="414">
        <v>0</v>
      </c>
      <c r="AX233" s="414">
        <f t="shared" si="76"/>
        <v>0</v>
      </c>
      <c r="AY233" s="414">
        <v>0</v>
      </c>
      <c r="AZ233" s="414">
        <v>0</v>
      </c>
      <c r="BA233" s="414">
        <v>0</v>
      </c>
      <c r="BB233" s="414">
        <f t="shared" si="77"/>
        <v>0</v>
      </c>
      <c r="BC233" s="414">
        <v>0</v>
      </c>
      <c r="BD233" s="414">
        <f t="shared" si="78"/>
        <v>0</v>
      </c>
      <c r="BE233" s="351"/>
      <c r="BF233" s="286"/>
      <c r="BG233" s="400">
        <f t="shared" si="71"/>
        <v>0</v>
      </c>
    </row>
    <row r="234" s="400" customFormat="1" ht="24" customHeight="1" spans="1:59">
      <c r="A234" s="314">
        <v>226</v>
      </c>
      <c r="B234" s="314" t="s">
        <v>19</v>
      </c>
      <c r="C234" s="314" t="s">
        <v>20</v>
      </c>
      <c r="D234" s="314">
        <v>2019</v>
      </c>
      <c r="E234" s="81" t="s">
        <v>284</v>
      </c>
      <c r="F234" s="314" t="s">
        <v>50</v>
      </c>
      <c r="G234" s="314" t="s">
        <v>50</v>
      </c>
      <c r="H234" s="414">
        <f t="shared" si="65"/>
        <v>483800</v>
      </c>
      <c r="I234" s="421">
        <f t="shared" si="66"/>
        <v>483800</v>
      </c>
      <c r="J234" s="414">
        <f t="shared" si="72"/>
        <v>0</v>
      </c>
      <c r="K234" s="351"/>
      <c r="L234" s="351"/>
      <c r="M234" s="351"/>
      <c r="N234" s="351"/>
      <c r="O234" s="414">
        <f t="shared" si="67"/>
        <v>483800</v>
      </c>
      <c r="P234" s="351"/>
      <c r="Q234" s="351"/>
      <c r="R234" s="351"/>
      <c r="S234" s="351">
        <v>483800</v>
      </c>
      <c r="T234" s="414">
        <f t="shared" si="73"/>
        <v>0</v>
      </c>
      <c r="U234" s="351"/>
      <c r="V234" s="351"/>
      <c r="W234" s="351"/>
      <c r="X234" s="351"/>
      <c r="Y234" s="414">
        <f t="shared" si="79"/>
        <v>0</v>
      </c>
      <c r="Z234" s="351"/>
      <c r="AA234" s="351"/>
      <c r="AB234" s="351"/>
      <c r="AC234" s="351"/>
      <c r="AD234" s="351"/>
      <c r="AE234" s="351"/>
      <c r="AF234" s="351"/>
      <c r="AG234" s="422">
        <f t="shared" si="68"/>
        <v>483800</v>
      </c>
      <c r="AH234" s="422">
        <f t="shared" si="69"/>
        <v>483800</v>
      </c>
      <c r="AI234" s="414">
        <f t="shared" si="74"/>
        <v>0</v>
      </c>
      <c r="AJ234" s="414">
        <v>0</v>
      </c>
      <c r="AK234" s="414">
        <v>0</v>
      </c>
      <c r="AL234" s="414">
        <v>0</v>
      </c>
      <c r="AM234" s="414">
        <v>0</v>
      </c>
      <c r="AN234" s="414">
        <f t="shared" si="70"/>
        <v>483800</v>
      </c>
      <c r="AO234" s="414">
        <v>0</v>
      </c>
      <c r="AP234" s="414">
        <v>0</v>
      </c>
      <c r="AQ234" s="414">
        <v>0</v>
      </c>
      <c r="AR234" s="414">
        <v>483800</v>
      </c>
      <c r="AS234" s="414">
        <f t="shared" si="75"/>
        <v>0</v>
      </c>
      <c r="AT234" s="414">
        <v>0</v>
      </c>
      <c r="AU234" s="414">
        <v>0</v>
      </c>
      <c r="AV234" s="414">
        <v>0</v>
      </c>
      <c r="AW234" s="414">
        <v>0</v>
      </c>
      <c r="AX234" s="414">
        <f t="shared" si="76"/>
        <v>0</v>
      </c>
      <c r="AY234" s="414">
        <v>0</v>
      </c>
      <c r="AZ234" s="414">
        <v>0</v>
      </c>
      <c r="BA234" s="414">
        <v>0</v>
      </c>
      <c r="BB234" s="414">
        <f t="shared" si="77"/>
        <v>0</v>
      </c>
      <c r="BC234" s="414">
        <v>0</v>
      </c>
      <c r="BD234" s="414">
        <f t="shared" si="78"/>
        <v>0</v>
      </c>
      <c r="BE234" s="351"/>
      <c r="BF234" s="286"/>
      <c r="BG234" s="400">
        <f t="shared" si="71"/>
        <v>0</v>
      </c>
    </row>
    <row r="235" s="400" customFormat="1" ht="24" customHeight="1" spans="1:59">
      <c r="A235" s="314">
        <v>227</v>
      </c>
      <c r="B235" s="314" t="s">
        <v>19</v>
      </c>
      <c r="C235" s="314" t="s">
        <v>20</v>
      </c>
      <c r="D235" s="314">
        <v>2019</v>
      </c>
      <c r="E235" s="81" t="s">
        <v>285</v>
      </c>
      <c r="F235" s="314" t="s">
        <v>50</v>
      </c>
      <c r="G235" s="314" t="s">
        <v>50</v>
      </c>
      <c r="H235" s="414">
        <f t="shared" si="65"/>
        <v>798800</v>
      </c>
      <c r="I235" s="421">
        <f t="shared" si="66"/>
        <v>798800</v>
      </c>
      <c r="J235" s="414">
        <f t="shared" si="72"/>
        <v>0</v>
      </c>
      <c r="K235" s="351"/>
      <c r="L235" s="351"/>
      <c r="M235" s="351"/>
      <c r="N235" s="351"/>
      <c r="O235" s="414">
        <f t="shared" si="67"/>
        <v>798800</v>
      </c>
      <c r="P235" s="351"/>
      <c r="Q235" s="351">
        <v>798800</v>
      </c>
      <c r="R235" s="351"/>
      <c r="S235" s="351"/>
      <c r="T235" s="414">
        <f t="shared" si="73"/>
        <v>0</v>
      </c>
      <c r="U235" s="351"/>
      <c r="V235" s="351"/>
      <c r="W235" s="351"/>
      <c r="X235" s="351"/>
      <c r="Y235" s="414">
        <f t="shared" si="79"/>
        <v>0</v>
      </c>
      <c r="Z235" s="351"/>
      <c r="AA235" s="351"/>
      <c r="AB235" s="351"/>
      <c r="AC235" s="351"/>
      <c r="AD235" s="351"/>
      <c r="AE235" s="351"/>
      <c r="AF235" s="351"/>
      <c r="AG235" s="422">
        <f t="shared" si="68"/>
        <v>798800</v>
      </c>
      <c r="AH235" s="422">
        <f t="shared" si="69"/>
        <v>798800</v>
      </c>
      <c r="AI235" s="414">
        <f t="shared" si="74"/>
        <v>0</v>
      </c>
      <c r="AJ235" s="414">
        <v>0</v>
      </c>
      <c r="AK235" s="414">
        <v>0</v>
      </c>
      <c r="AL235" s="414">
        <v>0</v>
      </c>
      <c r="AM235" s="414">
        <v>0</v>
      </c>
      <c r="AN235" s="414">
        <f t="shared" si="70"/>
        <v>798800</v>
      </c>
      <c r="AO235" s="414">
        <v>0</v>
      </c>
      <c r="AP235" s="414">
        <v>798800</v>
      </c>
      <c r="AQ235" s="414">
        <v>0</v>
      </c>
      <c r="AR235" s="414">
        <v>0</v>
      </c>
      <c r="AS235" s="414">
        <f t="shared" si="75"/>
        <v>0</v>
      </c>
      <c r="AT235" s="414">
        <v>0</v>
      </c>
      <c r="AU235" s="414">
        <v>0</v>
      </c>
      <c r="AV235" s="414">
        <v>0</v>
      </c>
      <c r="AW235" s="414">
        <v>0</v>
      </c>
      <c r="AX235" s="414">
        <f t="shared" si="76"/>
        <v>0</v>
      </c>
      <c r="AY235" s="414">
        <v>0</v>
      </c>
      <c r="AZ235" s="414">
        <v>0</v>
      </c>
      <c r="BA235" s="414">
        <v>0</v>
      </c>
      <c r="BB235" s="414">
        <f t="shared" si="77"/>
        <v>0</v>
      </c>
      <c r="BC235" s="414">
        <v>0</v>
      </c>
      <c r="BD235" s="414">
        <f t="shared" si="78"/>
        <v>0</v>
      </c>
      <c r="BE235" s="351"/>
      <c r="BF235" s="286"/>
      <c r="BG235" s="400">
        <f t="shared" si="71"/>
        <v>0</v>
      </c>
    </row>
    <row r="236" s="400" customFormat="1" ht="24" customHeight="1" spans="1:59">
      <c r="A236" s="314">
        <v>228</v>
      </c>
      <c r="B236" s="314" t="s">
        <v>19</v>
      </c>
      <c r="C236" s="314" t="s">
        <v>20</v>
      </c>
      <c r="D236" s="314">
        <v>2019</v>
      </c>
      <c r="E236" s="81" t="s">
        <v>286</v>
      </c>
      <c r="F236" s="314" t="s">
        <v>50</v>
      </c>
      <c r="G236" s="314" t="s">
        <v>50</v>
      </c>
      <c r="H236" s="414">
        <f t="shared" si="65"/>
        <v>410200</v>
      </c>
      <c r="I236" s="421">
        <f t="shared" si="66"/>
        <v>410200</v>
      </c>
      <c r="J236" s="414">
        <f t="shared" si="72"/>
        <v>0</v>
      </c>
      <c r="K236" s="351"/>
      <c r="L236" s="351"/>
      <c r="M236" s="351"/>
      <c r="N236" s="351"/>
      <c r="O236" s="414">
        <f t="shared" si="67"/>
        <v>410200</v>
      </c>
      <c r="P236" s="351"/>
      <c r="Q236" s="351"/>
      <c r="R236" s="351"/>
      <c r="S236" s="351">
        <v>410200</v>
      </c>
      <c r="T236" s="414">
        <f t="shared" si="73"/>
        <v>0</v>
      </c>
      <c r="U236" s="351"/>
      <c r="V236" s="351"/>
      <c r="W236" s="351"/>
      <c r="X236" s="351"/>
      <c r="Y236" s="414">
        <f t="shared" si="79"/>
        <v>0</v>
      </c>
      <c r="Z236" s="351"/>
      <c r="AA236" s="351"/>
      <c r="AB236" s="351"/>
      <c r="AC236" s="351"/>
      <c r="AD236" s="351"/>
      <c r="AE236" s="351"/>
      <c r="AF236" s="351"/>
      <c r="AG236" s="422">
        <f t="shared" si="68"/>
        <v>410200</v>
      </c>
      <c r="AH236" s="422">
        <f t="shared" si="69"/>
        <v>410200</v>
      </c>
      <c r="AI236" s="414">
        <f t="shared" si="74"/>
        <v>0</v>
      </c>
      <c r="AJ236" s="414">
        <v>0</v>
      </c>
      <c r="AK236" s="414">
        <v>0</v>
      </c>
      <c r="AL236" s="414">
        <v>0</v>
      </c>
      <c r="AM236" s="414">
        <v>0</v>
      </c>
      <c r="AN236" s="414">
        <f t="shared" si="70"/>
        <v>410200</v>
      </c>
      <c r="AO236" s="414">
        <v>0</v>
      </c>
      <c r="AP236" s="414">
        <v>0</v>
      </c>
      <c r="AQ236" s="414">
        <v>0</v>
      </c>
      <c r="AR236" s="414">
        <v>410200</v>
      </c>
      <c r="AS236" s="414">
        <f t="shared" si="75"/>
        <v>0</v>
      </c>
      <c r="AT236" s="414">
        <v>0</v>
      </c>
      <c r="AU236" s="414">
        <v>0</v>
      </c>
      <c r="AV236" s="414">
        <v>0</v>
      </c>
      <c r="AW236" s="414">
        <v>0</v>
      </c>
      <c r="AX236" s="414">
        <f t="shared" si="76"/>
        <v>0</v>
      </c>
      <c r="AY236" s="414">
        <v>0</v>
      </c>
      <c r="AZ236" s="414">
        <v>0</v>
      </c>
      <c r="BA236" s="414">
        <v>0</v>
      </c>
      <c r="BB236" s="414">
        <f t="shared" si="77"/>
        <v>0</v>
      </c>
      <c r="BC236" s="414">
        <v>0</v>
      </c>
      <c r="BD236" s="414">
        <f t="shared" si="78"/>
        <v>0</v>
      </c>
      <c r="BE236" s="351"/>
      <c r="BF236" s="286"/>
      <c r="BG236" s="400">
        <f t="shared" si="71"/>
        <v>0</v>
      </c>
    </row>
    <row r="237" s="400" customFormat="1" ht="24" customHeight="1" spans="1:59">
      <c r="A237" s="314">
        <v>229</v>
      </c>
      <c r="B237" s="314" t="s">
        <v>19</v>
      </c>
      <c r="C237" s="314" t="s">
        <v>20</v>
      </c>
      <c r="D237" s="314">
        <v>2019</v>
      </c>
      <c r="E237" s="81" t="s">
        <v>287</v>
      </c>
      <c r="F237" s="314" t="s">
        <v>50</v>
      </c>
      <c r="G237" s="314" t="s">
        <v>50</v>
      </c>
      <c r="H237" s="414">
        <f t="shared" si="65"/>
        <v>32462200</v>
      </c>
      <c r="I237" s="421">
        <f t="shared" si="66"/>
        <v>23350000</v>
      </c>
      <c r="J237" s="414">
        <f t="shared" si="72"/>
        <v>0</v>
      </c>
      <c r="K237" s="351"/>
      <c r="L237" s="351"/>
      <c r="M237" s="351"/>
      <c r="N237" s="351"/>
      <c r="O237" s="414">
        <f t="shared" si="67"/>
        <v>23350000</v>
      </c>
      <c r="P237" s="351"/>
      <c r="Q237" s="351"/>
      <c r="R237" s="351"/>
      <c r="S237" s="351">
        <f>16650000+6700000</f>
        <v>23350000</v>
      </c>
      <c r="T237" s="414">
        <f t="shared" si="73"/>
        <v>0</v>
      </c>
      <c r="U237" s="351"/>
      <c r="V237" s="351"/>
      <c r="W237" s="351"/>
      <c r="X237" s="351"/>
      <c r="Y237" s="414">
        <f t="shared" si="79"/>
        <v>0</v>
      </c>
      <c r="Z237" s="351"/>
      <c r="AA237" s="351"/>
      <c r="AB237" s="351"/>
      <c r="AC237" s="351"/>
      <c r="AD237" s="351"/>
      <c r="AE237" s="351"/>
      <c r="AF237" s="351">
        <f>6497564.45396146+2614635.54603854</f>
        <v>9112200</v>
      </c>
      <c r="AG237" s="422">
        <f t="shared" si="68"/>
        <v>28563233.36</v>
      </c>
      <c r="AH237" s="422">
        <f t="shared" si="69"/>
        <v>23350000</v>
      </c>
      <c r="AI237" s="414">
        <f t="shared" si="74"/>
        <v>0</v>
      </c>
      <c r="AJ237" s="414">
        <v>0</v>
      </c>
      <c r="AK237" s="414">
        <v>0</v>
      </c>
      <c r="AL237" s="414">
        <v>0</v>
      </c>
      <c r="AM237" s="414">
        <v>0</v>
      </c>
      <c r="AN237" s="414">
        <f t="shared" si="70"/>
        <v>23350000</v>
      </c>
      <c r="AO237" s="414">
        <v>0</v>
      </c>
      <c r="AP237" s="414">
        <v>0</v>
      </c>
      <c r="AQ237" s="414">
        <v>0</v>
      </c>
      <c r="AR237" s="414">
        <f>16650000+6700000</f>
        <v>23350000</v>
      </c>
      <c r="AS237" s="414">
        <f t="shared" si="75"/>
        <v>0</v>
      </c>
      <c r="AT237" s="414">
        <v>0</v>
      </c>
      <c r="AU237" s="414">
        <v>0</v>
      </c>
      <c r="AV237" s="414">
        <v>0</v>
      </c>
      <c r="AW237" s="414">
        <v>0</v>
      </c>
      <c r="AX237" s="414">
        <f t="shared" si="76"/>
        <v>0</v>
      </c>
      <c r="AY237" s="414">
        <v>0</v>
      </c>
      <c r="AZ237" s="414">
        <v>0</v>
      </c>
      <c r="BA237" s="414">
        <v>0</v>
      </c>
      <c r="BB237" s="414">
        <f t="shared" si="77"/>
        <v>0</v>
      </c>
      <c r="BC237" s="414">
        <v>0</v>
      </c>
      <c r="BD237" s="414">
        <f t="shared" si="78"/>
        <v>0</v>
      </c>
      <c r="BE237" s="351">
        <v>5213233.36</v>
      </c>
      <c r="BF237" s="286" t="s">
        <v>195</v>
      </c>
      <c r="BG237" s="400">
        <f t="shared" si="71"/>
        <v>-3898966.64</v>
      </c>
    </row>
    <row r="238" s="400" customFormat="1" ht="24" customHeight="1" spans="1:59">
      <c r="A238" s="314">
        <v>230</v>
      </c>
      <c r="B238" s="314" t="s">
        <v>19</v>
      </c>
      <c r="C238" s="314" t="s">
        <v>20</v>
      </c>
      <c r="D238" s="314">
        <v>2019</v>
      </c>
      <c r="E238" s="81" t="s">
        <v>288</v>
      </c>
      <c r="F238" s="314" t="s">
        <v>50</v>
      </c>
      <c r="G238" s="314" t="s">
        <v>50</v>
      </c>
      <c r="H238" s="414">
        <f t="shared" si="65"/>
        <v>2993100</v>
      </c>
      <c r="I238" s="421">
        <f t="shared" si="66"/>
        <v>2993100</v>
      </c>
      <c r="J238" s="414">
        <f t="shared" si="72"/>
        <v>0</v>
      </c>
      <c r="K238" s="351"/>
      <c r="L238" s="351"/>
      <c r="M238" s="351"/>
      <c r="N238" s="351"/>
      <c r="O238" s="414">
        <f t="shared" si="67"/>
        <v>2993100</v>
      </c>
      <c r="P238" s="351">
        <v>2993100</v>
      </c>
      <c r="Q238" s="351"/>
      <c r="R238" s="351"/>
      <c r="S238" s="351"/>
      <c r="T238" s="414">
        <f t="shared" si="73"/>
        <v>0</v>
      </c>
      <c r="U238" s="351"/>
      <c r="V238" s="351"/>
      <c r="W238" s="351"/>
      <c r="X238" s="351"/>
      <c r="Y238" s="414">
        <f t="shared" si="79"/>
        <v>0</v>
      </c>
      <c r="Z238" s="351"/>
      <c r="AA238" s="351"/>
      <c r="AB238" s="351"/>
      <c r="AC238" s="351"/>
      <c r="AD238" s="351"/>
      <c r="AE238" s="351"/>
      <c r="AF238" s="351"/>
      <c r="AG238" s="422">
        <f t="shared" si="68"/>
        <v>2831400</v>
      </c>
      <c r="AH238" s="422">
        <f t="shared" si="69"/>
        <v>2831400</v>
      </c>
      <c r="AI238" s="414">
        <f t="shared" si="74"/>
        <v>0</v>
      </c>
      <c r="AJ238" s="414">
        <v>0</v>
      </c>
      <c r="AK238" s="414">
        <v>0</v>
      </c>
      <c r="AL238" s="414">
        <v>0</v>
      </c>
      <c r="AM238" s="414">
        <v>0</v>
      </c>
      <c r="AN238" s="414">
        <f t="shared" si="70"/>
        <v>2831400</v>
      </c>
      <c r="AO238" s="414">
        <v>0</v>
      </c>
      <c r="AP238" s="414">
        <v>2831400</v>
      </c>
      <c r="AQ238" s="414">
        <v>0</v>
      </c>
      <c r="AR238" s="414">
        <v>0</v>
      </c>
      <c r="AS238" s="414">
        <f t="shared" si="75"/>
        <v>0</v>
      </c>
      <c r="AT238" s="414">
        <v>0</v>
      </c>
      <c r="AU238" s="414">
        <v>0</v>
      </c>
      <c r="AV238" s="414">
        <v>0</v>
      </c>
      <c r="AW238" s="414">
        <v>0</v>
      </c>
      <c r="AX238" s="414">
        <f t="shared" si="76"/>
        <v>0</v>
      </c>
      <c r="AY238" s="414">
        <v>0</v>
      </c>
      <c r="AZ238" s="414">
        <v>0</v>
      </c>
      <c r="BA238" s="414">
        <v>0</v>
      </c>
      <c r="BB238" s="414">
        <f t="shared" si="77"/>
        <v>0</v>
      </c>
      <c r="BC238" s="414">
        <v>0</v>
      </c>
      <c r="BD238" s="414">
        <f t="shared" si="78"/>
        <v>0</v>
      </c>
      <c r="BE238" s="351"/>
      <c r="BF238" s="286"/>
      <c r="BG238" s="400">
        <f t="shared" si="71"/>
        <v>0</v>
      </c>
    </row>
    <row r="239" s="400" customFormat="1" ht="27" spans="1:59">
      <c r="A239" s="314">
        <v>231</v>
      </c>
      <c r="B239" s="314" t="s">
        <v>19</v>
      </c>
      <c r="C239" s="314" t="s">
        <v>20</v>
      </c>
      <c r="D239" s="81">
        <v>2019</v>
      </c>
      <c r="E239" s="355" t="s">
        <v>289</v>
      </c>
      <c r="F239" s="419" t="s">
        <v>79</v>
      </c>
      <c r="G239" s="419" t="s">
        <v>79</v>
      </c>
      <c r="H239" s="414">
        <f t="shared" si="65"/>
        <v>6705700</v>
      </c>
      <c r="I239" s="414">
        <f t="shared" si="66"/>
        <v>6705700</v>
      </c>
      <c r="J239" s="414">
        <f t="shared" si="72"/>
        <v>0</v>
      </c>
      <c r="K239" s="351"/>
      <c r="L239" s="351"/>
      <c r="M239" s="351"/>
      <c r="N239" s="351"/>
      <c r="O239" s="414">
        <f t="shared" si="67"/>
        <v>6705700</v>
      </c>
      <c r="P239" s="351">
        <v>6705700</v>
      </c>
      <c r="Q239" s="351"/>
      <c r="R239" s="351"/>
      <c r="S239" s="351"/>
      <c r="T239" s="414">
        <f t="shared" si="73"/>
        <v>0</v>
      </c>
      <c r="U239" s="351"/>
      <c r="V239" s="351"/>
      <c r="W239" s="351"/>
      <c r="X239" s="351"/>
      <c r="Y239" s="414">
        <f t="shared" si="79"/>
        <v>0</v>
      </c>
      <c r="Z239" s="351"/>
      <c r="AA239" s="351"/>
      <c r="AB239" s="351"/>
      <c r="AC239" s="351"/>
      <c r="AD239" s="351"/>
      <c r="AE239" s="351"/>
      <c r="AF239" s="351"/>
      <c r="AG239" s="422">
        <f t="shared" si="68"/>
        <v>6705700</v>
      </c>
      <c r="AH239" s="422">
        <f t="shared" si="69"/>
        <v>6705700</v>
      </c>
      <c r="AI239" s="414">
        <f t="shared" si="74"/>
        <v>0</v>
      </c>
      <c r="AJ239" s="414">
        <v>0</v>
      </c>
      <c r="AK239" s="414">
        <v>0</v>
      </c>
      <c r="AL239" s="414">
        <v>0</v>
      </c>
      <c r="AM239" s="414">
        <v>0</v>
      </c>
      <c r="AN239" s="414">
        <f t="shared" si="70"/>
        <v>6705700</v>
      </c>
      <c r="AO239" s="414">
        <v>6705700</v>
      </c>
      <c r="AP239" s="414">
        <v>0</v>
      </c>
      <c r="AQ239" s="414">
        <v>0</v>
      </c>
      <c r="AR239" s="414">
        <v>0</v>
      </c>
      <c r="AS239" s="414">
        <f t="shared" si="75"/>
        <v>0</v>
      </c>
      <c r="AT239" s="414">
        <v>0</v>
      </c>
      <c r="AU239" s="414">
        <v>0</v>
      </c>
      <c r="AV239" s="414">
        <v>0</v>
      </c>
      <c r="AW239" s="414">
        <v>0</v>
      </c>
      <c r="AX239" s="414">
        <f t="shared" si="76"/>
        <v>0</v>
      </c>
      <c r="AY239" s="414">
        <v>0</v>
      </c>
      <c r="AZ239" s="414">
        <v>0</v>
      </c>
      <c r="BA239" s="414">
        <v>0</v>
      </c>
      <c r="BB239" s="414">
        <f t="shared" si="77"/>
        <v>0</v>
      </c>
      <c r="BC239" s="414">
        <v>0</v>
      </c>
      <c r="BD239" s="414">
        <f t="shared" si="78"/>
        <v>0</v>
      </c>
      <c r="BE239" s="314"/>
      <c r="BF239" s="286"/>
      <c r="BG239" s="400">
        <f t="shared" si="71"/>
        <v>0</v>
      </c>
    </row>
    <row r="240" s="400" customFormat="1" ht="27" spans="1:59">
      <c r="A240" s="314">
        <v>232</v>
      </c>
      <c r="B240" s="314" t="s">
        <v>19</v>
      </c>
      <c r="C240" s="314" t="s">
        <v>20</v>
      </c>
      <c r="D240" s="81">
        <v>2019</v>
      </c>
      <c r="E240" s="81" t="s">
        <v>290</v>
      </c>
      <c r="F240" s="314" t="s">
        <v>50</v>
      </c>
      <c r="G240" s="314" t="s">
        <v>79</v>
      </c>
      <c r="H240" s="414">
        <f t="shared" si="65"/>
        <v>3498100</v>
      </c>
      <c r="I240" s="421">
        <f t="shared" si="66"/>
        <v>3498100</v>
      </c>
      <c r="J240" s="414">
        <f t="shared" si="72"/>
        <v>0</v>
      </c>
      <c r="K240" s="351"/>
      <c r="L240" s="351"/>
      <c r="M240" s="351"/>
      <c r="N240" s="351"/>
      <c r="O240" s="414">
        <f t="shared" si="67"/>
        <v>3498100</v>
      </c>
      <c r="P240" s="351"/>
      <c r="Q240" s="351"/>
      <c r="R240" s="351">
        <v>3498100</v>
      </c>
      <c r="S240" s="351"/>
      <c r="T240" s="414">
        <f t="shared" si="73"/>
        <v>0</v>
      </c>
      <c r="U240" s="351"/>
      <c r="V240" s="351"/>
      <c r="W240" s="351"/>
      <c r="X240" s="351"/>
      <c r="Y240" s="414">
        <f t="shared" si="79"/>
        <v>0</v>
      </c>
      <c r="Z240" s="351"/>
      <c r="AA240" s="351"/>
      <c r="AB240" s="351"/>
      <c r="AC240" s="351"/>
      <c r="AD240" s="351"/>
      <c r="AE240" s="351"/>
      <c r="AF240" s="351"/>
      <c r="AG240" s="422">
        <f t="shared" si="68"/>
        <v>3498100</v>
      </c>
      <c r="AH240" s="422">
        <f t="shared" si="69"/>
        <v>3498100</v>
      </c>
      <c r="AI240" s="414">
        <f t="shared" si="74"/>
        <v>0</v>
      </c>
      <c r="AJ240" s="414">
        <v>0</v>
      </c>
      <c r="AK240" s="414">
        <v>0</v>
      </c>
      <c r="AL240" s="414">
        <v>0</v>
      </c>
      <c r="AM240" s="414">
        <v>0</v>
      </c>
      <c r="AN240" s="414">
        <f t="shared" si="70"/>
        <v>3498100</v>
      </c>
      <c r="AO240" s="414">
        <v>0</v>
      </c>
      <c r="AP240" s="414">
        <v>0</v>
      </c>
      <c r="AQ240" s="414">
        <v>3498100</v>
      </c>
      <c r="AR240" s="414">
        <v>0</v>
      </c>
      <c r="AS240" s="414">
        <f t="shared" si="75"/>
        <v>0</v>
      </c>
      <c r="AT240" s="414">
        <v>0</v>
      </c>
      <c r="AU240" s="414">
        <v>0</v>
      </c>
      <c r="AV240" s="414">
        <v>0</v>
      </c>
      <c r="AW240" s="414">
        <v>0</v>
      </c>
      <c r="AX240" s="414">
        <f t="shared" si="76"/>
        <v>0</v>
      </c>
      <c r="AY240" s="414">
        <v>0</v>
      </c>
      <c r="AZ240" s="414">
        <v>0</v>
      </c>
      <c r="BA240" s="414">
        <v>0</v>
      </c>
      <c r="BB240" s="414">
        <f t="shared" si="77"/>
        <v>0</v>
      </c>
      <c r="BC240" s="414">
        <v>0</v>
      </c>
      <c r="BD240" s="414">
        <f t="shared" si="78"/>
        <v>0</v>
      </c>
      <c r="BE240" s="314"/>
      <c r="BF240" s="426" t="s">
        <v>291</v>
      </c>
      <c r="BG240" s="400">
        <f t="shared" si="71"/>
        <v>0</v>
      </c>
    </row>
    <row r="241" s="400" customFormat="1" ht="24" customHeight="1" spans="1:59">
      <c r="A241" s="314">
        <v>233</v>
      </c>
      <c r="B241" s="314" t="s">
        <v>19</v>
      </c>
      <c r="C241" s="314" t="s">
        <v>20</v>
      </c>
      <c r="D241" s="81">
        <v>2019</v>
      </c>
      <c r="E241" s="81" t="s">
        <v>292</v>
      </c>
      <c r="F241" s="314" t="s">
        <v>50</v>
      </c>
      <c r="G241" s="314" t="s">
        <v>79</v>
      </c>
      <c r="H241" s="414">
        <f t="shared" si="65"/>
        <v>3983900</v>
      </c>
      <c r="I241" s="421">
        <f t="shared" si="66"/>
        <v>3860000</v>
      </c>
      <c r="J241" s="414">
        <f t="shared" si="72"/>
        <v>0</v>
      </c>
      <c r="K241" s="351"/>
      <c r="L241" s="351"/>
      <c r="M241" s="351"/>
      <c r="N241" s="351"/>
      <c r="O241" s="414">
        <f t="shared" si="67"/>
        <v>3860000</v>
      </c>
      <c r="P241" s="351"/>
      <c r="Q241" s="351">
        <v>3860000</v>
      </c>
      <c r="R241" s="351"/>
      <c r="S241" s="351"/>
      <c r="T241" s="414">
        <f t="shared" si="73"/>
        <v>0</v>
      </c>
      <c r="U241" s="351"/>
      <c r="V241" s="351"/>
      <c r="W241" s="351"/>
      <c r="X241" s="351"/>
      <c r="Y241" s="414">
        <f t="shared" si="79"/>
        <v>0</v>
      </c>
      <c r="Z241" s="351"/>
      <c r="AA241" s="351"/>
      <c r="AB241" s="351"/>
      <c r="AC241" s="351"/>
      <c r="AD241" s="351"/>
      <c r="AE241" s="351"/>
      <c r="AF241" s="351">
        <v>123900</v>
      </c>
      <c r="AG241" s="422">
        <f t="shared" si="68"/>
        <v>3983900</v>
      </c>
      <c r="AH241" s="422">
        <f t="shared" si="69"/>
        <v>3860000</v>
      </c>
      <c r="AI241" s="414">
        <f t="shared" si="74"/>
        <v>0</v>
      </c>
      <c r="AJ241" s="414">
        <v>0</v>
      </c>
      <c r="AK241" s="414">
        <v>0</v>
      </c>
      <c r="AL241" s="414">
        <v>0</v>
      </c>
      <c r="AM241" s="414">
        <v>0</v>
      </c>
      <c r="AN241" s="414">
        <f t="shared" si="70"/>
        <v>3860000</v>
      </c>
      <c r="AO241" s="414">
        <v>0</v>
      </c>
      <c r="AP241" s="414">
        <v>3860000</v>
      </c>
      <c r="AQ241" s="414">
        <v>0</v>
      </c>
      <c r="AR241" s="414">
        <v>0</v>
      </c>
      <c r="AS241" s="414">
        <f t="shared" si="75"/>
        <v>0</v>
      </c>
      <c r="AT241" s="414">
        <v>0</v>
      </c>
      <c r="AU241" s="414">
        <v>0</v>
      </c>
      <c r="AV241" s="414">
        <v>0</v>
      </c>
      <c r="AW241" s="414">
        <v>0</v>
      </c>
      <c r="AX241" s="414">
        <f t="shared" si="76"/>
        <v>0</v>
      </c>
      <c r="AY241" s="414">
        <v>0</v>
      </c>
      <c r="AZ241" s="414">
        <v>0</v>
      </c>
      <c r="BA241" s="414">
        <v>0</v>
      </c>
      <c r="BB241" s="414">
        <f t="shared" si="77"/>
        <v>0</v>
      </c>
      <c r="BC241" s="414">
        <v>0</v>
      </c>
      <c r="BD241" s="414">
        <f t="shared" si="78"/>
        <v>0</v>
      </c>
      <c r="BE241" s="351">
        <v>123900</v>
      </c>
      <c r="BF241" s="286"/>
      <c r="BG241" s="400">
        <f t="shared" si="71"/>
        <v>0</v>
      </c>
    </row>
    <row r="242" s="400" customFormat="1" ht="24" customHeight="1" spans="1:59">
      <c r="A242" s="314">
        <v>234</v>
      </c>
      <c r="B242" s="314" t="s">
        <v>19</v>
      </c>
      <c r="C242" s="314" t="s">
        <v>20</v>
      </c>
      <c r="D242" s="81">
        <v>2019</v>
      </c>
      <c r="E242" s="81" t="s">
        <v>293</v>
      </c>
      <c r="F242" s="314" t="s">
        <v>50</v>
      </c>
      <c r="G242" s="314" t="s">
        <v>50</v>
      </c>
      <c r="H242" s="414">
        <f t="shared" si="65"/>
        <v>48512100</v>
      </c>
      <c r="I242" s="421">
        <f t="shared" si="66"/>
        <v>48512100</v>
      </c>
      <c r="J242" s="414">
        <f t="shared" si="72"/>
        <v>0</v>
      </c>
      <c r="K242" s="351"/>
      <c r="L242" s="351"/>
      <c r="M242" s="351"/>
      <c r="N242" s="351"/>
      <c r="O242" s="414">
        <f t="shared" si="67"/>
        <v>48512100</v>
      </c>
      <c r="P242" s="351">
        <v>7249000</v>
      </c>
      <c r="Q242" s="351">
        <v>5340000</v>
      </c>
      <c r="R242" s="351"/>
      <c r="S242" s="351">
        <v>35923100</v>
      </c>
      <c r="T242" s="414">
        <f t="shared" si="73"/>
        <v>0</v>
      </c>
      <c r="U242" s="351"/>
      <c r="V242" s="351"/>
      <c r="W242" s="351"/>
      <c r="X242" s="351"/>
      <c r="Y242" s="414">
        <f t="shared" si="79"/>
        <v>0</v>
      </c>
      <c r="Z242" s="351"/>
      <c r="AA242" s="351"/>
      <c r="AB242" s="351"/>
      <c r="AC242" s="351"/>
      <c r="AD242" s="351"/>
      <c r="AE242" s="351"/>
      <c r="AF242" s="351"/>
      <c r="AG242" s="422">
        <f t="shared" si="68"/>
        <v>47680258.3000001</v>
      </c>
      <c r="AH242" s="422">
        <f t="shared" si="69"/>
        <v>47680258.3000001</v>
      </c>
      <c r="AI242" s="414">
        <f t="shared" si="74"/>
        <v>0</v>
      </c>
      <c r="AJ242" s="414">
        <v>0</v>
      </c>
      <c r="AK242" s="414">
        <v>0</v>
      </c>
      <c r="AL242" s="414">
        <v>0</v>
      </c>
      <c r="AM242" s="414">
        <v>0</v>
      </c>
      <c r="AN242" s="414">
        <f t="shared" si="70"/>
        <v>47680258.3000001</v>
      </c>
      <c r="AO242" s="414">
        <v>7249000</v>
      </c>
      <c r="AP242" s="414">
        <v>5340000</v>
      </c>
      <c r="AQ242" s="414">
        <v>0</v>
      </c>
      <c r="AR242" s="351">
        <v>35091258.3000001</v>
      </c>
      <c r="AS242" s="414">
        <f t="shared" si="75"/>
        <v>0</v>
      </c>
      <c r="AT242" s="414">
        <v>0</v>
      </c>
      <c r="AU242" s="414">
        <v>0</v>
      </c>
      <c r="AV242" s="414">
        <v>0</v>
      </c>
      <c r="AW242" s="414">
        <v>0</v>
      </c>
      <c r="AX242" s="414">
        <f t="shared" si="76"/>
        <v>0</v>
      </c>
      <c r="AY242" s="414">
        <v>0</v>
      </c>
      <c r="AZ242" s="414">
        <v>0</v>
      </c>
      <c r="BA242" s="414">
        <v>0</v>
      </c>
      <c r="BB242" s="414">
        <f t="shared" si="77"/>
        <v>0</v>
      </c>
      <c r="BC242" s="414">
        <v>0</v>
      </c>
      <c r="BD242" s="414">
        <f t="shared" si="78"/>
        <v>0</v>
      </c>
      <c r="BE242" s="314"/>
      <c r="BF242" s="426" t="s">
        <v>294</v>
      </c>
      <c r="BG242" s="400">
        <f t="shared" si="71"/>
        <v>0</v>
      </c>
    </row>
    <row r="243" s="400" customFormat="1" ht="24" customHeight="1" spans="1:59">
      <c r="A243" s="314">
        <v>235</v>
      </c>
      <c r="B243" s="314" t="s">
        <v>19</v>
      </c>
      <c r="C243" s="314" t="s">
        <v>20</v>
      </c>
      <c r="D243" s="81">
        <v>2019</v>
      </c>
      <c r="E243" s="81" t="s">
        <v>295</v>
      </c>
      <c r="F243" s="314" t="s">
        <v>50</v>
      </c>
      <c r="G243" s="314" t="s">
        <v>50</v>
      </c>
      <c r="H243" s="414">
        <f t="shared" si="65"/>
        <v>19251800</v>
      </c>
      <c r="I243" s="421">
        <f t="shared" si="66"/>
        <v>19251800</v>
      </c>
      <c r="J243" s="414">
        <f t="shared" si="72"/>
        <v>0</v>
      </c>
      <c r="K243" s="351"/>
      <c r="L243" s="351"/>
      <c r="M243" s="351"/>
      <c r="N243" s="351"/>
      <c r="O243" s="414">
        <f t="shared" si="67"/>
        <v>19251800</v>
      </c>
      <c r="P243" s="351"/>
      <c r="Q243" s="351"/>
      <c r="R243" s="351"/>
      <c r="S243" s="351">
        <v>19251800</v>
      </c>
      <c r="T243" s="414">
        <f t="shared" si="73"/>
        <v>0</v>
      </c>
      <c r="U243" s="351"/>
      <c r="V243" s="351"/>
      <c r="W243" s="351"/>
      <c r="X243" s="351"/>
      <c r="Y243" s="414">
        <f t="shared" si="79"/>
        <v>0</v>
      </c>
      <c r="Z243" s="351"/>
      <c r="AA243" s="351"/>
      <c r="AB243" s="351"/>
      <c r="AC243" s="351"/>
      <c r="AD243" s="351"/>
      <c r="AE243" s="351"/>
      <c r="AF243" s="351"/>
      <c r="AG243" s="422">
        <f t="shared" si="68"/>
        <v>18345550.4</v>
      </c>
      <c r="AH243" s="422">
        <f t="shared" si="69"/>
        <v>18345550.4</v>
      </c>
      <c r="AI243" s="414">
        <f t="shared" si="74"/>
        <v>0</v>
      </c>
      <c r="AJ243" s="414">
        <v>0</v>
      </c>
      <c r="AK243" s="414">
        <v>0</v>
      </c>
      <c r="AL243" s="414">
        <v>0</v>
      </c>
      <c r="AM243" s="414">
        <v>0</v>
      </c>
      <c r="AN243" s="414">
        <f t="shared" si="70"/>
        <v>18345550.4</v>
      </c>
      <c r="AO243" s="414">
        <v>0</v>
      </c>
      <c r="AP243" s="414">
        <v>0</v>
      </c>
      <c r="AQ243" s="414">
        <v>0</v>
      </c>
      <c r="AR243" s="414">
        <v>18345550.4</v>
      </c>
      <c r="AS243" s="414">
        <f t="shared" si="75"/>
        <v>0</v>
      </c>
      <c r="AT243" s="414">
        <v>0</v>
      </c>
      <c r="AU243" s="414">
        <v>0</v>
      </c>
      <c r="AV243" s="414">
        <v>0</v>
      </c>
      <c r="AW243" s="414">
        <v>0</v>
      </c>
      <c r="AX243" s="414">
        <f t="shared" si="76"/>
        <v>0</v>
      </c>
      <c r="AY243" s="414">
        <v>0</v>
      </c>
      <c r="AZ243" s="414">
        <v>0</v>
      </c>
      <c r="BA243" s="414">
        <v>0</v>
      </c>
      <c r="BB243" s="414">
        <f t="shared" si="77"/>
        <v>0</v>
      </c>
      <c r="BC243" s="414">
        <v>0</v>
      </c>
      <c r="BD243" s="414">
        <f t="shared" si="78"/>
        <v>0</v>
      </c>
      <c r="BE243" s="314"/>
      <c r="BF243" s="286"/>
      <c r="BG243" s="400">
        <f t="shared" si="71"/>
        <v>0</v>
      </c>
    </row>
    <row r="244" s="400" customFormat="1" ht="24" customHeight="1" spans="1:59">
      <c r="A244" s="314">
        <v>236</v>
      </c>
      <c r="B244" s="314" t="s">
        <v>19</v>
      </c>
      <c r="C244" s="314" t="s">
        <v>20</v>
      </c>
      <c r="D244" s="314">
        <v>2020</v>
      </c>
      <c r="E244" s="81" t="s">
        <v>296</v>
      </c>
      <c r="F244" s="314" t="s">
        <v>50</v>
      </c>
      <c r="G244" s="314" t="s">
        <v>50</v>
      </c>
      <c r="H244" s="414">
        <f t="shared" si="65"/>
        <v>1270700</v>
      </c>
      <c r="I244" s="421">
        <f t="shared" si="66"/>
        <v>1270700</v>
      </c>
      <c r="J244" s="414">
        <f t="shared" si="72"/>
        <v>0</v>
      </c>
      <c r="K244" s="351"/>
      <c r="L244" s="351"/>
      <c r="M244" s="351"/>
      <c r="N244" s="351"/>
      <c r="O244" s="414">
        <f t="shared" si="67"/>
        <v>1270700</v>
      </c>
      <c r="P244" s="351"/>
      <c r="Q244" s="351"/>
      <c r="R244" s="351"/>
      <c r="S244" s="351">
        <v>1270700</v>
      </c>
      <c r="T244" s="414">
        <f t="shared" si="73"/>
        <v>0</v>
      </c>
      <c r="U244" s="351"/>
      <c r="V244" s="351"/>
      <c r="W244" s="351"/>
      <c r="X244" s="351"/>
      <c r="Y244" s="414">
        <f t="shared" si="79"/>
        <v>0</v>
      </c>
      <c r="Z244" s="351"/>
      <c r="AA244" s="351"/>
      <c r="AB244" s="351"/>
      <c r="AC244" s="351"/>
      <c r="AD244" s="351"/>
      <c r="AE244" s="351"/>
      <c r="AF244" s="351"/>
      <c r="AG244" s="422">
        <f t="shared" si="68"/>
        <v>685300</v>
      </c>
      <c r="AH244" s="422">
        <f t="shared" si="69"/>
        <v>685300</v>
      </c>
      <c r="AI244" s="414">
        <f t="shared" si="74"/>
        <v>0</v>
      </c>
      <c r="AJ244" s="414">
        <v>0</v>
      </c>
      <c r="AK244" s="414">
        <v>0</v>
      </c>
      <c r="AL244" s="414">
        <v>0</v>
      </c>
      <c r="AM244" s="414">
        <v>0</v>
      </c>
      <c r="AN244" s="414">
        <f t="shared" si="70"/>
        <v>685300</v>
      </c>
      <c r="AO244" s="414">
        <v>0</v>
      </c>
      <c r="AP244" s="414">
        <v>0</v>
      </c>
      <c r="AQ244" s="414">
        <v>0</v>
      </c>
      <c r="AR244" s="414">
        <v>685300</v>
      </c>
      <c r="AS244" s="414">
        <f t="shared" si="75"/>
        <v>0</v>
      </c>
      <c r="AT244" s="414">
        <v>0</v>
      </c>
      <c r="AU244" s="414">
        <v>0</v>
      </c>
      <c r="AV244" s="414">
        <v>0</v>
      </c>
      <c r="AW244" s="414">
        <v>0</v>
      </c>
      <c r="AX244" s="414">
        <f t="shared" si="76"/>
        <v>0</v>
      </c>
      <c r="AY244" s="414">
        <v>0</v>
      </c>
      <c r="AZ244" s="414">
        <v>0</v>
      </c>
      <c r="BA244" s="414">
        <v>0</v>
      </c>
      <c r="BB244" s="414">
        <f t="shared" si="77"/>
        <v>0</v>
      </c>
      <c r="BC244" s="414">
        <v>0</v>
      </c>
      <c r="BD244" s="414">
        <f t="shared" si="78"/>
        <v>0</v>
      </c>
      <c r="BE244" s="351"/>
      <c r="BF244" s="286"/>
      <c r="BG244" s="400">
        <f t="shared" si="71"/>
        <v>0</v>
      </c>
    </row>
    <row r="245" s="400" customFormat="1" ht="24" customHeight="1" spans="1:59">
      <c r="A245" s="314">
        <v>237</v>
      </c>
      <c r="B245" s="314" t="s">
        <v>19</v>
      </c>
      <c r="C245" s="314" t="s">
        <v>20</v>
      </c>
      <c r="D245" s="314">
        <v>2020</v>
      </c>
      <c r="E245" s="81" t="s">
        <v>297</v>
      </c>
      <c r="F245" s="314" t="s">
        <v>50</v>
      </c>
      <c r="G245" s="314" t="s">
        <v>50</v>
      </c>
      <c r="H245" s="414">
        <f t="shared" si="65"/>
        <v>1108396.692</v>
      </c>
      <c r="I245" s="421">
        <f t="shared" si="66"/>
        <v>969900</v>
      </c>
      <c r="J245" s="414">
        <f t="shared" si="72"/>
        <v>0</v>
      </c>
      <c r="K245" s="351"/>
      <c r="L245" s="351"/>
      <c r="M245" s="351"/>
      <c r="N245" s="351"/>
      <c r="O245" s="414">
        <f t="shared" si="67"/>
        <v>969900</v>
      </c>
      <c r="P245" s="351">
        <v>969900</v>
      </c>
      <c r="Q245" s="351"/>
      <c r="R245" s="351"/>
      <c r="S245" s="351"/>
      <c r="T245" s="414">
        <f t="shared" si="73"/>
        <v>0</v>
      </c>
      <c r="U245" s="351"/>
      <c r="V245" s="351"/>
      <c r="W245" s="351"/>
      <c r="X245" s="351"/>
      <c r="Y245" s="414">
        <f t="shared" si="79"/>
        <v>0</v>
      </c>
      <c r="Z245" s="351"/>
      <c r="AA245" s="351"/>
      <c r="AB245" s="351"/>
      <c r="AC245" s="351"/>
      <c r="AD245" s="351"/>
      <c r="AE245" s="351"/>
      <c r="AF245" s="351">
        <f>BE245</f>
        <v>138496.692</v>
      </c>
      <c r="AG245" s="422">
        <f t="shared" si="68"/>
        <v>1108396.692</v>
      </c>
      <c r="AH245" s="422">
        <f t="shared" si="69"/>
        <v>969900</v>
      </c>
      <c r="AI245" s="414">
        <f t="shared" si="74"/>
        <v>0</v>
      </c>
      <c r="AJ245" s="414">
        <v>0</v>
      </c>
      <c r="AK245" s="414">
        <v>0</v>
      </c>
      <c r="AL245" s="414">
        <v>0</v>
      </c>
      <c r="AM245" s="414">
        <v>0</v>
      </c>
      <c r="AN245" s="414">
        <f t="shared" si="70"/>
        <v>969900</v>
      </c>
      <c r="AO245" s="414">
        <v>969900</v>
      </c>
      <c r="AP245" s="414">
        <v>0</v>
      </c>
      <c r="AQ245" s="414">
        <v>0</v>
      </c>
      <c r="AR245" s="414">
        <v>0</v>
      </c>
      <c r="AS245" s="414">
        <f t="shared" si="75"/>
        <v>0</v>
      </c>
      <c r="AT245" s="414">
        <v>0</v>
      </c>
      <c r="AU245" s="414">
        <v>0</v>
      </c>
      <c r="AV245" s="414">
        <v>0</v>
      </c>
      <c r="AW245" s="414">
        <v>0</v>
      </c>
      <c r="AX245" s="414">
        <f t="shared" si="76"/>
        <v>0</v>
      </c>
      <c r="AY245" s="414">
        <v>0</v>
      </c>
      <c r="AZ245" s="414">
        <v>0</v>
      </c>
      <c r="BA245" s="414">
        <v>0</v>
      </c>
      <c r="BB245" s="414">
        <f t="shared" si="77"/>
        <v>0</v>
      </c>
      <c r="BC245" s="414">
        <v>0</v>
      </c>
      <c r="BD245" s="414">
        <f t="shared" si="78"/>
        <v>0</v>
      </c>
      <c r="BE245" s="351">
        <v>138496.692</v>
      </c>
      <c r="BF245" s="286" t="s">
        <v>195</v>
      </c>
      <c r="BG245" s="400">
        <f t="shared" si="71"/>
        <v>0</v>
      </c>
    </row>
    <row r="246" s="400" customFormat="1" ht="24" customHeight="1" spans="1:59">
      <c r="A246" s="314">
        <v>238</v>
      </c>
      <c r="B246" s="314" t="s">
        <v>19</v>
      </c>
      <c r="C246" s="314" t="s">
        <v>20</v>
      </c>
      <c r="D246" s="314">
        <v>2020</v>
      </c>
      <c r="E246" s="81" t="s">
        <v>298</v>
      </c>
      <c r="F246" s="314" t="s">
        <v>50</v>
      </c>
      <c r="G246" s="314" t="s">
        <v>50</v>
      </c>
      <c r="H246" s="414">
        <f t="shared" si="65"/>
        <v>10000000</v>
      </c>
      <c r="I246" s="421">
        <f t="shared" si="66"/>
        <v>5000000</v>
      </c>
      <c r="J246" s="414">
        <f t="shared" si="72"/>
        <v>0</v>
      </c>
      <c r="K246" s="351"/>
      <c r="L246" s="351"/>
      <c r="M246" s="351"/>
      <c r="N246" s="351"/>
      <c r="O246" s="414">
        <f t="shared" si="67"/>
        <v>5000000</v>
      </c>
      <c r="P246" s="351">
        <v>5000000</v>
      </c>
      <c r="Q246" s="351"/>
      <c r="R246" s="351"/>
      <c r="S246" s="351"/>
      <c r="T246" s="414">
        <f t="shared" si="73"/>
        <v>0</v>
      </c>
      <c r="U246" s="351"/>
      <c r="V246" s="351"/>
      <c r="W246" s="351"/>
      <c r="X246" s="351"/>
      <c r="Y246" s="414">
        <f t="shared" si="79"/>
        <v>0</v>
      </c>
      <c r="Z246" s="351"/>
      <c r="AA246" s="351"/>
      <c r="AB246" s="351"/>
      <c r="AC246" s="351"/>
      <c r="AD246" s="351"/>
      <c r="AE246" s="351"/>
      <c r="AF246" s="351">
        <v>5000000</v>
      </c>
      <c r="AG246" s="422">
        <f t="shared" si="68"/>
        <v>9914194.47</v>
      </c>
      <c r="AH246" s="422">
        <f t="shared" si="69"/>
        <v>5000000</v>
      </c>
      <c r="AI246" s="414">
        <f t="shared" si="74"/>
        <v>0</v>
      </c>
      <c r="AJ246" s="414">
        <v>0</v>
      </c>
      <c r="AK246" s="414">
        <v>0</v>
      </c>
      <c r="AL246" s="414">
        <v>0</v>
      </c>
      <c r="AM246" s="414">
        <v>0</v>
      </c>
      <c r="AN246" s="414">
        <f t="shared" si="70"/>
        <v>5000000</v>
      </c>
      <c r="AO246" s="414">
        <v>5000000</v>
      </c>
      <c r="AP246" s="414">
        <v>0</v>
      </c>
      <c r="AQ246" s="414">
        <v>0</v>
      </c>
      <c r="AR246" s="414">
        <v>0</v>
      </c>
      <c r="AS246" s="414">
        <f t="shared" si="75"/>
        <v>0</v>
      </c>
      <c r="AT246" s="414">
        <v>0</v>
      </c>
      <c r="AU246" s="414">
        <v>0</v>
      </c>
      <c r="AV246" s="414">
        <v>0</v>
      </c>
      <c r="AW246" s="414">
        <v>0</v>
      </c>
      <c r="AX246" s="414">
        <f t="shared" si="76"/>
        <v>0</v>
      </c>
      <c r="AY246" s="414">
        <v>0</v>
      </c>
      <c r="AZ246" s="414">
        <v>0</v>
      </c>
      <c r="BA246" s="414">
        <v>0</v>
      </c>
      <c r="BB246" s="414">
        <f t="shared" si="77"/>
        <v>0</v>
      </c>
      <c r="BC246" s="414">
        <v>0</v>
      </c>
      <c r="BD246" s="414">
        <f t="shared" si="78"/>
        <v>0</v>
      </c>
      <c r="BE246" s="351">
        <v>4914194.47</v>
      </c>
      <c r="BF246" s="286" t="s">
        <v>195</v>
      </c>
      <c r="BG246" s="400">
        <f t="shared" si="71"/>
        <v>-85805.5300000003</v>
      </c>
    </row>
    <row r="247" s="400" customFormat="1" ht="24" customHeight="1" spans="1:59">
      <c r="A247" s="314">
        <v>239</v>
      </c>
      <c r="B247" s="314" t="s">
        <v>19</v>
      </c>
      <c r="C247" s="314" t="s">
        <v>20</v>
      </c>
      <c r="D247" s="314">
        <v>2020</v>
      </c>
      <c r="E247" s="81" t="s">
        <v>299</v>
      </c>
      <c r="F247" s="314" t="s">
        <v>50</v>
      </c>
      <c r="G247" s="314" t="s">
        <v>50</v>
      </c>
      <c r="H247" s="414">
        <f t="shared" si="65"/>
        <v>147700</v>
      </c>
      <c r="I247" s="421">
        <f t="shared" si="66"/>
        <v>147700</v>
      </c>
      <c r="J247" s="414">
        <f t="shared" si="72"/>
        <v>0</v>
      </c>
      <c r="K247" s="351"/>
      <c r="L247" s="351"/>
      <c r="M247" s="351"/>
      <c r="N247" s="351"/>
      <c r="O247" s="414">
        <f t="shared" si="67"/>
        <v>147700</v>
      </c>
      <c r="P247" s="351"/>
      <c r="Q247" s="351"/>
      <c r="R247" s="351"/>
      <c r="S247" s="351">
        <v>147700</v>
      </c>
      <c r="T247" s="414">
        <f t="shared" si="73"/>
        <v>0</v>
      </c>
      <c r="U247" s="351"/>
      <c r="V247" s="351"/>
      <c r="W247" s="351"/>
      <c r="X247" s="351"/>
      <c r="Y247" s="414">
        <f t="shared" si="79"/>
        <v>0</v>
      </c>
      <c r="Z247" s="351"/>
      <c r="AA247" s="351"/>
      <c r="AB247" s="351"/>
      <c r="AC247" s="351"/>
      <c r="AD247" s="351"/>
      <c r="AE247" s="351"/>
      <c r="AF247" s="351"/>
      <c r="AG247" s="422">
        <f t="shared" si="68"/>
        <v>147700</v>
      </c>
      <c r="AH247" s="422">
        <f t="shared" si="69"/>
        <v>147700</v>
      </c>
      <c r="AI247" s="414">
        <f t="shared" si="74"/>
        <v>0</v>
      </c>
      <c r="AJ247" s="414">
        <v>0</v>
      </c>
      <c r="AK247" s="414">
        <v>0</v>
      </c>
      <c r="AL247" s="414">
        <v>0</v>
      </c>
      <c r="AM247" s="414">
        <v>0</v>
      </c>
      <c r="AN247" s="414">
        <f t="shared" si="70"/>
        <v>147700</v>
      </c>
      <c r="AO247" s="414">
        <v>0</v>
      </c>
      <c r="AP247" s="414">
        <v>0</v>
      </c>
      <c r="AQ247" s="414">
        <v>0</v>
      </c>
      <c r="AR247" s="414">
        <v>147700</v>
      </c>
      <c r="AS247" s="414">
        <f t="shared" si="75"/>
        <v>0</v>
      </c>
      <c r="AT247" s="414">
        <v>0</v>
      </c>
      <c r="AU247" s="414">
        <v>0</v>
      </c>
      <c r="AV247" s="414">
        <v>0</v>
      </c>
      <c r="AW247" s="414">
        <v>0</v>
      </c>
      <c r="AX247" s="414">
        <f t="shared" si="76"/>
        <v>0</v>
      </c>
      <c r="AY247" s="414">
        <v>0</v>
      </c>
      <c r="AZ247" s="414">
        <v>0</v>
      </c>
      <c r="BA247" s="414">
        <v>0</v>
      </c>
      <c r="BB247" s="414">
        <f t="shared" si="77"/>
        <v>0</v>
      </c>
      <c r="BC247" s="414">
        <v>0</v>
      </c>
      <c r="BD247" s="414">
        <f t="shared" si="78"/>
        <v>0</v>
      </c>
      <c r="BE247" s="351"/>
      <c r="BF247" s="286"/>
      <c r="BG247" s="400">
        <f t="shared" si="71"/>
        <v>0</v>
      </c>
    </row>
    <row r="248" s="400" customFormat="1" ht="24" customHeight="1" spans="1:59">
      <c r="A248" s="314">
        <v>240</v>
      </c>
      <c r="B248" s="314" t="s">
        <v>19</v>
      </c>
      <c r="C248" s="314" t="s">
        <v>20</v>
      </c>
      <c r="D248" s="314">
        <v>2020</v>
      </c>
      <c r="E248" s="81" t="s">
        <v>300</v>
      </c>
      <c r="F248" s="314" t="s">
        <v>50</v>
      </c>
      <c r="G248" s="314" t="s">
        <v>50</v>
      </c>
      <c r="H248" s="414">
        <f t="shared" si="65"/>
        <v>248800</v>
      </c>
      <c r="I248" s="421">
        <f t="shared" si="66"/>
        <v>248800</v>
      </c>
      <c r="J248" s="414">
        <f t="shared" si="72"/>
        <v>0</v>
      </c>
      <c r="K248" s="351"/>
      <c r="L248" s="351"/>
      <c r="M248" s="351"/>
      <c r="N248" s="351"/>
      <c r="O248" s="414">
        <f t="shared" si="67"/>
        <v>248800</v>
      </c>
      <c r="P248" s="351"/>
      <c r="Q248" s="351">
        <v>248800</v>
      </c>
      <c r="R248" s="351"/>
      <c r="S248" s="351"/>
      <c r="T248" s="414">
        <f t="shared" si="73"/>
        <v>0</v>
      </c>
      <c r="U248" s="351"/>
      <c r="V248" s="351"/>
      <c r="W248" s="351"/>
      <c r="X248" s="351"/>
      <c r="Y248" s="414">
        <f t="shared" si="79"/>
        <v>0</v>
      </c>
      <c r="Z248" s="351"/>
      <c r="AA248" s="351"/>
      <c r="AB248" s="351"/>
      <c r="AC248" s="351"/>
      <c r="AD248" s="351"/>
      <c r="AE248" s="351"/>
      <c r="AF248" s="351"/>
      <c r="AG248" s="422">
        <f t="shared" si="68"/>
        <v>248800</v>
      </c>
      <c r="AH248" s="422">
        <f t="shared" si="69"/>
        <v>248800</v>
      </c>
      <c r="AI248" s="414">
        <f t="shared" si="74"/>
        <v>0</v>
      </c>
      <c r="AJ248" s="414">
        <v>0</v>
      </c>
      <c r="AK248" s="414">
        <v>0</v>
      </c>
      <c r="AL248" s="414">
        <v>0</v>
      </c>
      <c r="AM248" s="414">
        <v>0</v>
      </c>
      <c r="AN248" s="414">
        <f t="shared" si="70"/>
        <v>248800</v>
      </c>
      <c r="AO248" s="414">
        <v>0</v>
      </c>
      <c r="AP248" s="414">
        <v>248800</v>
      </c>
      <c r="AQ248" s="414">
        <v>0</v>
      </c>
      <c r="AR248" s="414">
        <v>0</v>
      </c>
      <c r="AS248" s="414">
        <f t="shared" si="75"/>
        <v>0</v>
      </c>
      <c r="AT248" s="414">
        <v>0</v>
      </c>
      <c r="AU248" s="414">
        <v>0</v>
      </c>
      <c r="AV248" s="414">
        <v>0</v>
      </c>
      <c r="AW248" s="414">
        <v>0</v>
      </c>
      <c r="AX248" s="414">
        <f t="shared" si="76"/>
        <v>0</v>
      </c>
      <c r="AY248" s="414">
        <v>0</v>
      </c>
      <c r="AZ248" s="414">
        <v>0</v>
      </c>
      <c r="BA248" s="414">
        <v>0</v>
      </c>
      <c r="BB248" s="414">
        <f t="shared" si="77"/>
        <v>0</v>
      </c>
      <c r="BC248" s="414">
        <v>0</v>
      </c>
      <c r="BD248" s="414">
        <f t="shared" si="78"/>
        <v>0</v>
      </c>
      <c r="BE248" s="351"/>
      <c r="BF248" s="286"/>
      <c r="BG248" s="400">
        <f t="shared" si="71"/>
        <v>0</v>
      </c>
    </row>
    <row r="249" s="400" customFormat="1" ht="24" customHeight="1" spans="1:59">
      <c r="A249" s="314">
        <v>241</v>
      </c>
      <c r="B249" s="314" t="s">
        <v>19</v>
      </c>
      <c r="C249" s="314" t="s">
        <v>20</v>
      </c>
      <c r="D249" s="314">
        <v>2020</v>
      </c>
      <c r="E249" s="81" t="s">
        <v>301</v>
      </c>
      <c r="F249" s="314" t="s">
        <v>50</v>
      </c>
      <c r="G249" s="314" t="s">
        <v>50</v>
      </c>
      <c r="H249" s="414">
        <f t="shared" si="65"/>
        <v>191500</v>
      </c>
      <c r="I249" s="421">
        <f t="shared" si="66"/>
        <v>191500</v>
      </c>
      <c r="J249" s="414">
        <f t="shared" si="72"/>
        <v>0</v>
      </c>
      <c r="K249" s="351"/>
      <c r="L249" s="351"/>
      <c r="M249" s="351"/>
      <c r="N249" s="351"/>
      <c r="O249" s="414">
        <f t="shared" si="67"/>
        <v>191500</v>
      </c>
      <c r="P249" s="351"/>
      <c r="Q249" s="351">
        <v>191500</v>
      </c>
      <c r="R249" s="351"/>
      <c r="S249" s="351"/>
      <c r="T249" s="414">
        <f t="shared" si="73"/>
        <v>0</v>
      </c>
      <c r="U249" s="351"/>
      <c r="V249" s="351"/>
      <c r="W249" s="351"/>
      <c r="X249" s="351"/>
      <c r="Y249" s="414">
        <f t="shared" si="79"/>
        <v>0</v>
      </c>
      <c r="Z249" s="351"/>
      <c r="AA249" s="351"/>
      <c r="AB249" s="351"/>
      <c r="AC249" s="351"/>
      <c r="AD249" s="351"/>
      <c r="AE249" s="351"/>
      <c r="AF249" s="351"/>
      <c r="AG249" s="422">
        <f t="shared" si="68"/>
        <v>191500</v>
      </c>
      <c r="AH249" s="422">
        <f t="shared" si="69"/>
        <v>191500</v>
      </c>
      <c r="AI249" s="414">
        <f t="shared" si="74"/>
        <v>0</v>
      </c>
      <c r="AJ249" s="414">
        <v>0</v>
      </c>
      <c r="AK249" s="414">
        <v>0</v>
      </c>
      <c r="AL249" s="414">
        <v>0</v>
      </c>
      <c r="AM249" s="414">
        <v>0</v>
      </c>
      <c r="AN249" s="414">
        <f t="shared" si="70"/>
        <v>191500</v>
      </c>
      <c r="AO249" s="414">
        <v>0</v>
      </c>
      <c r="AP249" s="414">
        <v>191500</v>
      </c>
      <c r="AQ249" s="414">
        <v>0</v>
      </c>
      <c r="AR249" s="414">
        <v>0</v>
      </c>
      <c r="AS249" s="414">
        <f t="shared" si="75"/>
        <v>0</v>
      </c>
      <c r="AT249" s="414">
        <v>0</v>
      </c>
      <c r="AU249" s="414">
        <v>0</v>
      </c>
      <c r="AV249" s="414">
        <v>0</v>
      </c>
      <c r="AW249" s="414">
        <v>0</v>
      </c>
      <c r="AX249" s="414">
        <f t="shared" si="76"/>
        <v>0</v>
      </c>
      <c r="AY249" s="414">
        <v>0</v>
      </c>
      <c r="AZ249" s="414">
        <v>0</v>
      </c>
      <c r="BA249" s="414">
        <v>0</v>
      </c>
      <c r="BB249" s="414">
        <f t="shared" si="77"/>
        <v>0</v>
      </c>
      <c r="BC249" s="414">
        <v>0</v>
      </c>
      <c r="BD249" s="414">
        <f t="shared" si="78"/>
        <v>0</v>
      </c>
      <c r="BE249" s="351"/>
      <c r="BF249" s="286"/>
      <c r="BG249" s="400">
        <f t="shared" si="71"/>
        <v>0</v>
      </c>
    </row>
    <row r="250" s="400" customFormat="1" ht="24" customHeight="1" spans="1:59">
      <c r="A250" s="314">
        <v>242</v>
      </c>
      <c r="B250" s="314" t="s">
        <v>19</v>
      </c>
      <c r="C250" s="314" t="s">
        <v>20</v>
      </c>
      <c r="D250" s="314">
        <v>2020</v>
      </c>
      <c r="E250" s="81" t="s">
        <v>302</v>
      </c>
      <c r="F250" s="314" t="s">
        <v>50</v>
      </c>
      <c r="G250" s="314" t="s">
        <v>50</v>
      </c>
      <c r="H250" s="414">
        <f t="shared" si="65"/>
        <v>999700</v>
      </c>
      <c r="I250" s="421">
        <f t="shared" si="66"/>
        <v>999700</v>
      </c>
      <c r="J250" s="414">
        <f t="shared" si="72"/>
        <v>0</v>
      </c>
      <c r="K250" s="351"/>
      <c r="L250" s="351"/>
      <c r="M250" s="351"/>
      <c r="N250" s="351"/>
      <c r="O250" s="414">
        <f t="shared" si="67"/>
        <v>999700</v>
      </c>
      <c r="P250" s="351"/>
      <c r="Q250" s="351">
        <v>999700</v>
      </c>
      <c r="R250" s="351"/>
      <c r="S250" s="351"/>
      <c r="T250" s="414">
        <f t="shared" si="73"/>
        <v>0</v>
      </c>
      <c r="U250" s="351"/>
      <c r="V250" s="351"/>
      <c r="W250" s="351"/>
      <c r="X250" s="351"/>
      <c r="Y250" s="414">
        <f t="shared" si="79"/>
        <v>0</v>
      </c>
      <c r="Z250" s="351"/>
      <c r="AA250" s="351"/>
      <c r="AB250" s="351"/>
      <c r="AC250" s="351"/>
      <c r="AD250" s="351"/>
      <c r="AE250" s="351"/>
      <c r="AF250" s="351"/>
      <c r="AG250" s="422">
        <f t="shared" si="68"/>
        <v>999700</v>
      </c>
      <c r="AH250" s="422">
        <f t="shared" si="69"/>
        <v>999700</v>
      </c>
      <c r="AI250" s="414">
        <f t="shared" si="74"/>
        <v>0</v>
      </c>
      <c r="AJ250" s="414">
        <v>0</v>
      </c>
      <c r="AK250" s="414">
        <v>0</v>
      </c>
      <c r="AL250" s="414">
        <v>0</v>
      </c>
      <c r="AM250" s="414">
        <v>0</v>
      </c>
      <c r="AN250" s="414">
        <f t="shared" si="70"/>
        <v>999700</v>
      </c>
      <c r="AO250" s="414">
        <v>0</v>
      </c>
      <c r="AP250" s="414">
        <v>999700</v>
      </c>
      <c r="AQ250" s="414">
        <v>0</v>
      </c>
      <c r="AR250" s="414">
        <v>0</v>
      </c>
      <c r="AS250" s="414">
        <f t="shared" si="75"/>
        <v>0</v>
      </c>
      <c r="AT250" s="414">
        <v>0</v>
      </c>
      <c r="AU250" s="414">
        <v>0</v>
      </c>
      <c r="AV250" s="414">
        <v>0</v>
      </c>
      <c r="AW250" s="414">
        <v>0</v>
      </c>
      <c r="AX250" s="414">
        <f t="shared" si="76"/>
        <v>0</v>
      </c>
      <c r="AY250" s="414">
        <v>0</v>
      </c>
      <c r="AZ250" s="414">
        <v>0</v>
      </c>
      <c r="BA250" s="414">
        <v>0</v>
      </c>
      <c r="BB250" s="414">
        <f t="shared" si="77"/>
        <v>0</v>
      </c>
      <c r="BC250" s="414">
        <v>0</v>
      </c>
      <c r="BD250" s="414">
        <f t="shared" si="78"/>
        <v>0</v>
      </c>
      <c r="BE250" s="351"/>
      <c r="BF250" s="286"/>
      <c r="BG250" s="400">
        <f t="shared" si="71"/>
        <v>0</v>
      </c>
    </row>
    <row r="251" s="400" customFormat="1" ht="24" customHeight="1" spans="1:59">
      <c r="A251" s="314">
        <v>243</v>
      </c>
      <c r="B251" s="314" t="s">
        <v>19</v>
      </c>
      <c r="C251" s="314" t="s">
        <v>20</v>
      </c>
      <c r="D251" s="314">
        <v>2020</v>
      </c>
      <c r="E251" s="81" t="s">
        <v>303</v>
      </c>
      <c r="F251" s="314" t="s">
        <v>50</v>
      </c>
      <c r="G251" s="314" t="s">
        <v>50</v>
      </c>
      <c r="H251" s="414">
        <f t="shared" si="65"/>
        <v>8998500</v>
      </c>
      <c r="I251" s="421">
        <f t="shared" si="66"/>
        <v>8998500</v>
      </c>
      <c r="J251" s="414">
        <f t="shared" ref="J251:J256" si="80">N251+M251+L251+K251</f>
        <v>0</v>
      </c>
      <c r="K251" s="351"/>
      <c r="L251" s="351"/>
      <c r="M251" s="351"/>
      <c r="N251" s="351"/>
      <c r="O251" s="414">
        <f t="shared" si="67"/>
        <v>8998500</v>
      </c>
      <c r="P251" s="351">
        <v>8998500</v>
      </c>
      <c r="Q251" s="351"/>
      <c r="R251" s="351"/>
      <c r="S251" s="351"/>
      <c r="T251" s="414">
        <f t="shared" ref="T251:T256" si="81">X251+W251+V251+U251</f>
        <v>0</v>
      </c>
      <c r="U251" s="351"/>
      <c r="V251" s="351"/>
      <c r="W251" s="351"/>
      <c r="X251" s="351"/>
      <c r="Y251" s="414">
        <f t="shared" ref="Y251:Y277" si="82">AA251+Z251+AB251</f>
        <v>0</v>
      </c>
      <c r="Z251" s="351"/>
      <c r="AA251" s="351"/>
      <c r="AB251" s="351"/>
      <c r="AC251" s="351"/>
      <c r="AD251" s="351"/>
      <c r="AE251" s="351"/>
      <c r="AF251" s="351"/>
      <c r="AG251" s="422">
        <f t="shared" si="68"/>
        <v>7947337.87</v>
      </c>
      <c r="AH251" s="422">
        <f t="shared" si="69"/>
        <v>7947337.87</v>
      </c>
      <c r="AI251" s="414">
        <f t="shared" ref="AI251:AI256" si="83">AM251+AL251+AK251+AJ251</f>
        <v>0</v>
      </c>
      <c r="AJ251" s="414">
        <v>0</v>
      </c>
      <c r="AK251" s="414">
        <v>0</v>
      </c>
      <c r="AL251" s="414">
        <v>0</v>
      </c>
      <c r="AM251" s="414">
        <v>0</v>
      </c>
      <c r="AN251" s="414">
        <f t="shared" si="70"/>
        <v>7947337.87</v>
      </c>
      <c r="AO251" s="414">
        <v>7947337.87</v>
      </c>
      <c r="AP251" s="414">
        <v>0</v>
      </c>
      <c r="AQ251" s="414">
        <v>0</v>
      </c>
      <c r="AR251" s="414">
        <v>0</v>
      </c>
      <c r="AS251" s="414">
        <f t="shared" ref="AS251:AS256" si="84">AW251+AV251+AU251+AT251</f>
        <v>0</v>
      </c>
      <c r="AT251" s="414">
        <v>0</v>
      </c>
      <c r="AU251" s="414">
        <v>0</v>
      </c>
      <c r="AV251" s="414">
        <v>0</v>
      </c>
      <c r="AW251" s="414">
        <v>0</v>
      </c>
      <c r="AX251" s="414">
        <f t="shared" ref="AX251:AX256" si="85">AZ251+AY251+BA251</f>
        <v>0</v>
      </c>
      <c r="AY251" s="414">
        <v>0</v>
      </c>
      <c r="AZ251" s="414">
        <v>0</v>
      </c>
      <c r="BA251" s="414">
        <v>0</v>
      </c>
      <c r="BB251" s="414">
        <f t="shared" ref="BB251:BB256" si="86">AC251</f>
        <v>0</v>
      </c>
      <c r="BC251" s="414">
        <v>0</v>
      </c>
      <c r="BD251" s="414">
        <f t="shared" ref="BD251:BD256" si="87">AE251</f>
        <v>0</v>
      </c>
      <c r="BE251" s="351"/>
      <c r="BF251" s="286"/>
      <c r="BG251" s="400">
        <f t="shared" si="71"/>
        <v>0</v>
      </c>
    </row>
    <row r="252" s="400" customFormat="1" ht="24" customHeight="1" spans="1:59">
      <c r="A252" s="314">
        <v>244</v>
      </c>
      <c r="B252" s="314" t="s">
        <v>19</v>
      </c>
      <c r="C252" s="314" t="s">
        <v>20</v>
      </c>
      <c r="D252" s="314">
        <v>2020</v>
      </c>
      <c r="E252" s="81" t="s">
        <v>304</v>
      </c>
      <c r="F252" s="314" t="s">
        <v>50</v>
      </c>
      <c r="G252" s="314" t="s">
        <v>50</v>
      </c>
      <c r="H252" s="414">
        <f t="shared" si="65"/>
        <v>599700</v>
      </c>
      <c r="I252" s="421">
        <f t="shared" si="66"/>
        <v>599700</v>
      </c>
      <c r="J252" s="414">
        <f t="shared" si="80"/>
        <v>0</v>
      </c>
      <c r="K252" s="351"/>
      <c r="L252" s="351"/>
      <c r="M252" s="351"/>
      <c r="N252" s="351"/>
      <c r="O252" s="414">
        <f t="shared" si="67"/>
        <v>599700</v>
      </c>
      <c r="P252" s="351"/>
      <c r="Q252" s="351"/>
      <c r="R252" s="351"/>
      <c r="S252" s="351">
        <v>599700</v>
      </c>
      <c r="T252" s="414">
        <f t="shared" si="81"/>
        <v>0</v>
      </c>
      <c r="U252" s="351"/>
      <c r="V252" s="351"/>
      <c r="W252" s="351"/>
      <c r="X252" s="351"/>
      <c r="Y252" s="414">
        <f t="shared" si="82"/>
        <v>0</v>
      </c>
      <c r="Z252" s="351"/>
      <c r="AA252" s="351"/>
      <c r="AB252" s="351"/>
      <c r="AC252" s="351"/>
      <c r="AD252" s="351"/>
      <c r="AE252" s="351"/>
      <c r="AF252" s="351"/>
      <c r="AG252" s="422">
        <f t="shared" si="68"/>
        <v>599700</v>
      </c>
      <c r="AH252" s="422">
        <f t="shared" si="69"/>
        <v>599700</v>
      </c>
      <c r="AI252" s="414">
        <f t="shared" si="83"/>
        <v>0</v>
      </c>
      <c r="AJ252" s="414">
        <v>0</v>
      </c>
      <c r="AK252" s="414">
        <v>0</v>
      </c>
      <c r="AL252" s="414">
        <v>0</v>
      </c>
      <c r="AM252" s="414">
        <v>0</v>
      </c>
      <c r="AN252" s="414">
        <f t="shared" si="70"/>
        <v>599700</v>
      </c>
      <c r="AO252" s="414">
        <v>0</v>
      </c>
      <c r="AP252" s="414">
        <v>0</v>
      </c>
      <c r="AQ252" s="414">
        <v>0</v>
      </c>
      <c r="AR252" s="414">
        <v>599700</v>
      </c>
      <c r="AS252" s="414">
        <f t="shared" si="84"/>
        <v>0</v>
      </c>
      <c r="AT252" s="414">
        <v>0</v>
      </c>
      <c r="AU252" s="414">
        <v>0</v>
      </c>
      <c r="AV252" s="414">
        <v>0</v>
      </c>
      <c r="AW252" s="414">
        <v>0</v>
      </c>
      <c r="AX252" s="414">
        <f t="shared" si="85"/>
        <v>0</v>
      </c>
      <c r="AY252" s="414">
        <v>0</v>
      </c>
      <c r="AZ252" s="414">
        <v>0</v>
      </c>
      <c r="BA252" s="414">
        <v>0</v>
      </c>
      <c r="BB252" s="414">
        <f t="shared" si="86"/>
        <v>0</v>
      </c>
      <c r="BC252" s="414">
        <v>0</v>
      </c>
      <c r="BD252" s="414">
        <f t="shared" si="87"/>
        <v>0</v>
      </c>
      <c r="BE252" s="351"/>
      <c r="BF252" s="286"/>
      <c r="BG252" s="400">
        <f t="shared" si="71"/>
        <v>0</v>
      </c>
    </row>
    <row r="253" s="400" customFormat="1" ht="24" customHeight="1" spans="1:59">
      <c r="A253" s="314">
        <v>245</v>
      </c>
      <c r="B253" s="314" t="s">
        <v>19</v>
      </c>
      <c r="C253" s="314" t="s">
        <v>20</v>
      </c>
      <c r="D253" s="314">
        <v>2020</v>
      </c>
      <c r="E253" s="81" t="s">
        <v>305</v>
      </c>
      <c r="F253" s="314" t="s">
        <v>50</v>
      </c>
      <c r="G253" s="314" t="s">
        <v>50</v>
      </c>
      <c r="H253" s="414">
        <f t="shared" si="65"/>
        <v>5991500</v>
      </c>
      <c r="I253" s="421">
        <f t="shared" si="66"/>
        <v>5991500</v>
      </c>
      <c r="J253" s="414">
        <f t="shared" si="80"/>
        <v>0</v>
      </c>
      <c r="K253" s="351"/>
      <c r="L253" s="351"/>
      <c r="M253" s="351"/>
      <c r="N253" s="351"/>
      <c r="O253" s="414">
        <f t="shared" si="67"/>
        <v>5991500</v>
      </c>
      <c r="P253" s="351">
        <v>5991500</v>
      </c>
      <c r="Q253" s="351"/>
      <c r="R253" s="351"/>
      <c r="S253" s="351"/>
      <c r="T253" s="414">
        <f t="shared" si="81"/>
        <v>0</v>
      </c>
      <c r="U253" s="351"/>
      <c r="V253" s="351"/>
      <c r="W253" s="351"/>
      <c r="X253" s="351"/>
      <c r="Y253" s="414">
        <f t="shared" si="82"/>
        <v>0</v>
      </c>
      <c r="Z253" s="351"/>
      <c r="AA253" s="351"/>
      <c r="AB253" s="351"/>
      <c r="AC253" s="351"/>
      <c r="AD253" s="351"/>
      <c r="AE253" s="351"/>
      <c r="AF253" s="351"/>
      <c r="AG253" s="422">
        <f t="shared" si="68"/>
        <v>5697576.4</v>
      </c>
      <c r="AH253" s="422">
        <f t="shared" si="69"/>
        <v>5697576.4</v>
      </c>
      <c r="AI253" s="414">
        <f t="shared" si="83"/>
        <v>0</v>
      </c>
      <c r="AJ253" s="414">
        <v>0</v>
      </c>
      <c r="AK253" s="414">
        <v>0</v>
      </c>
      <c r="AL253" s="414">
        <v>0</v>
      </c>
      <c r="AM253" s="414">
        <v>0</v>
      </c>
      <c r="AN253" s="414">
        <f t="shared" si="70"/>
        <v>5697576.4</v>
      </c>
      <c r="AO253" s="414">
        <v>5697576.4</v>
      </c>
      <c r="AP253" s="414">
        <v>0</v>
      </c>
      <c r="AQ253" s="414">
        <v>0</v>
      </c>
      <c r="AR253" s="414">
        <v>0</v>
      </c>
      <c r="AS253" s="414">
        <f t="shared" si="84"/>
        <v>0</v>
      </c>
      <c r="AT253" s="414">
        <v>0</v>
      </c>
      <c r="AU253" s="414">
        <v>0</v>
      </c>
      <c r="AV253" s="414">
        <v>0</v>
      </c>
      <c r="AW253" s="414">
        <v>0</v>
      </c>
      <c r="AX253" s="414">
        <f t="shared" si="85"/>
        <v>0</v>
      </c>
      <c r="AY253" s="414">
        <v>0</v>
      </c>
      <c r="AZ253" s="414">
        <v>0</v>
      </c>
      <c r="BA253" s="414">
        <v>0</v>
      </c>
      <c r="BB253" s="414">
        <f t="shared" si="86"/>
        <v>0</v>
      </c>
      <c r="BC253" s="414">
        <v>0</v>
      </c>
      <c r="BD253" s="414">
        <f t="shared" si="87"/>
        <v>0</v>
      </c>
      <c r="BE253" s="351"/>
      <c r="BF253" s="286"/>
      <c r="BG253" s="400">
        <f t="shared" si="71"/>
        <v>0</v>
      </c>
    </row>
    <row r="254" s="400" customFormat="1" ht="24" customHeight="1" spans="1:59">
      <c r="A254" s="314">
        <v>246</v>
      </c>
      <c r="B254" s="314" t="s">
        <v>19</v>
      </c>
      <c r="C254" s="314" t="s">
        <v>20</v>
      </c>
      <c r="D254" s="314">
        <v>2020</v>
      </c>
      <c r="E254" s="81" t="s">
        <v>306</v>
      </c>
      <c r="F254" s="314" t="s">
        <v>50</v>
      </c>
      <c r="G254" s="314" t="s">
        <v>50</v>
      </c>
      <c r="H254" s="414">
        <f t="shared" si="65"/>
        <v>10993600</v>
      </c>
      <c r="I254" s="421">
        <f t="shared" si="66"/>
        <v>10993600</v>
      </c>
      <c r="J254" s="414">
        <f t="shared" si="80"/>
        <v>0</v>
      </c>
      <c r="K254" s="351"/>
      <c r="L254" s="351"/>
      <c r="M254" s="351"/>
      <c r="N254" s="351"/>
      <c r="O254" s="414">
        <f t="shared" si="67"/>
        <v>10993600</v>
      </c>
      <c r="P254" s="351">
        <v>10993600</v>
      </c>
      <c r="Q254" s="351"/>
      <c r="R254" s="351"/>
      <c r="S254" s="351"/>
      <c r="T254" s="414">
        <f t="shared" si="81"/>
        <v>0</v>
      </c>
      <c r="U254" s="351"/>
      <c r="V254" s="351"/>
      <c r="W254" s="351"/>
      <c r="X254" s="351"/>
      <c r="Y254" s="414">
        <f t="shared" si="82"/>
        <v>0</v>
      </c>
      <c r="Z254" s="351"/>
      <c r="AA254" s="351"/>
      <c r="AB254" s="351"/>
      <c r="AC254" s="351"/>
      <c r="AD254" s="351"/>
      <c r="AE254" s="351"/>
      <c r="AF254" s="351"/>
      <c r="AG254" s="422">
        <f t="shared" si="68"/>
        <v>8341301.79</v>
      </c>
      <c r="AH254" s="422">
        <f t="shared" si="69"/>
        <v>8341301.79</v>
      </c>
      <c r="AI254" s="414">
        <f t="shared" si="83"/>
        <v>0</v>
      </c>
      <c r="AJ254" s="414">
        <v>0</v>
      </c>
      <c r="AK254" s="414">
        <v>0</v>
      </c>
      <c r="AL254" s="414">
        <v>0</v>
      </c>
      <c r="AM254" s="414">
        <v>0</v>
      </c>
      <c r="AN254" s="414">
        <f t="shared" si="70"/>
        <v>8341301.79</v>
      </c>
      <c r="AO254" s="414">
        <v>8341301.79</v>
      </c>
      <c r="AP254" s="414">
        <v>0</v>
      </c>
      <c r="AQ254" s="414">
        <v>0</v>
      </c>
      <c r="AR254" s="414">
        <v>0</v>
      </c>
      <c r="AS254" s="414">
        <f t="shared" si="84"/>
        <v>0</v>
      </c>
      <c r="AT254" s="414">
        <v>0</v>
      </c>
      <c r="AU254" s="414">
        <v>0</v>
      </c>
      <c r="AV254" s="414">
        <v>0</v>
      </c>
      <c r="AW254" s="414">
        <v>0</v>
      </c>
      <c r="AX254" s="414">
        <f t="shared" si="85"/>
        <v>0</v>
      </c>
      <c r="AY254" s="414">
        <v>0</v>
      </c>
      <c r="AZ254" s="414">
        <v>0</v>
      </c>
      <c r="BA254" s="414">
        <v>0</v>
      </c>
      <c r="BB254" s="414">
        <f t="shared" si="86"/>
        <v>0</v>
      </c>
      <c r="BC254" s="414">
        <v>0</v>
      </c>
      <c r="BD254" s="414">
        <f t="shared" si="87"/>
        <v>0</v>
      </c>
      <c r="BE254" s="351"/>
      <c r="BF254" s="286"/>
      <c r="BG254" s="400">
        <f t="shared" si="71"/>
        <v>0</v>
      </c>
    </row>
    <row r="255" s="400" customFormat="1" ht="24" customHeight="1" spans="1:59">
      <c r="A255" s="314">
        <v>247</v>
      </c>
      <c r="B255" s="314" t="s">
        <v>19</v>
      </c>
      <c r="C255" s="314" t="s">
        <v>20</v>
      </c>
      <c r="D255" s="314">
        <v>2020</v>
      </c>
      <c r="E255" s="81" t="s">
        <v>307</v>
      </c>
      <c r="F255" s="314" t="s">
        <v>50</v>
      </c>
      <c r="G255" s="314" t="s">
        <v>50</v>
      </c>
      <c r="H255" s="414">
        <f t="shared" si="65"/>
        <v>12809500</v>
      </c>
      <c r="I255" s="421">
        <f t="shared" si="66"/>
        <v>12809500</v>
      </c>
      <c r="J255" s="414">
        <f t="shared" si="80"/>
        <v>0</v>
      </c>
      <c r="K255" s="351"/>
      <c r="L255" s="351"/>
      <c r="M255" s="351"/>
      <c r="N255" s="351"/>
      <c r="O255" s="414">
        <f t="shared" si="67"/>
        <v>12809500</v>
      </c>
      <c r="P255" s="351"/>
      <c r="Q255" s="351"/>
      <c r="R255" s="351"/>
      <c r="S255" s="351">
        <v>12809500</v>
      </c>
      <c r="T255" s="414">
        <f t="shared" si="81"/>
        <v>0</v>
      </c>
      <c r="U255" s="351"/>
      <c r="V255" s="351"/>
      <c r="W255" s="351"/>
      <c r="X255" s="351"/>
      <c r="Y255" s="414">
        <f t="shared" si="82"/>
        <v>0</v>
      </c>
      <c r="Z255" s="351"/>
      <c r="AA255" s="351"/>
      <c r="AB255" s="351"/>
      <c r="AC255" s="351"/>
      <c r="AD255" s="351"/>
      <c r="AE255" s="351"/>
      <c r="AF255" s="351"/>
      <c r="AG255" s="422">
        <f t="shared" si="68"/>
        <v>12746977.14</v>
      </c>
      <c r="AH255" s="422">
        <f t="shared" si="69"/>
        <v>12746977.14</v>
      </c>
      <c r="AI255" s="414">
        <f t="shared" si="83"/>
        <v>0</v>
      </c>
      <c r="AJ255" s="414">
        <v>0</v>
      </c>
      <c r="AK255" s="414">
        <v>0</v>
      </c>
      <c r="AL255" s="414">
        <v>0</v>
      </c>
      <c r="AM255" s="414">
        <v>0</v>
      </c>
      <c r="AN255" s="414">
        <f t="shared" si="70"/>
        <v>12746977.14</v>
      </c>
      <c r="AO255" s="414">
        <v>0</v>
      </c>
      <c r="AP255" s="414">
        <v>0</v>
      </c>
      <c r="AQ255" s="414">
        <v>0</v>
      </c>
      <c r="AR255" s="414">
        <v>12746977.14</v>
      </c>
      <c r="AS255" s="414">
        <f t="shared" si="84"/>
        <v>0</v>
      </c>
      <c r="AT255" s="414">
        <v>0</v>
      </c>
      <c r="AU255" s="414">
        <v>0</v>
      </c>
      <c r="AV255" s="414">
        <v>0</v>
      </c>
      <c r="AW255" s="414">
        <v>0</v>
      </c>
      <c r="AX255" s="414">
        <f t="shared" si="85"/>
        <v>0</v>
      </c>
      <c r="AY255" s="414">
        <v>0</v>
      </c>
      <c r="AZ255" s="414">
        <v>0</v>
      </c>
      <c r="BA255" s="414">
        <v>0</v>
      </c>
      <c r="BB255" s="414">
        <f t="shared" si="86"/>
        <v>0</v>
      </c>
      <c r="BC255" s="414">
        <v>0</v>
      </c>
      <c r="BD255" s="414">
        <f t="shared" si="87"/>
        <v>0</v>
      </c>
      <c r="BE255" s="351"/>
      <c r="BF255" s="286"/>
      <c r="BG255" s="400">
        <f t="shared" si="71"/>
        <v>0</v>
      </c>
    </row>
    <row r="256" s="400" customFormat="1" ht="24" customHeight="1" spans="1:59">
      <c r="A256" s="314">
        <v>248</v>
      </c>
      <c r="B256" s="314" t="s">
        <v>19</v>
      </c>
      <c r="C256" s="314" t="s">
        <v>20</v>
      </c>
      <c r="D256" s="314">
        <v>2020</v>
      </c>
      <c r="E256" s="81" t="s">
        <v>308</v>
      </c>
      <c r="F256" s="314" t="s">
        <v>50</v>
      </c>
      <c r="G256" s="314" t="s">
        <v>50</v>
      </c>
      <c r="H256" s="414">
        <f t="shared" si="65"/>
        <v>3190600</v>
      </c>
      <c r="I256" s="421">
        <f t="shared" si="66"/>
        <v>3190600</v>
      </c>
      <c r="J256" s="414">
        <f t="shared" si="80"/>
        <v>0</v>
      </c>
      <c r="K256" s="351"/>
      <c r="L256" s="351"/>
      <c r="M256" s="351"/>
      <c r="N256" s="351"/>
      <c r="O256" s="414">
        <f t="shared" si="67"/>
        <v>3190600</v>
      </c>
      <c r="P256" s="351"/>
      <c r="Q256" s="351"/>
      <c r="R256" s="351"/>
      <c r="S256" s="351">
        <v>3190600</v>
      </c>
      <c r="T256" s="414">
        <f t="shared" si="81"/>
        <v>0</v>
      </c>
      <c r="U256" s="351"/>
      <c r="V256" s="351"/>
      <c r="W256" s="351"/>
      <c r="X256" s="351"/>
      <c r="Y256" s="414">
        <f t="shared" si="82"/>
        <v>0</v>
      </c>
      <c r="Z256" s="351"/>
      <c r="AA256" s="351"/>
      <c r="AB256" s="351"/>
      <c r="AC256" s="351"/>
      <c r="AD256" s="351"/>
      <c r="AE256" s="351"/>
      <c r="AF256" s="351"/>
      <c r="AG256" s="422">
        <f t="shared" si="68"/>
        <v>3158599.99</v>
      </c>
      <c r="AH256" s="422">
        <f t="shared" si="69"/>
        <v>3158599.99</v>
      </c>
      <c r="AI256" s="414">
        <f t="shared" si="83"/>
        <v>0</v>
      </c>
      <c r="AJ256" s="414">
        <v>0</v>
      </c>
      <c r="AK256" s="414">
        <v>0</v>
      </c>
      <c r="AL256" s="414">
        <v>0</v>
      </c>
      <c r="AM256" s="414">
        <v>0</v>
      </c>
      <c r="AN256" s="414">
        <f t="shared" si="70"/>
        <v>3158599.99</v>
      </c>
      <c r="AO256" s="414">
        <v>0</v>
      </c>
      <c r="AP256" s="414">
        <v>0</v>
      </c>
      <c r="AQ256" s="414">
        <v>0</v>
      </c>
      <c r="AR256" s="351">
        <v>3158599.99</v>
      </c>
      <c r="AS256" s="414">
        <f t="shared" si="84"/>
        <v>0</v>
      </c>
      <c r="AT256" s="414">
        <v>0</v>
      </c>
      <c r="AU256" s="414">
        <v>0</v>
      </c>
      <c r="AV256" s="414">
        <v>0</v>
      </c>
      <c r="AW256" s="414">
        <v>0</v>
      </c>
      <c r="AX256" s="414">
        <f t="shared" si="85"/>
        <v>0</v>
      </c>
      <c r="AY256" s="414">
        <v>0</v>
      </c>
      <c r="AZ256" s="414">
        <v>0</v>
      </c>
      <c r="BA256" s="414">
        <v>0</v>
      </c>
      <c r="BB256" s="414">
        <f t="shared" si="86"/>
        <v>0</v>
      </c>
      <c r="BC256" s="414">
        <v>0</v>
      </c>
      <c r="BD256" s="414">
        <f t="shared" si="87"/>
        <v>0</v>
      </c>
      <c r="BE256" s="351"/>
      <c r="BF256" s="286"/>
      <c r="BG256" s="400">
        <f t="shared" si="71"/>
        <v>0</v>
      </c>
    </row>
    <row r="257" s="400" customFormat="1" ht="24" customHeight="1" spans="1:59">
      <c r="A257" s="314">
        <v>249</v>
      </c>
      <c r="B257" s="314" t="s">
        <v>19</v>
      </c>
      <c r="C257" s="314" t="s">
        <v>20</v>
      </c>
      <c r="D257" s="314">
        <v>2020</v>
      </c>
      <c r="E257" s="81" t="s">
        <v>309</v>
      </c>
      <c r="F257" s="314" t="s">
        <v>50</v>
      </c>
      <c r="G257" s="314" t="s">
        <v>50</v>
      </c>
      <c r="H257" s="414">
        <f t="shared" si="65"/>
        <v>9768500</v>
      </c>
      <c r="I257" s="421">
        <f t="shared" si="66"/>
        <v>9768500</v>
      </c>
      <c r="J257" s="414">
        <f t="shared" ref="J257:J293" si="88">N257+M257+L257+K257</f>
        <v>0</v>
      </c>
      <c r="K257" s="351"/>
      <c r="L257" s="351"/>
      <c r="M257" s="351"/>
      <c r="N257" s="351"/>
      <c r="O257" s="414">
        <f t="shared" si="67"/>
        <v>9768500</v>
      </c>
      <c r="P257" s="351"/>
      <c r="Q257" s="351"/>
      <c r="R257" s="351"/>
      <c r="S257" s="351">
        <v>9768500</v>
      </c>
      <c r="T257" s="414">
        <f t="shared" ref="T257:T293" si="89">X257+W257+V257+U257</f>
        <v>0</v>
      </c>
      <c r="U257" s="351"/>
      <c r="V257" s="351"/>
      <c r="W257" s="351"/>
      <c r="X257" s="351"/>
      <c r="Y257" s="414">
        <f t="shared" si="82"/>
        <v>0</v>
      </c>
      <c r="Z257" s="351"/>
      <c r="AA257" s="351"/>
      <c r="AB257" s="351"/>
      <c r="AC257" s="351"/>
      <c r="AD257" s="351"/>
      <c r="AE257" s="351"/>
      <c r="AF257" s="351"/>
      <c r="AG257" s="422">
        <f t="shared" si="68"/>
        <v>9349469.14</v>
      </c>
      <c r="AH257" s="422">
        <f t="shared" si="69"/>
        <v>9349469.14</v>
      </c>
      <c r="AI257" s="414">
        <f t="shared" ref="AI257:AI293" si="90">AM257+AL257+AK257+AJ257</f>
        <v>0</v>
      </c>
      <c r="AJ257" s="414">
        <v>0</v>
      </c>
      <c r="AK257" s="414">
        <v>0</v>
      </c>
      <c r="AL257" s="414">
        <v>0</v>
      </c>
      <c r="AM257" s="414">
        <v>0</v>
      </c>
      <c r="AN257" s="414">
        <f t="shared" si="70"/>
        <v>9349469.14</v>
      </c>
      <c r="AO257" s="414">
        <v>0</v>
      </c>
      <c r="AP257" s="414">
        <v>0</v>
      </c>
      <c r="AQ257" s="414">
        <v>0</v>
      </c>
      <c r="AR257" s="414">
        <v>9349469.14</v>
      </c>
      <c r="AS257" s="414">
        <f t="shared" ref="AS257:AS293" si="91">AW257+AV257+AU257+AT257</f>
        <v>0</v>
      </c>
      <c r="AT257" s="414">
        <v>0</v>
      </c>
      <c r="AU257" s="414">
        <v>0</v>
      </c>
      <c r="AV257" s="414">
        <v>0</v>
      </c>
      <c r="AW257" s="414">
        <v>0</v>
      </c>
      <c r="AX257" s="414">
        <f t="shared" ref="AX257:AX293" si="92">AZ257+AY257+BA257</f>
        <v>0</v>
      </c>
      <c r="AY257" s="414">
        <v>0</v>
      </c>
      <c r="AZ257" s="414">
        <v>0</v>
      </c>
      <c r="BA257" s="414">
        <v>0</v>
      </c>
      <c r="BB257" s="414">
        <f t="shared" ref="BB257:BB293" si="93">AC257</f>
        <v>0</v>
      </c>
      <c r="BC257" s="414">
        <v>0</v>
      </c>
      <c r="BD257" s="414">
        <f t="shared" ref="BD257:BD293" si="94">AE257</f>
        <v>0</v>
      </c>
      <c r="BE257" s="351"/>
      <c r="BF257" s="286"/>
      <c r="BG257" s="400">
        <f t="shared" si="71"/>
        <v>0</v>
      </c>
    </row>
    <row r="258" s="400" customFormat="1" ht="24" customHeight="1" spans="1:59">
      <c r="A258" s="314">
        <v>250</v>
      </c>
      <c r="B258" s="314" t="s">
        <v>19</v>
      </c>
      <c r="C258" s="314" t="s">
        <v>20</v>
      </c>
      <c r="D258" s="314">
        <v>2020</v>
      </c>
      <c r="E258" s="81" t="s">
        <v>310</v>
      </c>
      <c r="F258" s="314" t="s">
        <v>50</v>
      </c>
      <c r="G258" s="314" t="s">
        <v>50</v>
      </c>
      <c r="H258" s="414">
        <f t="shared" si="65"/>
        <v>3071200</v>
      </c>
      <c r="I258" s="421">
        <f t="shared" si="66"/>
        <v>3071200</v>
      </c>
      <c r="J258" s="414">
        <f t="shared" si="88"/>
        <v>0</v>
      </c>
      <c r="K258" s="351"/>
      <c r="L258" s="351"/>
      <c r="M258" s="351"/>
      <c r="N258" s="351"/>
      <c r="O258" s="414">
        <f t="shared" si="67"/>
        <v>3071200</v>
      </c>
      <c r="P258" s="351"/>
      <c r="Q258" s="351"/>
      <c r="R258" s="351"/>
      <c r="S258" s="351">
        <v>3071200</v>
      </c>
      <c r="T258" s="414">
        <f t="shared" si="89"/>
        <v>0</v>
      </c>
      <c r="U258" s="351"/>
      <c r="V258" s="351"/>
      <c r="W258" s="351"/>
      <c r="X258" s="351"/>
      <c r="Y258" s="414">
        <f t="shared" si="82"/>
        <v>0</v>
      </c>
      <c r="Z258" s="351"/>
      <c r="AA258" s="351"/>
      <c r="AB258" s="351"/>
      <c r="AC258" s="351"/>
      <c r="AD258" s="351"/>
      <c r="AE258" s="351"/>
      <c r="AF258" s="351"/>
      <c r="AG258" s="422">
        <f t="shared" si="68"/>
        <v>3071200</v>
      </c>
      <c r="AH258" s="422">
        <f t="shared" si="69"/>
        <v>3071200</v>
      </c>
      <c r="AI258" s="414">
        <f t="shared" si="90"/>
        <v>0</v>
      </c>
      <c r="AJ258" s="414">
        <v>0</v>
      </c>
      <c r="AK258" s="414">
        <v>0</v>
      </c>
      <c r="AL258" s="414">
        <v>0</v>
      </c>
      <c r="AM258" s="414">
        <v>0</v>
      </c>
      <c r="AN258" s="414">
        <f t="shared" si="70"/>
        <v>3071200</v>
      </c>
      <c r="AO258" s="414">
        <v>0</v>
      </c>
      <c r="AP258" s="414">
        <v>0</v>
      </c>
      <c r="AQ258" s="414">
        <v>0</v>
      </c>
      <c r="AR258" s="414">
        <v>3071200</v>
      </c>
      <c r="AS258" s="414">
        <f t="shared" si="91"/>
        <v>0</v>
      </c>
      <c r="AT258" s="414">
        <v>0</v>
      </c>
      <c r="AU258" s="414">
        <v>0</v>
      </c>
      <c r="AV258" s="414">
        <v>0</v>
      </c>
      <c r="AW258" s="414">
        <v>0</v>
      </c>
      <c r="AX258" s="414">
        <f t="shared" si="92"/>
        <v>0</v>
      </c>
      <c r="AY258" s="414">
        <v>0</v>
      </c>
      <c r="AZ258" s="414">
        <v>0</v>
      </c>
      <c r="BA258" s="414">
        <v>0</v>
      </c>
      <c r="BB258" s="414">
        <f t="shared" si="93"/>
        <v>0</v>
      </c>
      <c r="BC258" s="414">
        <v>0</v>
      </c>
      <c r="BD258" s="414">
        <f t="shared" si="94"/>
        <v>0</v>
      </c>
      <c r="BE258" s="351"/>
      <c r="BF258" s="286"/>
      <c r="BG258" s="400">
        <f t="shared" si="71"/>
        <v>0</v>
      </c>
    </row>
    <row r="259" s="400" customFormat="1" ht="24" customHeight="1" spans="1:59">
      <c r="A259" s="314">
        <v>251</v>
      </c>
      <c r="B259" s="314" t="s">
        <v>19</v>
      </c>
      <c r="C259" s="314" t="s">
        <v>20</v>
      </c>
      <c r="D259" s="314">
        <v>2020</v>
      </c>
      <c r="E259" s="81" t="s">
        <v>311</v>
      </c>
      <c r="F259" s="314" t="s">
        <v>50</v>
      </c>
      <c r="G259" s="314" t="s">
        <v>50</v>
      </c>
      <c r="H259" s="414">
        <f t="shared" si="65"/>
        <v>399800</v>
      </c>
      <c r="I259" s="421">
        <f t="shared" si="66"/>
        <v>399800</v>
      </c>
      <c r="J259" s="414">
        <f t="shared" si="88"/>
        <v>0</v>
      </c>
      <c r="K259" s="351"/>
      <c r="L259" s="351"/>
      <c r="M259" s="351"/>
      <c r="N259" s="351"/>
      <c r="O259" s="414">
        <f t="shared" si="67"/>
        <v>399800</v>
      </c>
      <c r="P259" s="351"/>
      <c r="Q259" s="351"/>
      <c r="R259" s="351"/>
      <c r="S259" s="351">
        <v>399800</v>
      </c>
      <c r="T259" s="414">
        <f t="shared" si="89"/>
        <v>0</v>
      </c>
      <c r="U259" s="351"/>
      <c r="V259" s="351"/>
      <c r="W259" s="351"/>
      <c r="X259" s="351"/>
      <c r="Y259" s="414">
        <f t="shared" si="82"/>
        <v>0</v>
      </c>
      <c r="Z259" s="351"/>
      <c r="AA259" s="351"/>
      <c r="AB259" s="351"/>
      <c r="AC259" s="351"/>
      <c r="AD259" s="351"/>
      <c r="AE259" s="351"/>
      <c r="AF259" s="351"/>
      <c r="AG259" s="422">
        <f t="shared" si="68"/>
        <v>399800</v>
      </c>
      <c r="AH259" s="422">
        <f t="shared" si="69"/>
        <v>399800</v>
      </c>
      <c r="AI259" s="414">
        <f t="shared" si="90"/>
        <v>0</v>
      </c>
      <c r="AJ259" s="414">
        <v>0</v>
      </c>
      <c r="AK259" s="414">
        <v>0</v>
      </c>
      <c r="AL259" s="414">
        <v>0</v>
      </c>
      <c r="AM259" s="414">
        <v>0</v>
      </c>
      <c r="AN259" s="414">
        <f t="shared" si="70"/>
        <v>399800</v>
      </c>
      <c r="AO259" s="414">
        <v>0</v>
      </c>
      <c r="AP259" s="414">
        <v>0</v>
      </c>
      <c r="AQ259" s="414">
        <v>0</v>
      </c>
      <c r="AR259" s="414">
        <v>399800</v>
      </c>
      <c r="AS259" s="414">
        <f t="shared" si="91"/>
        <v>0</v>
      </c>
      <c r="AT259" s="414">
        <v>0</v>
      </c>
      <c r="AU259" s="414">
        <v>0</v>
      </c>
      <c r="AV259" s="414">
        <v>0</v>
      </c>
      <c r="AW259" s="414">
        <v>0</v>
      </c>
      <c r="AX259" s="414">
        <f t="shared" si="92"/>
        <v>0</v>
      </c>
      <c r="AY259" s="414">
        <v>0</v>
      </c>
      <c r="AZ259" s="414">
        <v>0</v>
      </c>
      <c r="BA259" s="414">
        <v>0</v>
      </c>
      <c r="BB259" s="414">
        <f t="shared" si="93"/>
        <v>0</v>
      </c>
      <c r="BC259" s="414">
        <v>0</v>
      </c>
      <c r="BD259" s="414">
        <f t="shared" si="94"/>
        <v>0</v>
      </c>
      <c r="BE259" s="351"/>
      <c r="BF259" s="286" t="s">
        <v>195</v>
      </c>
      <c r="BG259" s="400">
        <f t="shared" si="71"/>
        <v>0</v>
      </c>
    </row>
    <row r="260" s="400" customFormat="1" ht="24" customHeight="1" spans="1:59">
      <c r="A260" s="314">
        <v>252</v>
      </c>
      <c r="B260" s="314" t="s">
        <v>19</v>
      </c>
      <c r="C260" s="314" t="s">
        <v>20</v>
      </c>
      <c r="D260" s="314">
        <v>2020</v>
      </c>
      <c r="E260" s="81" t="s">
        <v>312</v>
      </c>
      <c r="F260" s="314" t="s">
        <v>50</v>
      </c>
      <c r="G260" s="314" t="s">
        <v>50</v>
      </c>
      <c r="H260" s="414">
        <f t="shared" si="65"/>
        <v>613200</v>
      </c>
      <c r="I260" s="421">
        <f t="shared" si="66"/>
        <v>613200</v>
      </c>
      <c r="J260" s="414">
        <f t="shared" si="88"/>
        <v>0</v>
      </c>
      <c r="K260" s="351"/>
      <c r="L260" s="351"/>
      <c r="M260" s="351"/>
      <c r="N260" s="351"/>
      <c r="O260" s="414">
        <f t="shared" si="67"/>
        <v>613200</v>
      </c>
      <c r="P260" s="351"/>
      <c r="Q260" s="351"/>
      <c r="R260" s="351"/>
      <c r="S260" s="351">
        <v>613200</v>
      </c>
      <c r="T260" s="414">
        <f t="shared" si="89"/>
        <v>0</v>
      </c>
      <c r="U260" s="351"/>
      <c r="V260" s="351"/>
      <c r="W260" s="351"/>
      <c r="X260" s="351"/>
      <c r="Y260" s="414">
        <f t="shared" si="82"/>
        <v>0</v>
      </c>
      <c r="Z260" s="351"/>
      <c r="AA260" s="351"/>
      <c r="AB260" s="351"/>
      <c r="AC260" s="351"/>
      <c r="AD260" s="351"/>
      <c r="AE260" s="351"/>
      <c r="AF260" s="351"/>
      <c r="AG260" s="422">
        <f t="shared" si="68"/>
        <v>613200</v>
      </c>
      <c r="AH260" s="422">
        <f t="shared" si="69"/>
        <v>613200</v>
      </c>
      <c r="AI260" s="414">
        <f t="shared" si="90"/>
        <v>0</v>
      </c>
      <c r="AJ260" s="414">
        <v>0</v>
      </c>
      <c r="AK260" s="414">
        <v>0</v>
      </c>
      <c r="AL260" s="414">
        <v>0</v>
      </c>
      <c r="AM260" s="414">
        <v>0</v>
      </c>
      <c r="AN260" s="414">
        <f t="shared" si="70"/>
        <v>613200</v>
      </c>
      <c r="AO260" s="414">
        <v>0</v>
      </c>
      <c r="AP260" s="414">
        <v>0</v>
      </c>
      <c r="AQ260" s="414">
        <v>0</v>
      </c>
      <c r="AR260" s="414">
        <v>613200</v>
      </c>
      <c r="AS260" s="414">
        <f t="shared" si="91"/>
        <v>0</v>
      </c>
      <c r="AT260" s="414">
        <v>0</v>
      </c>
      <c r="AU260" s="414">
        <v>0</v>
      </c>
      <c r="AV260" s="414">
        <v>0</v>
      </c>
      <c r="AW260" s="414">
        <v>0</v>
      </c>
      <c r="AX260" s="414">
        <f t="shared" si="92"/>
        <v>0</v>
      </c>
      <c r="AY260" s="414">
        <v>0</v>
      </c>
      <c r="AZ260" s="414">
        <v>0</v>
      </c>
      <c r="BA260" s="414">
        <v>0</v>
      </c>
      <c r="BB260" s="414">
        <f t="shared" si="93"/>
        <v>0</v>
      </c>
      <c r="BC260" s="414">
        <v>0</v>
      </c>
      <c r="BD260" s="414">
        <f t="shared" si="94"/>
        <v>0</v>
      </c>
      <c r="BE260" s="351"/>
      <c r="BF260" s="286"/>
      <c r="BG260" s="400">
        <f t="shared" si="71"/>
        <v>0</v>
      </c>
    </row>
    <row r="261" s="400" customFormat="1" ht="24" customHeight="1" spans="1:59">
      <c r="A261" s="314">
        <v>253</v>
      </c>
      <c r="B261" s="314" t="s">
        <v>19</v>
      </c>
      <c r="C261" s="314" t="s">
        <v>20</v>
      </c>
      <c r="D261" s="314">
        <v>2020</v>
      </c>
      <c r="E261" s="81" t="s">
        <v>313</v>
      </c>
      <c r="F261" s="314" t="s">
        <v>50</v>
      </c>
      <c r="G261" s="314" t="s">
        <v>50</v>
      </c>
      <c r="H261" s="414">
        <f t="shared" si="65"/>
        <v>694200</v>
      </c>
      <c r="I261" s="421">
        <f t="shared" si="66"/>
        <v>694200</v>
      </c>
      <c r="J261" s="414">
        <f t="shared" si="88"/>
        <v>0</v>
      </c>
      <c r="K261" s="351"/>
      <c r="L261" s="351"/>
      <c r="M261" s="351"/>
      <c r="N261" s="351"/>
      <c r="O261" s="414">
        <f t="shared" si="67"/>
        <v>694200</v>
      </c>
      <c r="P261" s="351">
        <v>694200</v>
      </c>
      <c r="Q261" s="351"/>
      <c r="R261" s="351"/>
      <c r="S261" s="351"/>
      <c r="T261" s="414">
        <f t="shared" si="89"/>
        <v>0</v>
      </c>
      <c r="U261" s="351"/>
      <c r="V261" s="351"/>
      <c r="W261" s="351"/>
      <c r="X261" s="351"/>
      <c r="Y261" s="414">
        <f t="shared" si="82"/>
        <v>0</v>
      </c>
      <c r="Z261" s="351"/>
      <c r="AA261" s="351"/>
      <c r="AB261" s="351"/>
      <c r="AC261" s="351"/>
      <c r="AD261" s="351"/>
      <c r="AE261" s="351"/>
      <c r="AF261" s="351"/>
      <c r="AG261" s="422">
        <f t="shared" si="68"/>
        <v>694200</v>
      </c>
      <c r="AH261" s="422">
        <f t="shared" si="69"/>
        <v>694200</v>
      </c>
      <c r="AI261" s="414">
        <f t="shared" si="90"/>
        <v>0</v>
      </c>
      <c r="AJ261" s="414">
        <v>0</v>
      </c>
      <c r="AK261" s="414">
        <v>0</v>
      </c>
      <c r="AL261" s="414">
        <v>0</v>
      </c>
      <c r="AM261" s="414">
        <v>0</v>
      </c>
      <c r="AN261" s="414">
        <f t="shared" si="70"/>
        <v>694200</v>
      </c>
      <c r="AO261" s="414">
        <v>694200</v>
      </c>
      <c r="AP261" s="414">
        <v>0</v>
      </c>
      <c r="AQ261" s="414">
        <v>0</v>
      </c>
      <c r="AR261" s="414">
        <v>0</v>
      </c>
      <c r="AS261" s="414">
        <f t="shared" si="91"/>
        <v>0</v>
      </c>
      <c r="AT261" s="414">
        <v>0</v>
      </c>
      <c r="AU261" s="414">
        <v>0</v>
      </c>
      <c r="AV261" s="414">
        <v>0</v>
      </c>
      <c r="AW261" s="414">
        <v>0</v>
      </c>
      <c r="AX261" s="414">
        <f t="shared" si="92"/>
        <v>0</v>
      </c>
      <c r="AY261" s="414">
        <v>0</v>
      </c>
      <c r="AZ261" s="414">
        <v>0</v>
      </c>
      <c r="BA261" s="414">
        <v>0</v>
      </c>
      <c r="BB261" s="414">
        <f t="shared" si="93"/>
        <v>0</v>
      </c>
      <c r="BC261" s="414">
        <v>0</v>
      </c>
      <c r="BD261" s="414">
        <f t="shared" si="94"/>
        <v>0</v>
      </c>
      <c r="BE261" s="351"/>
      <c r="BF261" s="286"/>
      <c r="BG261" s="400">
        <f t="shared" si="71"/>
        <v>0</v>
      </c>
    </row>
    <row r="262" s="400" customFormat="1" ht="24" customHeight="1" spans="1:59">
      <c r="A262" s="314">
        <v>254</v>
      </c>
      <c r="B262" s="314" t="s">
        <v>19</v>
      </c>
      <c r="C262" s="314" t="s">
        <v>20</v>
      </c>
      <c r="D262" s="314">
        <v>2020</v>
      </c>
      <c r="E262" s="81" t="s">
        <v>314</v>
      </c>
      <c r="F262" s="314" t="s">
        <v>50</v>
      </c>
      <c r="G262" s="314" t="s">
        <v>50</v>
      </c>
      <c r="H262" s="414">
        <f t="shared" si="65"/>
        <v>4600231.42</v>
      </c>
      <c r="I262" s="421">
        <f t="shared" si="66"/>
        <v>4500000</v>
      </c>
      <c r="J262" s="414">
        <f t="shared" si="88"/>
        <v>0</v>
      </c>
      <c r="K262" s="351"/>
      <c r="L262" s="351"/>
      <c r="M262" s="351"/>
      <c r="N262" s="351"/>
      <c r="O262" s="414">
        <f t="shared" si="67"/>
        <v>4500000</v>
      </c>
      <c r="P262" s="351"/>
      <c r="Q262" s="351">
        <v>4500000</v>
      </c>
      <c r="R262" s="351"/>
      <c r="S262" s="351"/>
      <c r="T262" s="414">
        <f t="shared" si="89"/>
        <v>0</v>
      </c>
      <c r="U262" s="351"/>
      <c r="V262" s="351"/>
      <c r="W262" s="351"/>
      <c r="X262" s="351"/>
      <c r="Y262" s="414">
        <f t="shared" si="82"/>
        <v>0</v>
      </c>
      <c r="Z262" s="351"/>
      <c r="AA262" s="351"/>
      <c r="AB262" s="351"/>
      <c r="AC262" s="351"/>
      <c r="AD262" s="351"/>
      <c r="AE262" s="351"/>
      <c r="AF262" s="351">
        <v>100231.42</v>
      </c>
      <c r="AG262" s="422">
        <f t="shared" si="68"/>
        <v>4600231.42</v>
      </c>
      <c r="AH262" s="422">
        <f t="shared" si="69"/>
        <v>4500000</v>
      </c>
      <c r="AI262" s="414">
        <f t="shared" si="90"/>
        <v>0</v>
      </c>
      <c r="AJ262" s="414">
        <v>0</v>
      </c>
      <c r="AK262" s="414">
        <v>0</v>
      </c>
      <c r="AL262" s="414">
        <v>0</v>
      </c>
      <c r="AM262" s="414">
        <v>0</v>
      </c>
      <c r="AN262" s="414">
        <f t="shared" si="70"/>
        <v>4500000</v>
      </c>
      <c r="AO262" s="414">
        <v>0</v>
      </c>
      <c r="AP262" s="414">
        <v>4500000</v>
      </c>
      <c r="AQ262" s="414">
        <v>0</v>
      </c>
      <c r="AR262" s="414">
        <v>0</v>
      </c>
      <c r="AS262" s="414">
        <f t="shared" si="91"/>
        <v>0</v>
      </c>
      <c r="AT262" s="414">
        <v>0</v>
      </c>
      <c r="AU262" s="414">
        <v>0</v>
      </c>
      <c r="AV262" s="414">
        <v>0</v>
      </c>
      <c r="AW262" s="414">
        <v>0</v>
      </c>
      <c r="AX262" s="414">
        <f t="shared" si="92"/>
        <v>0</v>
      </c>
      <c r="AY262" s="414">
        <v>0</v>
      </c>
      <c r="AZ262" s="414">
        <v>0</v>
      </c>
      <c r="BA262" s="414">
        <v>0</v>
      </c>
      <c r="BB262" s="414">
        <f t="shared" si="93"/>
        <v>0</v>
      </c>
      <c r="BC262" s="414">
        <v>0</v>
      </c>
      <c r="BD262" s="414">
        <f t="shared" si="94"/>
        <v>0</v>
      </c>
      <c r="BE262" s="351">
        <v>100231.42</v>
      </c>
      <c r="BF262" s="286" t="s">
        <v>195</v>
      </c>
      <c r="BG262" s="400">
        <f t="shared" si="71"/>
        <v>0</v>
      </c>
    </row>
    <row r="263" s="400" customFormat="1" ht="24" customHeight="1" spans="1:59">
      <c r="A263" s="314">
        <v>255</v>
      </c>
      <c r="B263" s="314" t="s">
        <v>19</v>
      </c>
      <c r="C263" s="314" t="s">
        <v>20</v>
      </c>
      <c r="D263" s="314">
        <v>2020</v>
      </c>
      <c r="E263" s="81" t="s">
        <v>315</v>
      </c>
      <c r="F263" s="314" t="s">
        <v>50</v>
      </c>
      <c r="G263" s="314" t="s">
        <v>50</v>
      </c>
      <c r="H263" s="414">
        <f t="shared" si="65"/>
        <v>2000000</v>
      </c>
      <c r="I263" s="421">
        <f t="shared" si="66"/>
        <v>2000000</v>
      </c>
      <c r="J263" s="414">
        <f t="shared" si="88"/>
        <v>0</v>
      </c>
      <c r="K263" s="351"/>
      <c r="L263" s="351"/>
      <c r="M263" s="351"/>
      <c r="N263" s="351"/>
      <c r="O263" s="414">
        <f t="shared" si="67"/>
        <v>2000000</v>
      </c>
      <c r="P263" s="351"/>
      <c r="Q263" s="351">
        <v>2000000</v>
      </c>
      <c r="R263" s="351"/>
      <c r="S263" s="351"/>
      <c r="T263" s="414">
        <f t="shared" si="89"/>
        <v>0</v>
      </c>
      <c r="U263" s="351"/>
      <c r="V263" s="351"/>
      <c r="W263" s="351"/>
      <c r="X263" s="351"/>
      <c r="Y263" s="414">
        <f t="shared" si="82"/>
        <v>0</v>
      </c>
      <c r="Z263" s="351"/>
      <c r="AA263" s="351"/>
      <c r="AB263" s="351"/>
      <c r="AC263" s="351"/>
      <c r="AD263" s="351"/>
      <c r="AE263" s="351"/>
      <c r="AF263" s="351"/>
      <c r="AG263" s="422">
        <f t="shared" si="68"/>
        <v>1954307.69</v>
      </c>
      <c r="AH263" s="422">
        <f t="shared" si="69"/>
        <v>1954307.69</v>
      </c>
      <c r="AI263" s="414">
        <f t="shared" si="90"/>
        <v>0</v>
      </c>
      <c r="AJ263" s="414">
        <v>0</v>
      </c>
      <c r="AK263" s="414">
        <v>0</v>
      </c>
      <c r="AL263" s="414">
        <v>0</v>
      </c>
      <c r="AM263" s="414">
        <v>0</v>
      </c>
      <c r="AN263" s="414">
        <f t="shared" si="70"/>
        <v>1954307.69</v>
      </c>
      <c r="AO263" s="414">
        <v>0</v>
      </c>
      <c r="AP263" s="414">
        <v>1954307.69</v>
      </c>
      <c r="AQ263" s="414">
        <v>0</v>
      </c>
      <c r="AR263" s="414">
        <v>0</v>
      </c>
      <c r="AS263" s="414">
        <f t="shared" si="91"/>
        <v>0</v>
      </c>
      <c r="AT263" s="414">
        <v>0</v>
      </c>
      <c r="AU263" s="414">
        <v>0</v>
      </c>
      <c r="AV263" s="414">
        <v>0</v>
      </c>
      <c r="AW263" s="414">
        <v>0</v>
      </c>
      <c r="AX263" s="414">
        <f t="shared" si="92"/>
        <v>0</v>
      </c>
      <c r="AY263" s="414">
        <v>0</v>
      </c>
      <c r="AZ263" s="414">
        <v>0</v>
      </c>
      <c r="BA263" s="414">
        <v>0</v>
      </c>
      <c r="BB263" s="414">
        <f t="shared" si="93"/>
        <v>0</v>
      </c>
      <c r="BC263" s="414">
        <v>0</v>
      </c>
      <c r="BD263" s="414">
        <f t="shared" si="94"/>
        <v>0</v>
      </c>
      <c r="BE263" s="351"/>
      <c r="BF263" s="286"/>
      <c r="BG263" s="400">
        <f t="shared" si="71"/>
        <v>0</v>
      </c>
    </row>
    <row r="264" s="400" customFormat="1" ht="24" customHeight="1" spans="1:59">
      <c r="A264" s="314">
        <v>256</v>
      </c>
      <c r="B264" s="314" t="s">
        <v>19</v>
      </c>
      <c r="C264" s="314" t="s">
        <v>20</v>
      </c>
      <c r="D264" s="314">
        <v>2020</v>
      </c>
      <c r="E264" s="81" t="s">
        <v>316</v>
      </c>
      <c r="F264" s="314" t="s">
        <v>50</v>
      </c>
      <c r="G264" s="314" t="s">
        <v>50</v>
      </c>
      <c r="H264" s="414">
        <f t="shared" ref="H264:H327" si="95">I264+AF264</f>
        <v>1000400</v>
      </c>
      <c r="I264" s="421">
        <f t="shared" ref="I264:I327" si="96">O264+J264+T264+Y264+AE264+AC264+AD264</f>
        <v>1000400</v>
      </c>
      <c r="J264" s="414">
        <f t="shared" si="88"/>
        <v>0</v>
      </c>
      <c r="K264" s="351"/>
      <c r="L264" s="351"/>
      <c r="M264" s="351"/>
      <c r="N264" s="351"/>
      <c r="O264" s="414">
        <f t="shared" ref="O264:O305" si="97">S264+R264+Q264+P264</f>
        <v>1000400</v>
      </c>
      <c r="P264" s="351"/>
      <c r="Q264" s="351">
        <v>1000400</v>
      </c>
      <c r="R264" s="351"/>
      <c r="S264" s="351"/>
      <c r="T264" s="414">
        <f t="shared" si="89"/>
        <v>0</v>
      </c>
      <c r="U264" s="351"/>
      <c r="V264" s="351"/>
      <c r="W264" s="351"/>
      <c r="X264" s="351"/>
      <c r="Y264" s="414">
        <f t="shared" si="82"/>
        <v>0</v>
      </c>
      <c r="Z264" s="351"/>
      <c r="AA264" s="351"/>
      <c r="AB264" s="351"/>
      <c r="AC264" s="351"/>
      <c r="AD264" s="351"/>
      <c r="AE264" s="351"/>
      <c r="AF264" s="351"/>
      <c r="AG264" s="422">
        <f t="shared" ref="AG264:AG327" si="98">AH264+BE264</f>
        <v>980799.999999999</v>
      </c>
      <c r="AH264" s="422">
        <f t="shared" ref="AH264:AH327" si="99">AN264+AI264+AS264+AX264+BD264+BB264+BC264</f>
        <v>980799.999999999</v>
      </c>
      <c r="AI264" s="414">
        <f t="shared" si="90"/>
        <v>0</v>
      </c>
      <c r="AJ264" s="414">
        <v>0</v>
      </c>
      <c r="AK264" s="414">
        <v>0</v>
      </c>
      <c r="AL264" s="414">
        <v>0</v>
      </c>
      <c r="AM264" s="414">
        <v>0</v>
      </c>
      <c r="AN264" s="414">
        <f t="shared" ref="AN264:AN327" si="100">AR264+AQ264+AP264+AO264</f>
        <v>980799.999999999</v>
      </c>
      <c r="AO264" s="414">
        <v>0</v>
      </c>
      <c r="AP264" s="414">
        <v>980799.999999999</v>
      </c>
      <c r="AQ264" s="414">
        <v>0</v>
      </c>
      <c r="AR264" s="414">
        <v>0</v>
      </c>
      <c r="AS264" s="414">
        <f t="shared" si="91"/>
        <v>0</v>
      </c>
      <c r="AT264" s="414">
        <v>0</v>
      </c>
      <c r="AU264" s="414">
        <v>0</v>
      </c>
      <c r="AV264" s="414">
        <v>0</v>
      </c>
      <c r="AW264" s="414">
        <v>0</v>
      </c>
      <c r="AX264" s="414">
        <f t="shared" si="92"/>
        <v>0</v>
      </c>
      <c r="AY264" s="414">
        <v>0</v>
      </c>
      <c r="AZ264" s="414">
        <v>0</v>
      </c>
      <c r="BA264" s="414">
        <v>0</v>
      </c>
      <c r="BB264" s="414">
        <f t="shared" si="93"/>
        <v>0</v>
      </c>
      <c r="BC264" s="414">
        <v>0</v>
      </c>
      <c r="BD264" s="414">
        <f t="shared" si="94"/>
        <v>0</v>
      </c>
      <c r="BE264" s="351"/>
      <c r="BF264" s="286"/>
      <c r="BG264" s="400">
        <f t="shared" ref="BG264:BG327" si="101">BE264-AF264</f>
        <v>0</v>
      </c>
    </row>
    <row r="265" s="400" customFormat="1" ht="24" customHeight="1" spans="1:59">
      <c r="A265" s="314">
        <v>257</v>
      </c>
      <c r="B265" s="314" t="s">
        <v>19</v>
      </c>
      <c r="C265" s="314" t="s">
        <v>20</v>
      </c>
      <c r="D265" s="314">
        <v>2020</v>
      </c>
      <c r="E265" s="81" t="s">
        <v>317</v>
      </c>
      <c r="F265" s="314" t="s">
        <v>50</v>
      </c>
      <c r="G265" s="314" t="s">
        <v>50</v>
      </c>
      <c r="H265" s="414">
        <f t="shared" si="95"/>
        <v>1301600</v>
      </c>
      <c r="I265" s="421">
        <f t="shared" si="96"/>
        <v>1301600</v>
      </c>
      <c r="J265" s="414">
        <f t="shared" si="88"/>
        <v>0</v>
      </c>
      <c r="K265" s="351"/>
      <c r="L265" s="351"/>
      <c r="M265" s="351"/>
      <c r="N265" s="351"/>
      <c r="O265" s="414">
        <f t="shared" si="97"/>
        <v>1301600</v>
      </c>
      <c r="P265" s="351">
        <v>1301600</v>
      </c>
      <c r="Q265" s="351"/>
      <c r="R265" s="351"/>
      <c r="S265" s="351"/>
      <c r="T265" s="414">
        <f t="shared" si="89"/>
        <v>0</v>
      </c>
      <c r="U265" s="351"/>
      <c r="V265" s="351"/>
      <c r="W265" s="351"/>
      <c r="X265" s="351"/>
      <c r="Y265" s="414">
        <f t="shared" si="82"/>
        <v>0</v>
      </c>
      <c r="Z265" s="351"/>
      <c r="AA265" s="351"/>
      <c r="AB265" s="351"/>
      <c r="AC265" s="351"/>
      <c r="AD265" s="351"/>
      <c r="AE265" s="351"/>
      <c r="AF265" s="351"/>
      <c r="AG265" s="422">
        <f t="shared" si="98"/>
        <v>1301600</v>
      </c>
      <c r="AH265" s="422">
        <f t="shared" si="99"/>
        <v>1301600</v>
      </c>
      <c r="AI265" s="414">
        <f t="shared" si="90"/>
        <v>0</v>
      </c>
      <c r="AJ265" s="414">
        <v>0</v>
      </c>
      <c r="AK265" s="414">
        <v>0</v>
      </c>
      <c r="AL265" s="414">
        <v>0</v>
      </c>
      <c r="AM265" s="414">
        <v>0</v>
      </c>
      <c r="AN265" s="414">
        <f t="shared" si="100"/>
        <v>1301600</v>
      </c>
      <c r="AO265" s="414">
        <v>1301600</v>
      </c>
      <c r="AP265" s="414">
        <v>0</v>
      </c>
      <c r="AQ265" s="414">
        <v>0</v>
      </c>
      <c r="AR265" s="414">
        <v>0</v>
      </c>
      <c r="AS265" s="414">
        <f t="shared" si="91"/>
        <v>0</v>
      </c>
      <c r="AT265" s="414">
        <v>0</v>
      </c>
      <c r="AU265" s="414">
        <v>0</v>
      </c>
      <c r="AV265" s="414">
        <v>0</v>
      </c>
      <c r="AW265" s="414">
        <v>0</v>
      </c>
      <c r="AX265" s="414">
        <f t="shared" si="92"/>
        <v>0</v>
      </c>
      <c r="AY265" s="414">
        <v>0</v>
      </c>
      <c r="AZ265" s="414">
        <v>0</v>
      </c>
      <c r="BA265" s="414">
        <v>0</v>
      </c>
      <c r="BB265" s="414">
        <f t="shared" si="93"/>
        <v>0</v>
      </c>
      <c r="BC265" s="414">
        <v>0</v>
      </c>
      <c r="BD265" s="414">
        <f t="shared" si="94"/>
        <v>0</v>
      </c>
      <c r="BE265" s="351"/>
      <c r="BF265" s="286"/>
      <c r="BG265" s="400">
        <f t="shared" si="101"/>
        <v>0</v>
      </c>
    </row>
    <row r="266" s="400" customFormat="1" ht="24" customHeight="1" spans="1:59">
      <c r="A266" s="314">
        <v>258</v>
      </c>
      <c r="B266" s="314" t="s">
        <v>19</v>
      </c>
      <c r="C266" s="314" t="s">
        <v>20</v>
      </c>
      <c r="D266" s="314">
        <v>2020</v>
      </c>
      <c r="E266" s="81" t="s">
        <v>318</v>
      </c>
      <c r="F266" s="314" t="s">
        <v>50</v>
      </c>
      <c r="G266" s="314" t="s">
        <v>50</v>
      </c>
      <c r="H266" s="414">
        <f t="shared" si="95"/>
        <v>2496800</v>
      </c>
      <c r="I266" s="421">
        <f t="shared" si="96"/>
        <v>2496800</v>
      </c>
      <c r="J266" s="414">
        <f t="shared" si="88"/>
        <v>0</v>
      </c>
      <c r="K266" s="351"/>
      <c r="L266" s="351"/>
      <c r="M266" s="351"/>
      <c r="N266" s="351"/>
      <c r="O266" s="414">
        <f t="shared" si="97"/>
        <v>2496800</v>
      </c>
      <c r="P266" s="351">
        <v>2496800</v>
      </c>
      <c r="Q266" s="351"/>
      <c r="R266" s="351"/>
      <c r="S266" s="351"/>
      <c r="T266" s="414">
        <f t="shared" si="89"/>
        <v>0</v>
      </c>
      <c r="U266" s="351"/>
      <c r="V266" s="351"/>
      <c r="W266" s="351"/>
      <c r="X266" s="351"/>
      <c r="Y266" s="414">
        <f t="shared" si="82"/>
        <v>0</v>
      </c>
      <c r="Z266" s="351"/>
      <c r="AA266" s="351"/>
      <c r="AB266" s="351"/>
      <c r="AC266" s="351"/>
      <c r="AD266" s="351"/>
      <c r="AE266" s="351"/>
      <c r="AF266" s="351"/>
      <c r="AG266" s="422">
        <f t="shared" si="98"/>
        <v>2496800</v>
      </c>
      <c r="AH266" s="422">
        <f t="shared" si="99"/>
        <v>2496800</v>
      </c>
      <c r="AI266" s="414">
        <f t="shared" si="90"/>
        <v>0</v>
      </c>
      <c r="AJ266" s="414">
        <v>0</v>
      </c>
      <c r="AK266" s="414">
        <v>0</v>
      </c>
      <c r="AL266" s="414">
        <v>0</v>
      </c>
      <c r="AM266" s="414">
        <v>0</v>
      </c>
      <c r="AN266" s="414">
        <f t="shared" si="100"/>
        <v>2496800</v>
      </c>
      <c r="AO266" s="414">
        <v>2496800</v>
      </c>
      <c r="AP266" s="414">
        <v>0</v>
      </c>
      <c r="AQ266" s="414">
        <v>0</v>
      </c>
      <c r="AR266" s="414">
        <v>0</v>
      </c>
      <c r="AS266" s="414">
        <f t="shared" si="91"/>
        <v>0</v>
      </c>
      <c r="AT266" s="414">
        <v>0</v>
      </c>
      <c r="AU266" s="414">
        <v>0</v>
      </c>
      <c r="AV266" s="414">
        <v>0</v>
      </c>
      <c r="AW266" s="414">
        <v>0</v>
      </c>
      <c r="AX266" s="414">
        <f t="shared" si="92"/>
        <v>0</v>
      </c>
      <c r="AY266" s="414">
        <v>0</v>
      </c>
      <c r="AZ266" s="414">
        <v>0</v>
      </c>
      <c r="BA266" s="414">
        <v>0</v>
      </c>
      <c r="BB266" s="414">
        <f t="shared" si="93"/>
        <v>0</v>
      </c>
      <c r="BC266" s="414">
        <v>0</v>
      </c>
      <c r="BD266" s="414">
        <f t="shared" si="94"/>
        <v>0</v>
      </c>
      <c r="BE266" s="351"/>
      <c r="BF266" s="286"/>
      <c r="BG266" s="400">
        <f t="shared" si="101"/>
        <v>0</v>
      </c>
    </row>
    <row r="267" s="400" customFormat="1" ht="24" customHeight="1" spans="1:59">
      <c r="A267" s="314">
        <v>259</v>
      </c>
      <c r="B267" s="314" t="s">
        <v>19</v>
      </c>
      <c r="C267" s="314" t="s">
        <v>20</v>
      </c>
      <c r="D267" s="314">
        <v>2020</v>
      </c>
      <c r="E267" s="81" t="s">
        <v>319</v>
      </c>
      <c r="F267" s="314" t="s">
        <v>50</v>
      </c>
      <c r="G267" s="314" t="s">
        <v>50</v>
      </c>
      <c r="H267" s="414">
        <f t="shared" si="95"/>
        <v>4530600</v>
      </c>
      <c r="I267" s="421">
        <f t="shared" si="96"/>
        <v>4530600</v>
      </c>
      <c r="J267" s="414">
        <f t="shared" si="88"/>
        <v>0</v>
      </c>
      <c r="K267" s="351"/>
      <c r="L267" s="351"/>
      <c r="M267" s="351"/>
      <c r="N267" s="351"/>
      <c r="O267" s="414">
        <f t="shared" si="97"/>
        <v>4530600</v>
      </c>
      <c r="P267" s="351"/>
      <c r="Q267" s="351">
        <v>4530600</v>
      </c>
      <c r="R267" s="351"/>
      <c r="S267" s="351"/>
      <c r="T267" s="414">
        <f t="shared" si="89"/>
        <v>0</v>
      </c>
      <c r="U267" s="351"/>
      <c r="V267" s="351"/>
      <c r="W267" s="351"/>
      <c r="X267" s="351"/>
      <c r="Y267" s="414">
        <f t="shared" si="82"/>
        <v>0</v>
      </c>
      <c r="Z267" s="351"/>
      <c r="AA267" s="351"/>
      <c r="AB267" s="351"/>
      <c r="AC267" s="351"/>
      <c r="AD267" s="351"/>
      <c r="AE267" s="351"/>
      <c r="AF267" s="351"/>
      <c r="AG267" s="422">
        <f t="shared" si="98"/>
        <v>4530600</v>
      </c>
      <c r="AH267" s="422">
        <f t="shared" si="99"/>
        <v>4530600</v>
      </c>
      <c r="AI267" s="414">
        <f t="shared" si="90"/>
        <v>0</v>
      </c>
      <c r="AJ267" s="414">
        <v>0</v>
      </c>
      <c r="AK267" s="414">
        <v>0</v>
      </c>
      <c r="AL267" s="414">
        <v>0</v>
      </c>
      <c r="AM267" s="414">
        <v>0</v>
      </c>
      <c r="AN267" s="414">
        <f t="shared" si="100"/>
        <v>4530600</v>
      </c>
      <c r="AO267" s="414">
        <v>0</v>
      </c>
      <c r="AP267" s="414">
        <v>4530600</v>
      </c>
      <c r="AQ267" s="414">
        <v>0</v>
      </c>
      <c r="AR267" s="414">
        <v>0</v>
      </c>
      <c r="AS267" s="414">
        <f t="shared" si="91"/>
        <v>0</v>
      </c>
      <c r="AT267" s="414">
        <v>0</v>
      </c>
      <c r="AU267" s="414">
        <v>0</v>
      </c>
      <c r="AV267" s="414">
        <v>0</v>
      </c>
      <c r="AW267" s="414">
        <v>0</v>
      </c>
      <c r="AX267" s="414">
        <f t="shared" si="92"/>
        <v>0</v>
      </c>
      <c r="AY267" s="414">
        <v>0</v>
      </c>
      <c r="AZ267" s="414">
        <v>0</v>
      </c>
      <c r="BA267" s="414">
        <v>0</v>
      </c>
      <c r="BB267" s="414">
        <f t="shared" si="93"/>
        <v>0</v>
      </c>
      <c r="BC267" s="414">
        <v>0</v>
      </c>
      <c r="BD267" s="414">
        <f t="shared" si="94"/>
        <v>0</v>
      </c>
      <c r="BE267" s="351"/>
      <c r="BF267" s="286"/>
      <c r="BG267" s="400">
        <f t="shared" si="101"/>
        <v>0</v>
      </c>
    </row>
    <row r="268" s="400" customFormat="1" ht="24" customHeight="1" spans="1:59">
      <c r="A268" s="314">
        <v>260</v>
      </c>
      <c r="B268" s="314" t="s">
        <v>19</v>
      </c>
      <c r="C268" s="314" t="s">
        <v>20</v>
      </c>
      <c r="D268" s="314">
        <v>2020</v>
      </c>
      <c r="E268" s="81" t="s">
        <v>320</v>
      </c>
      <c r="F268" s="314" t="s">
        <v>50</v>
      </c>
      <c r="G268" s="314" t="s">
        <v>50</v>
      </c>
      <c r="H268" s="414">
        <f t="shared" si="95"/>
        <v>1723100</v>
      </c>
      <c r="I268" s="421">
        <f t="shared" si="96"/>
        <v>1723100</v>
      </c>
      <c r="J268" s="414">
        <f t="shared" si="88"/>
        <v>0</v>
      </c>
      <c r="K268" s="351"/>
      <c r="L268" s="351"/>
      <c r="M268" s="351"/>
      <c r="N268" s="351"/>
      <c r="O268" s="414">
        <f t="shared" si="97"/>
        <v>1723100</v>
      </c>
      <c r="P268" s="351"/>
      <c r="Q268" s="351">
        <v>1723100</v>
      </c>
      <c r="R268" s="351"/>
      <c r="S268" s="351"/>
      <c r="T268" s="414">
        <f t="shared" si="89"/>
        <v>0</v>
      </c>
      <c r="U268" s="351"/>
      <c r="V268" s="351"/>
      <c r="W268" s="351"/>
      <c r="X268" s="351"/>
      <c r="Y268" s="414">
        <f t="shared" si="82"/>
        <v>0</v>
      </c>
      <c r="Z268" s="351"/>
      <c r="AA268" s="351"/>
      <c r="AB268" s="351"/>
      <c r="AC268" s="351"/>
      <c r="AD268" s="351"/>
      <c r="AE268" s="351"/>
      <c r="AF268" s="351"/>
      <c r="AG268" s="422">
        <f t="shared" si="98"/>
        <v>1693100</v>
      </c>
      <c r="AH268" s="422">
        <f t="shared" si="99"/>
        <v>1693100</v>
      </c>
      <c r="AI268" s="414">
        <f t="shared" si="90"/>
        <v>0</v>
      </c>
      <c r="AJ268" s="414">
        <v>0</v>
      </c>
      <c r="AK268" s="414">
        <v>0</v>
      </c>
      <c r="AL268" s="414">
        <v>0</v>
      </c>
      <c r="AM268" s="414">
        <v>0</v>
      </c>
      <c r="AN268" s="414">
        <f t="shared" si="100"/>
        <v>1693100</v>
      </c>
      <c r="AO268" s="414">
        <v>0</v>
      </c>
      <c r="AP268" s="414">
        <v>1693100</v>
      </c>
      <c r="AQ268" s="414">
        <v>0</v>
      </c>
      <c r="AR268" s="414">
        <v>0</v>
      </c>
      <c r="AS268" s="414">
        <f t="shared" si="91"/>
        <v>0</v>
      </c>
      <c r="AT268" s="414">
        <v>0</v>
      </c>
      <c r="AU268" s="414">
        <v>0</v>
      </c>
      <c r="AV268" s="414">
        <v>0</v>
      </c>
      <c r="AW268" s="414">
        <v>0</v>
      </c>
      <c r="AX268" s="414">
        <f t="shared" si="92"/>
        <v>0</v>
      </c>
      <c r="AY268" s="414">
        <v>0</v>
      </c>
      <c r="AZ268" s="414">
        <v>0</v>
      </c>
      <c r="BA268" s="414">
        <v>0</v>
      </c>
      <c r="BB268" s="414">
        <f t="shared" si="93"/>
        <v>0</v>
      </c>
      <c r="BC268" s="414">
        <v>0</v>
      </c>
      <c r="BD268" s="414">
        <f t="shared" si="94"/>
        <v>0</v>
      </c>
      <c r="BE268" s="351"/>
      <c r="BF268" s="286"/>
      <c r="BG268" s="400">
        <f t="shared" si="101"/>
        <v>0</v>
      </c>
    </row>
    <row r="269" s="400" customFormat="1" ht="24" customHeight="1" spans="1:59">
      <c r="A269" s="314">
        <v>261</v>
      </c>
      <c r="B269" s="314" t="s">
        <v>19</v>
      </c>
      <c r="C269" s="314" t="s">
        <v>20</v>
      </c>
      <c r="D269" s="81">
        <v>2020</v>
      </c>
      <c r="E269" s="81" t="s">
        <v>321</v>
      </c>
      <c r="F269" s="314" t="s">
        <v>50</v>
      </c>
      <c r="G269" s="314" t="s">
        <v>79</v>
      </c>
      <c r="H269" s="414">
        <f t="shared" si="95"/>
        <v>1187200</v>
      </c>
      <c r="I269" s="421">
        <f t="shared" si="96"/>
        <v>1187200</v>
      </c>
      <c r="J269" s="414">
        <f t="shared" si="88"/>
        <v>0</v>
      </c>
      <c r="K269" s="351"/>
      <c r="L269" s="351"/>
      <c r="M269" s="351"/>
      <c r="N269" s="351"/>
      <c r="O269" s="414">
        <f t="shared" si="97"/>
        <v>1187200</v>
      </c>
      <c r="P269" s="351"/>
      <c r="Q269" s="351">
        <v>1187200</v>
      </c>
      <c r="R269" s="351"/>
      <c r="S269" s="351"/>
      <c r="T269" s="414">
        <f t="shared" si="89"/>
        <v>0</v>
      </c>
      <c r="U269" s="351"/>
      <c r="V269" s="351"/>
      <c r="W269" s="351"/>
      <c r="X269" s="351"/>
      <c r="Y269" s="414">
        <f t="shared" si="82"/>
        <v>0</v>
      </c>
      <c r="Z269" s="351"/>
      <c r="AA269" s="351"/>
      <c r="AB269" s="351"/>
      <c r="AC269" s="351"/>
      <c r="AD269" s="351"/>
      <c r="AE269" s="351"/>
      <c r="AF269" s="351"/>
      <c r="AG269" s="422">
        <f t="shared" si="98"/>
        <v>1187200</v>
      </c>
      <c r="AH269" s="422">
        <f t="shared" si="99"/>
        <v>1187200</v>
      </c>
      <c r="AI269" s="414">
        <f t="shared" si="90"/>
        <v>0</v>
      </c>
      <c r="AJ269" s="414">
        <v>0</v>
      </c>
      <c r="AK269" s="414">
        <v>0</v>
      </c>
      <c r="AL269" s="414">
        <v>0</v>
      </c>
      <c r="AM269" s="414">
        <v>0</v>
      </c>
      <c r="AN269" s="414">
        <f t="shared" si="100"/>
        <v>1187200</v>
      </c>
      <c r="AO269" s="414">
        <v>0</v>
      </c>
      <c r="AP269" s="414">
        <v>1187200</v>
      </c>
      <c r="AQ269" s="414">
        <v>0</v>
      </c>
      <c r="AR269" s="414">
        <v>0</v>
      </c>
      <c r="AS269" s="414">
        <f t="shared" si="91"/>
        <v>0</v>
      </c>
      <c r="AT269" s="414">
        <v>0</v>
      </c>
      <c r="AU269" s="414">
        <v>0</v>
      </c>
      <c r="AV269" s="414">
        <v>0</v>
      </c>
      <c r="AW269" s="414">
        <v>0</v>
      </c>
      <c r="AX269" s="414">
        <f t="shared" si="92"/>
        <v>0</v>
      </c>
      <c r="AY269" s="414">
        <v>0</v>
      </c>
      <c r="AZ269" s="414">
        <v>0</v>
      </c>
      <c r="BA269" s="414">
        <v>0</v>
      </c>
      <c r="BB269" s="414">
        <f t="shared" si="93"/>
        <v>0</v>
      </c>
      <c r="BC269" s="414">
        <v>0</v>
      </c>
      <c r="BD269" s="414">
        <f t="shared" si="94"/>
        <v>0</v>
      </c>
      <c r="BE269" s="314"/>
      <c r="BF269" s="286"/>
      <c r="BG269" s="400">
        <f t="shared" si="101"/>
        <v>0</v>
      </c>
    </row>
    <row r="270" s="400" customFormat="1" ht="24" customHeight="1" spans="1:59">
      <c r="A270" s="314">
        <v>262</v>
      </c>
      <c r="B270" s="314" t="s">
        <v>19</v>
      </c>
      <c r="C270" s="314" t="s">
        <v>20</v>
      </c>
      <c r="D270" s="81">
        <v>2020</v>
      </c>
      <c r="E270" s="81" t="s">
        <v>322</v>
      </c>
      <c r="F270" s="314" t="s">
        <v>50</v>
      </c>
      <c r="G270" s="314" t="s">
        <v>79</v>
      </c>
      <c r="H270" s="414">
        <f t="shared" si="95"/>
        <v>29900</v>
      </c>
      <c r="I270" s="421">
        <f t="shared" si="96"/>
        <v>29900</v>
      </c>
      <c r="J270" s="414">
        <f t="shared" si="88"/>
        <v>0</v>
      </c>
      <c r="K270" s="351"/>
      <c r="L270" s="351"/>
      <c r="M270" s="351"/>
      <c r="N270" s="351"/>
      <c r="O270" s="414">
        <f t="shared" si="97"/>
        <v>29900</v>
      </c>
      <c r="P270" s="351"/>
      <c r="Q270" s="351">
        <v>29900</v>
      </c>
      <c r="R270" s="351"/>
      <c r="S270" s="351"/>
      <c r="T270" s="414">
        <f t="shared" si="89"/>
        <v>0</v>
      </c>
      <c r="U270" s="351"/>
      <c r="V270" s="351"/>
      <c r="W270" s="351"/>
      <c r="X270" s="351"/>
      <c r="Y270" s="414">
        <f t="shared" si="82"/>
        <v>0</v>
      </c>
      <c r="Z270" s="351"/>
      <c r="AA270" s="351"/>
      <c r="AB270" s="351"/>
      <c r="AC270" s="351"/>
      <c r="AD270" s="351"/>
      <c r="AE270" s="351"/>
      <c r="AF270" s="351"/>
      <c r="AG270" s="422">
        <f t="shared" si="98"/>
        <v>29900</v>
      </c>
      <c r="AH270" s="422">
        <f t="shared" si="99"/>
        <v>29900</v>
      </c>
      <c r="AI270" s="414">
        <f t="shared" si="90"/>
        <v>0</v>
      </c>
      <c r="AJ270" s="414">
        <v>0</v>
      </c>
      <c r="AK270" s="414">
        <v>0</v>
      </c>
      <c r="AL270" s="414">
        <v>0</v>
      </c>
      <c r="AM270" s="414">
        <v>0</v>
      </c>
      <c r="AN270" s="414">
        <f t="shared" si="100"/>
        <v>29900</v>
      </c>
      <c r="AO270" s="414">
        <v>0</v>
      </c>
      <c r="AP270" s="414">
        <v>29900</v>
      </c>
      <c r="AQ270" s="414">
        <v>0</v>
      </c>
      <c r="AR270" s="414">
        <v>0</v>
      </c>
      <c r="AS270" s="414">
        <f t="shared" si="91"/>
        <v>0</v>
      </c>
      <c r="AT270" s="414">
        <v>0</v>
      </c>
      <c r="AU270" s="414">
        <v>0</v>
      </c>
      <c r="AV270" s="414">
        <v>0</v>
      </c>
      <c r="AW270" s="414">
        <v>0</v>
      </c>
      <c r="AX270" s="414">
        <f t="shared" si="92"/>
        <v>0</v>
      </c>
      <c r="AY270" s="414">
        <v>0</v>
      </c>
      <c r="AZ270" s="414">
        <v>0</v>
      </c>
      <c r="BA270" s="414">
        <v>0</v>
      </c>
      <c r="BB270" s="414">
        <f t="shared" si="93"/>
        <v>0</v>
      </c>
      <c r="BC270" s="414">
        <v>0</v>
      </c>
      <c r="BD270" s="414">
        <f t="shared" si="94"/>
        <v>0</v>
      </c>
      <c r="BE270" s="314"/>
      <c r="BF270" s="286"/>
      <c r="BG270" s="400">
        <f t="shared" si="101"/>
        <v>0</v>
      </c>
    </row>
    <row r="271" s="400" customFormat="1" ht="24" customHeight="1" spans="1:59">
      <c r="A271" s="314">
        <v>263</v>
      </c>
      <c r="B271" s="314" t="s">
        <v>19</v>
      </c>
      <c r="C271" s="314" t="s">
        <v>20</v>
      </c>
      <c r="D271" s="81">
        <v>2020</v>
      </c>
      <c r="E271" s="81" t="s">
        <v>323</v>
      </c>
      <c r="F271" s="314" t="s">
        <v>50</v>
      </c>
      <c r="G271" s="314" t="s">
        <v>50</v>
      </c>
      <c r="H271" s="414">
        <f t="shared" si="95"/>
        <v>2067100</v>
      </c>
      <c r="I271" s="421">
        <f t="shared" si="96"/>
        <v>2067100</v>
      </c>
      <c r="J271" s="414">
        <f t="shared" si="88"/>
        <v>0</v>
      </c>
      <c r="K271" s="351"/>
      <c r="L271" s="351"/>
      <c r="M271" s="351"/>
      <c r="N271" s="351"/>
      <c r="O271" s="414">
        <f t="shared" si="97"/>
        <v>2067100</v>
      </c>
      <c r="P271" s="351"/>
      <c r="Q271" s="351">
        <v>2067100</v>
      </c>
      <c r="R271" s="351"/>
      <c r="S271" s="351"/>
      <c r="T271" s="414">
        <f t="shared" si="89"/>
        <v>0</v>
      </c>
      <c r="U271" s="351"/>
      <c r="V271" s="351"/>
      <c r="W271" s="351"/>
      <c r="X271" s="351"/>
      <c r="Y271" s="414">
        <f t="shared" si="82"/>
        <v>0</v>
      </c>
      <c r="Z271" s="351"/>
      <c r="AA271" s="351"/>
      <c r="AB271" s="351"/>
      <c r="AC271" s="351"/>
      <c r="AD271" s="351"/>
      <c r="AE271" s="351"/>
      <c r="AF271" s="351"/>
      <c r="AG271" s="422">
        <f t="shared" si="98"/>
        <v>2003582.12</v>
      </c>
      <c r="AH271" s="422">
        <f t="shared" si="99"/>
        <v>2003582.12</v>
      </c>
      <c r="AI271" s="414">
        <f t="shared" si="90"/>
        <v>0</v>
      </c>
      <c r="AJ271" s="414">
        <v>0</v>
      </c>
      <c r="AK271" s="414">
        <v>0</v>
      </c>
      <c r="AL271" s="414">
        <v>0</v>
      </c>
      <c r="AM271" s="414">
        <v>0</v>
      </c>
      <c r="AN271" s="414">
        <f t="shared" si="100"/>
        <v>2003582.12</v>
      </c>
      <c r="AO271" s="414">
        <v>0</v>
      </c>
      <c r="AP271" s="414">
        <v>2003582.12</v>
      </c>
      <c r="AQ271" s="414">
        <v>0</v>
      </c>
      <c r="AR271" s="414">
        <v>0</v>
      </c>
      <c r="AS271" s="414">
        <f t="shared" si="91"/>
        <v>0</v>
      </c>
      <c r="AT271" s="414">
        <v>0</v>
      </c>
      <c r="AU271" s="414">
        <v>0</v>
      </c>
      <c r="AV271" s="414">
        <v>0</v>
      </c>
      <c r="AW271" s="414">
        <v>0</v>
      </c>
      <c r="AX271" s="414">
        <f t="shared" si="92"/>
        <v>0</v>
      </c>
      <c r="AY271" s="414">
        <v>0</v>
      </c>
      <c r="AZ271" s="414">
        <v>0</v>
      </c>
      <c r="BA271" s="414">
        <v>0</v>
      </c>
      <c r="BB271" s="414">
        <f t="shared" si="93"/>
        <v>0</v>
      </c>
      <c r="BC271" s="414">
        <v>0</v>
      </c>
      <c r="BD271" s="414">
        <f t="shared" si="94"/>
        <v>0</v>
      </c>
      <c r="BE271" s="314"/>
      <c r="BF271" s="286"/>
      <c r="BG271" s="400">
        <f t="shared" si="101"/>
        <v>0</v>
      </c>
    </row>
    <row r="272" s="400" customFormat="1" ht="24" customHeight="1" spans="1:59">
      <c r="A272" s="314">
        <v>264</v>
      </c>
      <c r="B272" s="314" t="s">
        <v>19</v>
      </c>
      <c r="C272" s="314" t="s">
        <v>20</v>
      </c>
      <c r="D272" s="81">
        <v>2020</v>
      </c>
      <c r="E272" s="81" t="s">
        <v>324</v>
      </c>
      <c r="F272" s="314" t="s">
        <v>50</v>
      </c>
      <c r="G272" s="314" t="s">
        <v>79</v>
      </c>
      <c r="H272" s="414">
        <f t="shared" si="95"/>
        <v>3914800</v>
      </c>
      <c r="I272" s="421">
        <f t="shared" si="96"/>
        <v>3914800</v>
      </c>
      <c r="J272" s="414">
        <f t="shared" si="88"/>
        <v>0</v>
      </c>
      <c r="K272" s="351"/>
      <c r="L272" s="351"/>
      <c r="M272" s="351"/>
      <c r="N272" s="351"/>
      <c r="O272" s="414">
        <f t="shared" si="97"/>
        <v>3914800</v>
      </c>
      <c r="P272" s="351"/>
      <c r="Q272" s="351">
        <v>3914800</v>
      </c>
      <c r="R272" s="351"/>
      <c r="S272" s="351"/>
      <c r="T272" s="414">
        <f t="shared" si="89"/>
        <v>0</v>
      </c>
      <c r="U272" s="351"/>
      <c r="V272" s="351"/>
      <c r="W272" s="351"/>
      <c r="X272" s="351"/>
      <c r="Y272" s="414">
        <f t="shared" si="82"/>
        <v>0</v>
      </c>
      <c r="Z272" s="351"/>
      <c r="AA272" s="351"/>
      <c r="AB272" s="351"/>
      <c r="AC272" s="351"/>
      <c r="AD272" s="351"/>
      <c r="AE272" s="351"/>
      <c r="AF272" s="351"/>
      <c r="AG272" s="422">
        <f t="shared" si="98"/>
        <v>3914800</v>
      </c>
      <c r="AH272" s="422">
        <f t="shared" si="99"/>
        <v>3914800</v>
      </c>
      <c r="AI272" s="414">
        <f t="shared" si="90"/>
        <v>0</v>
      </c>
      <c r="AJ272" s="414">
        <v>0</v>
      </c>
      <c r="AK272" s="414">
        <v>0</v>
      </c>
      <c r="AL272" s="414">
        <v>0</v>
      </c>
      <c r="AM272" s="414">
        <v>0</v>
      </c>
      <c r="AN272" s="414">
        <f t="shared" si="100"/>
        <v>3914800</v>
      </c>
      <c r="AO272" s="414">
        <v>0</v>
      </c>
      <c r="AP272" s="414">
        <v>3914800</v>
      </c>
      <c r="AQ272" s="414">
        <v>0</v>
      </c>
      <c r="AR272" s="414">
        <v>0</v>
      </c>
      <c r="AS272" s="414">
        <f t="shared" si="91"/>
        <v>0</v>
      </c>
      <c r="AT272" s="414">
        <v>0</v>
      </c>
      <c r="AU272" s="414">
        <v>0</v>
      </c>
      <c r="AV272" s="414">
        <v>0</v>
      </c>
      <c r="AW272" s="414">
        <v>0</v>
      </c>
      <c r="AX272" s="414">
        <f t="shared" si="92"/>
        <v>0</v>
      </c>
      <c r="AY272" s="414">
        <v>0</v>
      </c>
      <c r="AZ272" s="414">
        <v>0</v>
      </c>
      <c r="BA272" s="414">
        <v>0</v>
      </c>
      <c r="BB272" s="414">
        <f t="shared" si="93"/>
        <v>0</v>
      </c>
      <c r="BC272" s="414">
        <v>0</v>
      </c>
      <c r="BD272" s="414">
        <f t="shared" si="94"/>
        <v>0</v>
      </c>
      <c r="BE272" s="314"/>
      <c r="BF272" s="286"/>
      <c r="BG272" s="400">
        <f t="shared" si="101"/>
        <v>0</v>
      </c>
    </row>
    <row r="273" s="400" customFormat="1" ht="24" customHeight="1" spans="1:59">
      <c r="A273" s="314">
        <v>265</v>
      </c>
      <c r="B273" s="314" t="s">
        <v>19</v>
      </c>
      <c r="C273" s="314" t="s">
        <v>20</v>
      </c>
      <c r="D273" s="81">
        <v>2020</v>
      </c>
      <c r="E273" s="81" t="s">
        <v>325</v>
      </c>
      <c r="F273" s="314" t="s">
        <v>50</v>
      </c>
      <c r="G273" s="314" t="s">
        <v>79</v>
      </c>
      <c r="H273" s="414">
        <f t="shared" si="95"/>
        <v>1280300</v>
      </c>
      <c r="I273" s="421">
        <f t="shared" si="96"/>
        <v>1280300</v>
      </c>
      <c r="J273" s="414">
        <f t="shared" si="88"/>
        <v>0</v>
      </c>
      <c r="K273" s="351"/>
      <c r="L273" s="351"/>
      <c r="M273" s="351"/>
      <c r="N273" s="351"/>
      <c r="O273" s="414">
        <f t="shared" si="97"/>
        <v>1280300</v>
      </c>
      <c r="P273" s="351"/>
      <c r="Q273" s="351">
        <v>1280300</v>
      </c>
      <c r="R273" s="351"/>
      <c r="S273" s="351"/>
      <c r="T273" s="414">
        <f t="shared" si="89"/>
        <v>0</v>
      </c>
      <c r="U273" s="351"/>
      <c r="V273" s="351"/>
      <c r="W273" s="351"/>
      <c r="X273" s="351"/>
      <c r="Y273" s="414">
        <f t="shared" si="82"/>
        <v>0</v>
      </c>
      <c r="Z273" s="351"/>
      <c r="AA273" s="351"/>
      <c r="AB273" s="351"/>
      <c r="AC273" s="351"/>
      <c r="AD273" s="351"/>
      <c r="AE273" s="351"/>
      <c r="AF273" s="351"/>
      <c r="AG273" s="422">
        <f t="shared" si="98"/>
        <v>1280300</v>
      </c>
      <c r="AH273" s="422">
        <f t="shared" si="99"/>
        <v>1280300</v>
      </c>
      <c r="AI273" s="414">
        <f t="shared" si="90"/>
        <v>0</v>
      </c>
      <c r="AJ273" s="414">
        <v>0</v>
      </c>
      <c r="AK273" s="414">
        <v>0</v>
      </c>
      <c r="AL273" s="414">
        <v>0</v>
      </c>
      <c r="AM273" s="414">
        <v>0</v>
      </c>
      <c r="AN273" s="414">
        <f t="shared" si="100"/>
        <v>1280300</v>
      </c>
      <c r="AO273" s="414">
        <v>0</v>
      </c>
      <c r="AP273" s="414">
        <v>1280300</v>
      </c>
      <c r="AQ273" s="414">
        <v>0</v>
      </c>
      <c r="AR273" s="414">
        <v>0</v>
      </c>
      <c r="AS273" s="414">
        <f t="shared" si="91"/>
        <v>0</v>
      </c>
      <c r="AT273" s="414">
        <v>0</v>
      </c>
      <c r="AU273" s="414">
        <v>0</v>
      </c>
      <c r="AV273" s="414">
        <v>0</v>
      </c>
      <c r="AW273" s="414">
        <v>0</v>
      </c>
      <c r="AX273" s="414">
        <f t="shared" si="92"/>
        <v>0</v>
      </c>
      <c r="AY273" s="414">
        <v>0</v>
      </c>
      <c r="AZ273" s="414">
        <v>0</v>
      </c>
      <c r="BA273" s="414">
        <v>0</v>
      </c>
      <c r="BB273" s="414">
        <f t="shared" si="93"/>
        <v>0</v>
      </c>
      <c r="BC273" s="414">
        <v>0</v>
      </c>
      <c r="BD273" s="414">
        <f t="shared" si="94"/>
        <v>0</v>
      </c>
      <c r="BE273" s="314"/>
      <c r="BF273" s="286"/>
      <c r="BG273" s="400">
        <f t="shared" si="101"/>
        <v>0</v>
      </c>
    </row>
    <row r="274" s="400" customFormat="1" ht="24" customHeight="1" spans="1:59">
      <c r="A274" s="314">
        <v>266</v>
      </c>
      <c r="B274" s="314" t="s">
        <v>19</v>
      </c>
      <c r="C274" s="314" t="s">
        <v>20</v>
      </c>
      <c r="D274" s="81">
        <v>2020</v>
      </c>
      <c r="E274" s="81" t="s">
        <v>326</v>
      </c>
      <c r="F274" s="314" t="s">
        <v>50</v>
      </c>
      <c r="G274" s="314" t="s">
        <v>50</v>
      </c>
      <c r="H274" s="414">
        <f t="shared" si="95"/>
        <v>1046800</v>
      </c>
      <c r="I274" s="421">
        <f t="shared" si="96"/>
        <v>1046800</v>
      </c>
      <c r="J274" s="414">
        <f t="shared" si="88"/>
        <v>0</v>
      </c>
      <c r="K274" s="351"/>
      <c r="L274" s="351"/>
      <c r="M274" s="351"/>
      <c r="N274" s="351"/>
      <c r="O274" s="414">
        <f t="shared" si="97"/>
        <v>1046800</v>
      </c>
      <c r="P274" s="351"/>
      <c r="Q274" s="351">
        <v>1046800</v>
      </c>
      <c r="R274" s="351"/>
      <c r="S274" s="351"/>
      <c r="T274" s="414">
        <f t="shared" si="89"/>
        <v>0</v>
      </c>
      <c r="U274" s="351"/>
      <c r="V274" s="351"/>
      <c r="W274" s="351"/>
      <c r="X274" s="351"/>
      <c r="Y274" s="414">
        <f t="shared" si="82"/>
        <v>0</v>
      </c>
      <c r="Z274" s="351"/>
      <c r="AA274" s="351"/>
      <c r="AB274" s="351"/>
      <c r="AC274" s="351"/>
      <c r="AD274" s="351"/>
      <c r="AE274" s="351"/>
      <c r="AF274" s="351"/>
      <c r="AG274" s="422">
        <f t="shared" si="98"/>
        <v>1003161.12</v>
      </c>
      <c r="AH274" s="422">
        <f t="shared" si="99"/>
        <v>1003161.12</v>
      </c>
      <c r="AI274" s="414">
        <f t="shared" si="90"/>
        <v>0</v>
      </c>
      <c r="AJ274" s="414">
        <v>0</v>
      </c>
      <c r="AK274" s="414">
        <v>0</v>
      </c>
      <c r="AL274" s="414">
        <v>0</v>
      </c>
      <c r="AM274" s="414">
        <v>0</v>
      </c>
      <c r="AN274" s="414">
        <f t="shared" si="100"/>
        <v>1003161.12</v>
      </c>
      <c r="AO274" s="414">
        <v>0</v>
      </c>
      <c r="AP274" s="414">
        <v>1003161.12</v>
      </c>
      <c r="AQ274" s="414">
        <v>0</v>
      </c>
      <c r="AR274" s="414">
        <v>0</v>
      </c>
      <c r="AS274" s="414">
        <f t="shared" si="91"/>
        <v>0</v>
      </c>
      <c r="AT274" s="414">
        <v>0</v>
      </c>
      <c r="AU274" s="414">
        <v>0</v>
      </c>
      <c r="AV274" s="414">
        <v>0</v>
      </c>
      <c r="AW274" s="414">
        <v>0</v>
      </c>
      <c r="AX274" s="414">
        <f t="shared" si="92"/>
        <v>0</v>
      </c>
      <c r="AY274" s="414">
        <v>0</v>
      </c>
      <c r="AZ274" s="414">
        <v>0</v>
      </c>
      <c r="BA274" s="414">
        <v>0</v>
      </c>
      <c r="BB274" s="414">
        <f t="shared" si="93"/>
        <v>0</v>
      </c>
      <c r="BC274" s="414">
        <v>0</v>
      </c>
      <c r="BD274" s="414">
        <f t="shared" si="94"/>
        <v>0</v>
      </c>
      <c r="BE274" s="314"/>
      <c r="BF274" s="286"/>
      <c r="BG274" s="400">
        <f t="shared" si="101"/>
        <v>0</v>
      </c>
    </row>
    <row r="275" s="400" customFormat="1" ht="24" customHeight="1" spans="1:59">
      <c r="A275" s="314">
        <v>267</v>
      </c>
      <c r="B275" s="314" t="s">
        <v>19</v>
      </c>
      <c r="C275" s="314" t="s">
        <v>20</v>
      </c>
      <c r="D275" s="81">
        <v>2020</v>
      </c>
      <c r="E275" s="355" t="s">
        <v>327</v>
      </c>
      <c r="F275" s="314" t="s">
        <v>50</v>
      </c>
      <c r="G275" s="419" t="s">
        <v>50</v>
      </c>
      <c r="H275" s="414">
        <f t="shared" si="95"/>
        <v>380500</v>
      </c>
      <c r="I275" s="421">
        <f t="shared" si="96"/>
        <v>380500</v>
      </c>
      <c r="J275" s="414">
        <f t="shared" si="88"/>
        <v>0</v>
      </c>
      <c r="K275" s="351"/>
      <c r="L275" s="351"/>
      <c r="M275" s="351"/>
      <c r="N275" s="351"/>
      <c r="O275" s="414">
        <f t="shared" si="97"/>
        <v>380500</v>
      </c>
      <c r="P275" s="351"/>
      <c r="Q275" s="351"/>
      <c r="R275" s="351"/>
      <c r="S275" s="351">
        <v>380500</v>
      </c>
      <c r="T275" s="414">
        <f t="shared" si="89"/>
        <v>0</v>
      </c>
      <c r="U275" s="351"/>
      <c r="V275" s="351"/>
      <c r="W275" s="351"/>
      <c r="X275" s="351"/>
      <c r="Y275" s="414">
        <f t="shared" si="82"/>
        <v>0</v>
      </c>
      <c r="Z275" s="351"/>
      <c r="AA275" s="351"/>
      <c r="AB275" s="351"/>
      <c r="AC275" s="351"/>
      <c r="AD275" s="351"/>
      <c r="AE275" s="351"/>
      <c r="AF275" s="351"/>
      <c r="AG275" s="422">
        <f t="shared" si="98"/>
        <v>380500</v>
      </c>
      <c r="AH275" s="422">
        <f t="shared" si="99"/>
        <v>380500</v>
      </c>
      <c r="AI275" s="414">
        <f t="shared" si="90"/>
        <v>0</v>
      </c>
      <c r="AJ275" s="414">
        <v>0</v>
      </c>
      <c r="AK275" s="414">
        <v>0</v>
      </c>
      <c r="AL275" s="414">
        <v>0</v>
      </c>
      <c r="AM275" s="414">
        <v>0</v>
      </c>
      <c r="AN275" s="414">
        <f t="shared" si="100"/>
        <v>380500</v>
      </c>
      <c r="AO275" s="414">
        <v>0</v>
      </c>
      <c r="AP275" s="414">
        <v>0</v>
      </c>
      <c r="AQ275" s="414">
        <v>0</v>
      </c>
      <c r="AR275" s="414">
        <v>380500</v>
      </c>
      <c r="AS275" s="414">
        <f t="shared" si="91"/>
        <v>0</v>
      </c>
      <c r="AT275" s="414">
        <v>0</v>
      </c>
      <c r="AU275" s="414">
        <v>0</v>
      </c>
      <c r="AV275" s="414">
        <v>0</v>
      </c>
      <c r="AW275" s="414">
        <v>0</v>
      </c>
      <c r="AX275" s="414">
        <f t="shared" si="92"/>
        <v>0</v>
      </c>
      <c r="AY275" s="414">
        <v>0</v>
      </c>
      <c r="AZ275" s="414">
        <v>0</v>
      </c>
      <c r="BA275" s="414">
        <v>0</v>
      </c>
      <c r="BB275" s="414">
        <f t="shared" si="93"/>
        <v>0</v>
      </c>
      <c r="BC275" s="414">
        <v>0</v>
      </c>
      <c r="BD275" s="414">
        <f t="shared" si="94"/>
        <v>0</v>
      </c>
      <c r="BE275" s="314"/>
      <c r="BF275" s="286"/>
      <c r="BG275" s="400">
        <f t="shared" si="101"/>
        <v>0</v>
      </c>
    </row>
    <row r="276" s="400" customFormat="1" ht="24" customHeight="1" spans="1:59">
      <c r="A276" s="314">
        <v>268</v>
      </c>
      <c r="B276" s="314" t="s">
        <v>19</v>
      </c>
      <c r="C276" s="314" t="s">
        <v>20</v>
      </c>
      <c r="D276" s="81">
        <v>2020</v>
      </c>
      <c r="E276" s="81" t="s">
        <v>328</v>
      </c>
      <c r="F276" s="314" t="s">
        <v>50</v>
      </c>
      <c r="G276" s="314" t="s">
        <v>50</v>
      </c>
      <c r="H276" s="414">
        <f t="shared" si="95"/>
        <v>283100</v>
      </c>
      <c r="I276" s="421">
        <f t="shared" si="96"/>
        <v>283100</v>
      </c>
      <c r="J276" s="414">
        <f t="shared" si="88"/>
        <v>0</v>
      </c>
      <c r="K276" s="351"/>
      <c r="L276" s="351"/>
      <c r="M276" s="351"/>
      <c r="N276" s="351"/>
      <c r="O276" s="414">
        <f t="shared" si="97"/>
        <v>283100</v>
      </c>
      <c r="P276" s="351"/>
      <c r="Q276" s="351">
        <v>283100</v>
      </c>
      <c r="R276" s="351"/>
      <c r="S276" s="351"/>
      <c r="T276" s="414">
        <f t="shared" si="89"/>
        <v>0</v>
      </c>
      <c r="U276" s="351"/>
      <c r="V276" s="351"/>
      <c r="W276" s="351"/>
      <c r="X276" s="351"/>
      <c r="Y276" s="414">
        <f t="shared" si="82"/>
        <v>0</v>
      </c>
      <c r="Z276" s="351"/>
      <c r="AA276" s="351"/>
      <c r="AB276" s="351"/>
      <c r="AC276" s="351"/>
      <c r="AD276" s="351"/>
      <c r="AE276" s="351"/>
      <c r="AF276" s="351"/>
      <c r="AG276" s="422">
        <f t="shared" si="98"/>
        <v>273502.53</v>
      </c>
      <c r="AH276" s="422">
        <f t="shared" si="99"/>
        <v>273502.53</v>
      </c>
      <c r="AI276" s="414">
        <f t="shared" si="90"/>
        <v>0</v>
      </c>
      <c r="AJ276" s="414">
        <v>0</v>
      </c>
      <c r="AK276" s="414">
        <v>0</v>
      </c>
      <c r="AL276" s="414">
        <v>0</v>
      </c>
      <c r="AM276" s="414">
        <v>0</v>
      </c>
      <c r="AN276" s="414">
        <f t="shared" si="100"/>
        <v>273502.53</v>
      </c>
      <c r="AO276" s="414">
        <v>0</v>
      </c>
      <c r="AP276" s="414">
        <v>273502.53</v>
      </c>
      <c r="AQ276" s="414">
        <v>0</v>
      </c>
      <c r="AR276" s="414">
        <v>0</v>
      </c>
      <c r="AS276" s="414">
        <f t="shared" si="91"/>
        <v>0</v>
      </c>
      <c r="AT276" s="414">
        <v>0</v>
      </c>
      <c r="AU276" s="414">
        <v>0</v>
      </c>
      <c r="AV276" s="414">
        <v>0</v>
      </c>
      <c r="AW276" s="414">
        <v>0</v>
      </c>
      <c r="AX276" s="414">
        <f t="shared" si="92"/>
        <v>0</v>
      </c>
      <c r="AY276" s="414">
        <v>0</v>
      </c>
      <c r="AZ276" s="414">
        <v>0</v>
      </c>
      <c r="BA276" s="414">
        <v>0</v>
      </c>
      <c r="BB276" s="414">
        <f t="shared" si="93"/>
        <v>0</v>
      </c>
      <c r="BC276" s="414">
        <v>0</v>
      </c>
      <c r="BD276" s="414">
        <f t="shared" si="94"/>
        <v>0</v>
      </c>
      <c r="BE276" s="314"/>
      <c r="BF276" s="286"/>
      <c r="BG276" s="400">
        <f t="shared" si="101"/>
        <v>0</v>
      </c>
    </row>
    <row r="277" s="400" customFormat="1" ht="24" customHeight="1" spans="1:59">
      <c r="A277" s="314">
        <v>269</v>
      </c>
      <c r="B277" s="314" t="s">
        <v>19</v>
      </c>
      <c r="C277" s="314" t="s">
        <v>20</v>
      </c>
      <c r="D277" s="81">
        <v>2020</v>
      </c>
      <c r="E277" s="81" t="s">
        <v>329</v>
      </c>
      <c r="F277" s="314" t="s">
        <v>50</v>
      </c>
      <c r="G277" s="314" t="s">
        <v>50</v>
      </c>
      <c r="H277" s="414">
        <f t="shared" si="95"/>
        <v>246400</v>
      </c>
      <c r="I277" s="421">
        <f t="shared" si="96"/>
        <v>246400</v>
      </c>
      <c r="J277" s="414">
        <f t="shared" si="88"/>
        <v>0</v>
      </c>
      <c r="K277" s="351"/>
      <c r="L277" s="351"/>
      <c r="M277" s="351"/>
      <c r="N277" s="351"/>
      <c r="O277" s="414">
        <f t="shared" si="97"/>
        <v>246400</v>
      </c>
      <c r="P277" s="351"/>
      <c r="Q277" s="351"/>
      <c r="R277" s="351"/>
      <c r="S277" s="351">
        <v>246400</v>
      </c>
      <c r="T277" s="414">
        <f t="shared" si="89"/>
        <v>0</v>
      </c>
      <c r="U277" s="351"/>
      <c r="V277" s="351"/>
      <c r="W277" s="351"/>
      <c r="X277" s="351"/>
      <c r="Y277" s="414">
        <f t="shared" si="82"/>
        <v>0</v>
      </c>
      <c r="Z277" s="351"/>
      <c r="AA277" s="351"/>
      <c r="AB277" s="351"/>
      <c r="AC277" s="351"/>
      <c r="AD277" s="351"/>
      <c r="AE277" s="351"/>
      <c r="AF277" s="351"/>
      <c r="AG277" s="422">
        <f t="shared" si="98"/>
        <v>238100</v>
      </c>
      <c r="AH277" s="422">
        <f t="shared" si="99"/>
        <v>238100</v>
      </c>
      <c r="AI277" s="414">
        <f t="shared" si="90"/>
        <v>0</v>
      </c>
      <c r="AJ277" s="414">
        <v>0</v>
      </c>
      <c r="AK277" s="414">
        <v>0</v>
      </c>
      <c r="AL277" s="414">
        <v>0</v>
      </c>
      <c r="AM277" s="414">
        <v>0</v>
      </c>
      <c r="AN277" s="414">
        <f t="shared" si="100"/>
        <v>238100</v>
      </c>
      <c r="AO277" s="414">
        <v>0</v>
      </c>
      <c r="AP277" s="414">
        <v>0</v>
      </c>
      <c r="AQ277" s="414">
        <v>0</v>
      </c>
      <c r="AR277" s="414">
        <v>238100</v>
      </c>
      <c r="AS277" s="414">
        <f t="shared" si="91"/>
        <v>0</v>
      </c>
      <c r="AT277" s="414">
        <v>0</v>
      </c>
      <c r="AU277" s="414">
        <v>0</v>
      </c>
      <c r="AV277" s="414">
        <v>0</v>
      </c>
      <c r="AW277" s="414">
        <v>0</v>
      </c>
      <c r="AX277" s="414">
        <f t="shared" si="92"/>
        <v>0</v>
      </c>
      <c r="AY277" s="414">
        <v>0</v>
      </c>
      <c r="AZ277" s="414">
        <v>0</v>
      </c>
      <c r="BA277" s="414">
        <v>0</v>
      </c>
      <c r="BB277" s="414">
        <f t="shared" si="93"/>
        <v>0</v>
      </c>
      <c r="BC277" s="414">
        <v>0</v>
      </c>
      <c r="BD277" s="414">
        <f t="shared" si="94"/>
        <v>0</v>
      </c>
      <c r="BE277" s="314"/>
      <c r="BF277" s="286"/>
      <c r="BG277" s="400">
        <f t="shared" si="101"/>
        <v>0</v>
      </c>
    </row>
    <row r="278" s="400" customFormat="1" ht="24" customHeight="1" spans="1:59">
      <c r="A278" s="314">
        <v>270</v>
      </c>
      <c r="B278" s="314" t="s">
        <v>19</v>
      </c>
      <c r="C278" s="314" t="s">
        <v>20</v>
      </c>
      <c r="D278" s="81">
        <v>2020</v>
      </c>
      <c r="E278" s="81" t="s">
        <v>330</v>
      </c>
      <c r="F278" s="314" t="s">
        <v>50</v>
      </c>
      <c r="G278" s="314" t="s">
        <v>79</v>
      </c>
      <c r="H278" s="414">
        <f t="shared" si="95"/>
        <v>1520000</v>
      </c>
      <c r="I278" s="421">
        <f t="shared" si="96"/>
        <v>1520000</v>
      </c>
      <c r="J278" s="414">
        <f t="shared" si="88"/>
        <v>0</v>
      </c>
      <c r="K278" s="351"/>
      <c r="L278" s="351"/>
      <c r="M278" s="351"/>
      <c r="N278" s="351"/>
      <c r="O278" s="414">
        <f t="shared" si="97"/>
        <v>1520000</v>
      </c>
      <c r="P278" s="351"/>
      <c r="Q278" s="351"/>
      <c r="R278" s="351"/>
      <c r="S278" s="351">
        <v>1520000</v>
      </c>
      <c r="T278" s="414">
        <f t="shared" si="89"/>
        <v>0</v>
      </c>
      <c r="U278" s="351"/>
      <c r="V278" s="351"/>
      <c r="W278" s="351"/>
      <c r="X278" s="351"/>
      <c r="Y278" s="414">
        <f t="shared" ref="Y278:Y296" si="102">AA278+Z278+AB278</f>
        <v>0</v>
      </c>
      <c r="Z278" s="351"/>
      <c r="AA278" s="351"/>
      <c r="AB278" s="351"/>
      <c r="AC278" s="351"/>
      <c r="AD278" s="351"/>
      <c r="AE278" s="351"/>
      <c r="AF278" s="351"/>
      <c r="AG278" s="422">
        <f t="shared" si="98"/>
        <v>1520000</v>
      </c>
      <c r="AH278" s="422">
        <f t="shared" si="99"/>
        <v>1520000</v>
      </c>
      <c r="AI278" s="414">
        <f t="shared" si="90"/>
        <v>0</v>
      </c>
      <c r="AJ278" s="414">
        <v>0</v>
      </c>
      <c r="AK278" s="414">
        <v>0</v>
      </c>
      <c r="AL278" s="414">
        <v>0</v>
      </c>
      <c r="AM278" s="414">
        <v>0</v>
      </c>
      <c r="AN278" s="414">
        <f t="shared" si="100"/>
        <v>1520000</v>
      </c>
      <c r="AO278" s="414">
        <v>0</v>
      </c>
      <c r="AP278" s="414">
        <v>0</v>
      </c>
      <c r="AQ278" s="414">
        <v>0</v>
      </c>
      <c r="AR278" s="414">
        <v>1520000</v>
      </c>
      <c r="AS278" s="414">
        <f t="shared" si="91"/>
        <v>0</v>
      </c>
      <c r="AT278" s="414">
        <v>0</v>
      </c>
      <c r="AU278" s="414">
        <v>0</v>
      </c>
      <c r="AV278" s="414">
        <v>0</v>
      </c>
      <c r="AW278" s="414">
        <v>0</v>
      </c>
      <c r="AX278" s="414">
        <f t="shared" si="92"/>
        <v>0</v>
      </c>
      <c r="AY278" s="414">
        <v>0</v>
      </c>
      <c r="AZ278" s="414">
        <v>0</v>
      </c>
      <c r="BA278" s="414">
        <v>0</v>
      </c>
      <c r="BB278" s="414">
        <f t="shared" si="93"/>
        <v>0</v>
      </c>
      <c r="BC278" s="414">
        <v>0</v>
      </c>
      <c r="BD278" s="414">
        <f t="shared" si="94"/>
        <v>0</v>
      </c>
      <c r="BE278" s="314"/>
      <c r="BF278" s="286"/>
      <c r="BG278" s="400">
        <f t="shared" si="101"/>
        <v>0</v>
      </c>
    </row>
    <row r="279" s="400" customFormat="1" ht="24" customHeight="1" spans="1:59">
      <c r="A279" s="314">
        <v>271</v>
      </c>
      <c r="B279" s="314" t="s">
        <v>19</v>
      </c>
      <c r="C279" s="314" t="s">
        <v>20</v>
      </c>
      <c r="D279" s="81">
        <v>2020</v>
      </c>
      <c r="E279" s="81" t="s">
        <v>331</v>
      </c>
      <c r="F279" s="314" t="s">
        <v>50</v>
      </c>
      <c r="G279" s="314" t="s">
        <v>79</v>
      </c>
      <c r="H279" s="414">
        <f t="shared" si="95"/>
        <v>1000000</v>
      </c>
      <c r="I279" s="421">
        <f t="shared" si="96"/>
        <v>1000000</v>
      </c>
      <c r="J279" s="414">
        <f t="shared" si="88"/>
        <v>0</v>
      </c>
      <c r="K279" s="351"/>
      <c r="L279" s="351"/>
      <c r="M279" s="351"/>
      <c r="N279" s="351"/>
      <c r="O279" s="414">
        <f t="shared" si="97"/>
        <v>1000000</v>
      </c>
      <c r="P279" s="351"/>
      <c r="Q279" s="351">
        <v>1000000</v>
      </c>
      <c r="R279" s="351"/>
      <c r="S279" s="351"/>
      <c r="T279" s="414">
        <f t="shared" si="89"/>
        <v>0</v>
      </c>
      <c r="U279" s="351"/>
      <c r="V279" s="351"/>
      <c r="W279" s="351"/>
      <c r="X279" s="351"/>
      <c r="Y279" s="414">
        <f t="shared" si="102"/>
        <v>0</v>
      </c>
      <c r="Z279" s="351"/>
      <c r="AA279" s="351"/>
      <c r="AB279" s="351"/>
      <c r="AC279" s="351"/>
      <c r="AD279" s="351"/>
      <c r="AE279" s="351"/>
      <c r="AF279" s="351"/>
      <c r="AG279" s="422">
        <f t="shared" si="98"/>
        <v>1000000</v>
      </c>
      <c r="AH279" s="422">
        <f t="shared" si="99"/>
        <v>1000000</v>
      </c>
      <c r="AI279" s="414">
        <f t="shared" si="90"/>
        <v>0</v>
      </c>
      <c r="AJ279" s="414">
        <v>0</v>
      </c>
      <c r="AK279" s="414">
        <v>0</v>
      </c>
      <c r="AL279" s="414">
        <v>0</v>
      </c>
      <c r="AM279" s="414">
        <v>0</v>
      </c>
      <c r="AN279" s="414">
        <f t="shared" si="100"/>
        <v>1000000</v>
      </c>
      <c r="AO279" s="414">
        <v>0</v>
      </c>
      <c r="AP279" s="414">
        <v>1000000</v>
      </c>
      <c r="AQ279" s="414">
        <v>0</v>
      </c>
      <c r="AR279" s="414">
        <v>0</v>
      </c>
      <c r="AS279" s="414">
        <f t="shared" si="91"/>
        <v>0</v>
      </c>
      <c r="AT279" s="414">
        <v>0</v>
      </c>
      <c r="AU279" s="414">
        <v>0</v>
      </c>
      <c r="AV279" s="414">
        <v>0</v>
      </c>
      <c r="AW279" s="414">
        <v>0</v>
      </c>
      <c r="AX279" s="414">
        <f t="shared" si="92"/>
        <v>0</v>
      </c>
      <c r="AY279" s="414">
        <v>0</v>
      </c>
      <c r="AZ279" s="414">
        <v>0</v>
      </c>
      <c r="BA279" s="414">
        <v>0</v>
      </c>
      <c r="BB279" s="414">
        <f t="shared" si="93"/>
        <v>0</v>
      </c>
      <c r="BC279" s="414">
        <v>0</v>
      </c>
      <c r="BD279" s="414">
        <f t="shared" si="94"/>
        <v>0</v>
      </c>
      <c r="BE279" s="314"/>
      <c r="BF279" s="286"/>
      <c r="BG279" s="400">
        <f t="shared" si="101"/>
        <v>0</v>
      </c>
    </row>
    <row r="280" s="400" customFormat="1" ht="24" customHeight="1" spans="1:59">
      <c r="A280" s="314">
        <v>272</v>
      </c>
      <c r="B280" s="314" t="s">
        <v>19</v>
      </c>
      <c r="C280" s="314" t="s">
        <v>20</v>
      </c>
      <c r="D280" s="81">
        <v>2020</v>
      </c>
      <c r="E280" s="81" t="s">
        <v>332</v>
      </c>
      <c r="F280" s="314" t="s">
        <v>50</v>
      </c>
      <c r="G280" s="314" t="s">
        <v>79</v>
      </c>
      <c r="H280" s="414">
        <f t="shared" si="95"/>
        <v>1001500</v>
      </c>
      <c r="I280" s="421">
        <f t="shared" si="96"/>
        <v>1001500</v>
      </c>
      <c r="J280" s="414">
        <f t="shared" si="88"/>
        <v>0</v>
      </c>
      <c r="K280" s="351"/>
      <c r="L280" s="351"/>
      <c r="M280" s="351"/>
      <c r="N280" s="351"/>
      <c r="O280" s="414">
        <f t="shared" si="97"/>
        <v>1001500</v>
      </c>
      <c r="P280" s="351">
        <v>1001500</v>
      </c>
      <c r="Q280" s="351"/>
      <c r="R280" s="351"/>
      <c r="S280" s="351"/>
      <c r="T280" s="414">
        <f t="shared" si="89"/>
        <v>0</v>
      </c>
      <c r="U280" s="351"/>
      <c r="V280" s="351"/>
      <c r="W280" s="351"/>
      <c r="X280" s="351"/>
      <c r="Y280" s="414">
        <f t="shared" si="102"/>
        <v>0</v>
      </c>
      <c r="Z280" s="351"/>
      <c r="AA280" s="351"/>
      <c r="AB280" s="351"/>
      <c r="AC280" s="351"/>
      <c r="AD280" s="351"/>
      <c r="AE280" s="351"/>
      <c r="AF280" s="351"/>
      <c r="AG280" s="422">
        <f t="shared" si="98"/>
        <v>1001500</v>
      </c>
      <c r="AH280" s="422">
        <f t="shared" si="99"/>
        <v>1001500</v>
      </c>
      <c r="AI280" s="414">
        <f t="shared" si="90"/>
        <v>0</v>
      </c>
      <c r="AJ280" s="414">
        <v>0</v>
      </c>
      <c r="AK280" s="414">
        <v>0</v>
      </c>
      <c r="AL280" s="414">
        <v>0</v>
      </c>
      <c r="AM280" s="414">
        <v>0</v>
      </c>
      <c r="AN280" s="414">
        <f t="shared" si="100"/>
        <v>1001500</v>
      </c>
      <c r="AO280" s="351">
        <v>1001500</v>
      </c>
      <c r="AP280" s="414">
        <v>0</v>
      </c>
      <c r="AQ280" s="414">
        <v>0</v>
      </c>
      <c r="AR280" s="414">
        <v>0</v>
      </c>
      <c r="AS280" s="414">
        <f t="shared" si="91"/>
        <v>0</v>
      </c>
      <c r="AT280" s="414">
        <v>0</v>
      </c>
      <c r="AU280" s="414">
        <v>0</v>
      </c>
      <c r="AV280" s="414">
        <v>0</v>
      </c>
      <c r="AW280" s="414">
        <v>0</v>
      </c>
      <c r="AX280" s="414">
        <f t="shared" si="92"/>
        <v>0</v>
      </c>
      <c r="AY280" s="414">
        <v>0</v>
      </c>
      <c r="AZ280" s="414">
        <v>0</v>
      </c>
      <c r="BA280" s="414">
        <v>0</v>
      </c>
      <c r="BB280" s="414">
        <f t="shared" si="93"/>
        <v>0</v>
      </c>
      <c r="BC280" s="414">
        <v>0</v>
      </c>
      <c r="BD280" s="414">
        <f t="shared" si="94"/>
        <v>0</v>
      </c>
      <c r="BE280" s="314"/>
      <c r="BF280" s="286"/>
      <c r="BG280" s="400">
        <f t="shared" si="101"/>
        <v>0</v>
      </c>
    </row>
    <row r="281" s="400" customFormat="1" ht="24" customHeight="1" spans="1:59">
      <c r="A281" s="314">
        <v>273</v>
      </c>
      <c r="B281" s="314" t="s">
        <v>19</v>
      </c>
      <c r="C281" s="314" t="s">
        <v>20</v>
      </c>
      <c r="D281" s="81">
        <v>2020</v>
      </c>
      <c r="E281" s="81" t="s">
        <v>333</v>
      </c>
      <c r="F281" s="314" t="s">
        <v>50</v>
      </c>
      <c r="G281" s="314" t="s">
        <v>79</v>
      </c>
      <c r="H281" s="414">
        <f t="shared" si="95"/>
        <v>1450800</v>
      </c>
      <c r="I281" s="421">
        <f t="shared" si="96"/>
        <v>1450800</v>
      </c>
      <c r="J281" s="414">
        <f t="shared" si="88"/>
        <v>0</v>
      </c>
      <c r="K281" s="351"/>
      <c r="L281" s="351"/>
      <c r="M281" s="351"/>
      <c r="N281" s="351"/>
      <c r="O281" s="414">
        <f t="shared" si="97"/>
        <v>1450800</v>
      </c>
      <c r="P281" s="351">
        <v>1450800</v>
      </c>
      <c r="Q281" s="351"/>
      <c r="R281" s="351"/>
      <c r="S281" s="351"/>
      <c r="T281" s="414">
        <f t="shared" si="89"/>
        <v>0</v>
      </c>
      <c r="U281" s="351"/>
      <c r="V281" s="351"/>
      <c r="W281" s="351"/>
      <c r="X281" s="351"/>
      <c r="Y281" s="414">
        <f t="shared" si="102"/>
        <v>0</v>
      </c>
      <c r="Z281" s="351"/>
      <c r="AA281" s="351"/>
      <c r="AB281" s="351"/>
      <c r="AC281" s="351"/>
      <c r="AD281" s="351"/>
      <c r="AE281" s="351"/>
      <c r="AF281" s="351"/>
      <c r="AG281" s="422">
        <f t="shared" si="98"/>
        <v>1450800</v>
      </c>
      <c r="AH281" s="422">
        <f t="shared" si="99"/>
        <v>1450800</v>
      </c>
      <c r="AI281" s="414">
        <f t="shared" si="90"/>
        <v>0</v>
      </c>
      <c r="AJ281" s="414">
        <v>0</v>
      </c>
      <c r="AK281" s="414">
        <v>0</v>
      </c>
      <c r="AL281" s="414">
        <v>0</v>
      </c>
      <c r="AM281" s="414">
        <v>0</v>
      </c>
      <c r="AN281" s="414">
        <f t="shared" si="100"/>
        <v>1450800</v>
      </c>
      <c r="AO281" s="414">
        <v>1450800</v>
      </c>
      <c r="AP281" s="414">
        <v>0</v>
      </c>
      <c r="AQ281" s="414">
        <v>0</v>
      </c>
      <c r="AR281" s="414">
        <v>0</v>
      </c>
      <c r="AS281" s="414">
        <f t="shared" si="91"/>
        <v>0</v>
      </c>
      <c r="AT281" s="414">
        <v>0</v>
      </c>
      <c r="AU281" s="414">
        <v>0</v>
      </c>
      <c r="AV281" s="414">
        <v>0</v>
      </c>
      <c r="AW281" s="414">
        <v>0</v>
      </c>
      <c r="AX281" s="414">
        <f t="shared" si="92"/>
        <v>0</v>
      </c>
      <c r="AY281" s="414">
        <v>0</v>
      </c>
      <c r="AZ281" s="414">
        <v>0</v>
      </c>
      <c r="BA281" s="414">
        <v>0</v>
      </c>
      <c r="BB281" s="414">
        <f t="shared" si="93"/>
        <v>0</v>
      </c>
      <c r="BC281" s="414">
        <v>0</v>
      </c>
      <c r="BD281" s="414">
        <f t="shared" si="94"/>
        <v>0</v>
      </c>
      <c r="BE281" s="314"/>
      <c r="BF281" s="286"/>
      <c r="BG281" s="400">
        <f t="shared" si="101"/>
        <v>0</v>
      </c>
    </row>
    <row r="282" s="400" customFormat="1" ht="24" customHeight="1" spans="1:59">
      <c r="A282" s="314">
        <v>274</v>
      </c>
      <c r="B282" s="314" t="s">
        <v>19</v>
      </c>
      <c r="C282" s="314" t="s">
        <v>20</v>
      </c>
      <c r="D282" s="81">
        <v>2020</v>
      </c>
      <c r="E282" s="81" t="s">
        <v>334</v>
      </c>
      <c r="F282" s="314" t="s">
        <v>50</v>
      </c>
      <c r="G282" s="314" t="s">
        <v>79</v>
      </c>
      <c r="H282" s="414">
        <f t="shared" si="95"/>
        <v>1288700</v>
      </c>
      <c r="I282" s="421">
        <f t="shared" si="96"/>
        <v>1288700</v>
      </c>
      <c r="J282" s="414">
        <f t="shared" si="88"/>
        <v>0</v>
      </c>
      <c r="K282" s="351"/>
      <c r="L282" s="351"/>
      <c r="M282" s="351"/>
      <c r="N282" s="351"/>
      <c r="O282" s="414">
        <f t="shared" si="97"/>
        <v>1288700</v>
      </c>
      <c r="P282" s="351">
        <v>1288700</v>
      </c>
      <c r="Q282" s="351"/>
      <c r="R282" s="351"/>
      <c r="S282" s="351"/>
      <c r="T282" s="414">
        <f t="shared" si="89"/>
        <v>0</v>
      </c>
      <c r="U282" s="351"/>
      <c r="V282" s="351"/>
      <c r="W282" s="351"/>
      <c r="X282" s="351"/>
      <c r="Y282" s="414">
        <f t="shared" si="102"/>
        <v>0</v>
      </c>
      <c r="Z282" s="351"/>
      <c r="AA282" s="351"/>
      <c r="AB282" s="351"/>
      <c r="AC282" s="351"/>
      <c r="AD282" s="351"/>
      <c r="AE282" s="351"/>
      <c r="AF282" s="351"/>
      <c r="AG282" s="422">
        <f t="shared" si="98"/>
        <v>1288700</v>
      </c>
      <c r="AH282" s="422">
        <f t="shared" si="99"/>
        <v>1288700</v>
      </c>
      <c r="AI282" s="414">
        <f t="shared" si="90"/>
        <v>0</v>
      </c>
      <c r="AJ282" s="414">
        <v>0</v>
      </c>
      <c r="AK282" s="414">
        <v>0</v>
      </c>
      <c r="AL282" s="414">
        <v>0</v>
      </c>
      <c r="AM282" s="414">
        <v>0</v>
      </c>
      <c r="AN282" s="414">
        <f t="shared" si="100"/>
        <v>1288700</v>
      </c>
      <c r="AO282" s="414">
        <v>1288700</v>
      </c>
      <c r="AP282" s="414">
        <v>0</v>
      </c>
      <c r="AQ282" s="414">
        <v>0</v>
      </c>
      <c r="AR282" s="414">
        <v>0</v>
      </c>
      <c r="AS282" s="414">
        <f t="shared" si="91"/>
        <v>0</v>
      </c>
      <c r="AT282" s="414">
        <v>0</v>
      </c>
      <c r="AU282" s="414">
        <v>0</v>
      </c>
      <c r="AV282" s="414">
        <v>0</v>
      </c>
      <c r="AW282" s="414">
        <v>0</v>
      </c>
      <c r="AX282" s="414">
        <f t="shared" si="92"/>
        <v>0</v>
      </c>
      <c r="AY282" s="414">
        <v>0</v>
      </c>
      <c r="AZ282" s="414">
        <v>0</v>
      </c>
      <c r="BA282" s="414">
        <v>0</v>
      </c>
      <c r="BB282" s="414">
        <f t="shared" si="93"/>
        <v>0</v>
      </c>
      <c r="BC282" s="414">
        <v>0</v>
      </c>
      <c r="BD282" s="414">
        <f t="shared" si="94"/>
        <v>0</v>
      </c>
      <c r="BE282" s="314"/>
      <c r="BF282" s="286"/>
      <c r="BG282" s="400">
        <f t="shared" si="101"/>
        <v>0</v>
      </c>
    </row>
    <row r="283" s="400" customFormat="1" ht="24" customHeight="1" spans="1:59">
      <c r="A283" s="314">
        <v>275</v>
      </c>
      <c r="B283" s="314" t="s">
        <v>19</v>
      </c>
      <c r="C283" s="314" t="s">
        <v>20</v>
      </c>
      <c r="D283" s="81">
        <v>2020</v>
      </c>
      <c r="E283" s="81" t="s">
        <v>335</v>
      </c>
      <c r="F283" s="314" t="s">
        <v>50</v>
      </c>
      <c r="G283" s="314" t="s">
        <v>79</v>
      </c>
      <c r="H283" s="414">
        <f t="shared" si="95"/>
        <v>596400</v>
      </c>
      <c r="I283" s="421">
        <f t="shared" si="96"/>
        <v>596400</v>
      </c>
      <c r="J283" s="414">
        <f t="shared" si="88"/>
        <v>0</v>
      </c>
      <c r="K283" s="351"/>
      <c r="L283" s="351"/>
      <c r="M283" s="351"/>
      <c r="N283" s="351"/>
      <c r="O283" s="414">
        <f t="shared" si="97"/>
        <v>596400</v>
      </c>
      <c r="P283" s="351">
        <v>596400</v>
      </c>
      <c r="Q283" s="351"/>
      <c r="R283" s="351"/>
      <c r="S283" s="351"/>
      <c r="T283" s="414">
        <f t="shared" si="89"/>
        <v>0</v>
      </c>
      <c r="U283" s="351"/>
      <c r="V283" s="351"/>
      <c r="W283" s="351"/>
      <c r="X283" s="351"/>
      <c r="Y283" s="414">
        <f t="shared" si="102"/>
        <v>0</v>
      </c>
      <c r="Z283" s="351"/>
      <c r="AA283" s="351"/>
      <c r="AB283" s="351"/>
      <c r="AC283" s="351"/>
      <c r="AD283" s="351"/>
      <c r="AE283" s="351"/>
      <c r="AF283" s="351"/>
      <c r="AG283" s="422">
        <f t="shared" si="98"/>
        <v>596400</v>
      </c>
      <c r="AH283" s="422">
        <f t="shared" si="99"/>
        <v>596400</v>
      </c>
      <c r="AI283" s="414">
        <f t="shared" si="90"/>
        <v>0</v>
      </c>
      <c r="AJ283" s="414">
        <v>0</v>
      </c>
      <c r="AK283" s="414">
        <v>0</v>
      </c>
      <c r="AL283" s="414">
        <v>0</v>
      </c>
      <c r="AM283" s="414">
        <v>0</v>
      </c>
      <c r="AN283" s="414">
        <f t="shared" si="100"/>
        <v>596400</v>
      </c>
      <c r="AO283" s="414">
        <v>596400</v>
      </c>
      <c r="AP283" s="414">
        <v>0</v>
      </c>
      <c r="AQ283" s="414">
        <v>0</v>
      </c>
      <c r="AR283" s="414">
        <v>0</v>
      </c>
      <c r="AS283" s="414">
        <f t="shared" si="91"/>
        <v>0</v>
      </c>
      <c r="AT283" s="414">
        <v>0</v>
      </c>
      <c r="AU283" s="414">
        <v>0</v>
      </c>
      <c r="AV283" s="414">
        <v>0</v>
      </c>
      <c r="AW283" s="414">
        <v>0</v>
      </c>
      <c r="AX283" s="414">
        <f t="shared" si="92"/>
        <v>0</v>
      </c>
      <c r="AY283" s="414">
        <v>0</v>
      </c>
      <c r="AZ283" s="414">
        <v>0</v>
      </c>
      <c r="BA283" s="414">
        <v>0</v>
      </c>
      <c r="BB283" s="414">
        <f t="shared" si="93"/>
        <v>0</v>
      </c>
      <c r="BC283" s="414">
        <v>0</v>
      </c>
      <c r="BD283" s="414">
        <f t="shared" si="94"/>
        <v>0</v>
      </c>
      <c r="BE283" s="314"/>
      <c r="BF283" s="286"/>
      <c r="BG283" s="400">
        <f t="shared" si="101"/>
        <v>0</v>
      </c>
    </row>
    <row r="284" s="400" customFormat="1" ht="24" customHeight="1" spans="1:59">
      <c r="A284" s="314">
        <v>276</v>
      </c>
      <c r="B284" s="314" t="s">
        <v>19</v>
      </c>
      <c r="C284" s="314" t="s">
        <v>20</v>
      </c>
      <c r="D284" s="81">
        <v>2020</v>
      </c>
      <c r="E284" s="81" t="s">
        <v>336</v>
      </c>
      <c r="F284" s="314" t="s">
        <v>50</v>
      </c>
      <c r="G284" s="314" t="s">
        <v>79</v>
      </c>
      <c r="H284" s="414">
        <f t="shared" si="95"/>
        <v>10770000</v>
      </c>
      <c r="I284" s="421">
        <f t="shared" si="96"/>
        <v>10770000</v>
      </c>
      <c r="J284" s="414">
        <f t="shared" si="88"/>
        <v>0</v>
      </c>
      <c r="K284" s="351"/>
      <c r="L284" s="351"/>
      <c r="M284" s="351"/>
      <c r="N284" s="351"/>
      <c r="O284" s="414">
        <f t="shared" si="97"/>
        <v>10770000</v>
      </c>
      <c r="P284" s="351"/>
      <c r="Q284" s="351">
        <v>10770000</v>
      </c>
      <c r="R284" s="351"/>
      <c r="S284" s="351"/>
      <c r="T284" s="414">
        <f t="shared" si="89"/>
        <v>0</v>
      </c>
      <c r="U284" s="351"/>
      <c r="V284" s="351"/>
      <c r="W284" s="351"/>
      <c r="X284" s="351"/>
      <c r="Y284" s="414">
        <f t="shared" si="102"/>
        <v>0</v>
      </c>
      <c r="Z284" s="351"/>
      <c r="AA284" s="351"/>
      <c r="AB284" s="351"/>
      <c r="AC284" s="351"/>
      <c r="AD284" s="351"/>
      <c r="AE284" s="351"/>
      <c r="AF284" s="351"/>
      <c r="AG284" s="422">
        <f t="shared" si="98"/>
        <v>10770000</v>
      </c>
      <c r="AH284" s="422">
        <f t="shared" si="99"/>
        <v>10770000</v>
      </c>
      <c r="AI284" s="414">
        <f t="shared" si="90"/>
        <v>0</v>
      </c>
      <c r="AJ284" s="414">
        <v>0</v>
      </c>
      <c r="AK284" s="414">
        <v>0</v>
      </c>
      <c r="AL284" s="414">
        <v>0</v>
      </c>
      <c r="AM284" s="414">
        <v>0</v>
      </c>
      <c r="AN284" s="414">
        <f t="shared" si="100"/>
        <v>10770000</v>
      </c>
      <c r="AO284" s="414">
        <v>0</v>
      </c>
      <c r="AP284" s="414">
        <v>10770000</v>
      </c>
      <c r="AQ284" s="414">
        <v>0</v>
      </c>
      <c r="AR284" s="414">
        <v>0</v>
      </c>
      <c r="AS284" s="414">
        <f t="shared" si="91"/>
        <v>0</v>
      </c>
      <c r="AT284" s="414">
        <v>0</v>
      </c>
      <c r="AU284" s="414">
        <v>0</v>
      </c>
      <c r="AV284" s="414">
        <v>0</v>
      </c>
      <c r="AW284" s="414">
        <v>0</v>
      </c>
      <c r="AX284" s="414">
        <f t="shared" si="92"/>
        <v>0</v>
      </c>
      <c r="AY284" s="414">
        <v>0</v>
      </c>
      <c r="AZ284" s="414">
        <v>0</v>
      </c>
      <c r="BA284" s="414">
        <v>0</v>
      </c>
      <c r="BB284" s="414">
        <f t="shared" si="93"/>
        <v>0</v>
      </c>
      <c r="BC284" s="414">
        <v>0</v>
      </c>
      <c r="BD284" s="414">
        <f t="shared" si="94"/>
        <v>0</v>
      </c>
      <c r="BE284" s="314"/>
      <c r="BF284" s="286"/>
      <c r="BG284" s="400">
        <f t="shared" si="101"/>
        <v>0</v>
      </c>
    </row>
    <row r="285" s="400" customFormat="1" ht="24" customHeight="1" spans="1:59">
      <c r="A285" s="314">
        <v>277</v>
      </c>
      <c r="B285" s="314" t="s">
        <v>19</v>
      </c>
      <c r="C285" s="314" t="s">
        <v>20</v>
      </c>
      <c r="D285" s="81">
        <v>2020</v>
      </c>
      <c r="E285" s="81" t="s">
        <v>337</v>
      </c>
      <c r="F285" s="314" t="s">
        <v>50</v>
      </c>
      <c r="G285" s="314" t="s">
        <v>79</v>
      </c>
      <c r="H285" s="414">
        <f t="shared" si="95"/>
        <v>1030000</v>
      </c>
      <c r="I285" s="421">
        <f t="shared" si="96"/>
        <v>1030000</v>
      </c>
      <c r="J285" s="414">
        <f t="shared" si="88"/>
        <v>0</v>
      </c>
      <c r="K285" s="351"/>
      <c r="L285" s="351"/>
      <c r="M285" s="351"/>
      <c r="N285" s="351"/>
      <c r="O285" s="414">
        <f t="shared" si="97"/>
        <v>1030000</v>
      </c>
      <c r="P285" s="351"/>
      <c r="Q285" s="351">
        <v>1030000</v>
      </c>
      <c r="R285" s="351"/>
      <c r="S285" s="351"/>
      <c r="T285" s="414">
        <f t="shared" si="89"/>
        <v>0</v>
      </c>
      <c r="U285" s="351"/>
      <c r="V285" s="351"/>
      <c r="W285" s="351"/>
      <c r="X285" s="351"/>
      <c r="Y285" s="414">
        <f t="shared" si="102"/>
        <v>0</v>
      </c>
      <c r="Z285" s="351"/>
      <c r="AA285" s="351"/>
      <c r="AB285" s="351"/>
      <c r="AC285" s="351"/>
      <c r="AD285" s="351"/>
      <c r="AE285" s="351"/>
      <c r="AF285" s="351"/>
      <c r="AG285" s="422">
        <f t="shared" si="98"/>
        <v>1030000</v>
      </c>
      <c r="AH285" s="422">
        <f t="shared" si="99"/>
        <v>1030000</v>
      </c>
      <c r="AI285" s="414">
        <f t="shared" si="90"/>
        <v>0</v>
      </c>
      <c r="AJ285" s="414">
        <v>0</v>
      </c>
      <c r="AK285" s="414">
        <v>0</v>
      </c>
      <c r="AL285" s="414">
        <v>0</v>
      </c>
      <c r="AM285" s="414">
        <v>0</v>
      </c>
      <c r="AN285" s="414">
        <f t="shared" si="100"/>
        <v>1030000</v>
      </c>
      <c r="AO285" s="414">
        <v>0</v>
      </c>
      <c r="AP285" s="414">
        <v>1030000</v>
      </c>
      <c r="AQ285" s="414">
        <v>0</v>
      </c>
      <c r="AR285" s="414">
        <v>0</v>
      </c>
      <c r="AS285" s="414">
        <f t="shared" si="91"/>
        <v>0</v>
      </c>
      <c r="AT285" s="414">
        <v>0</v>
      </c>
      <c r="AU285" s="414">
        <v>0</v>
      </c>
      <c r="AV285" s="414">
        <v>0</v>
      </c>
      <c r="AW285" s="414">
        <v>0</v>
      </c>
      <c r="AX285" s="414">
        <f t="shared" si="92"/>
        <v>0</v>
      </c>
      <c r="AY285" s="414">
        <v>0</v>
      </c>
      <c r="AZ285" s="414">
        <v>0</v>
      </c>
      <c r="BA285" s="414">
        <v>0</v>
      </c>
      <c r="BB285" s="414">
        <f t="shared" si="93"/>
        <v>0</v>
      </c>
      <c r="BC285" s="414">
        <v>0</v>
      </c>
      <c r="BD285" s="414">
        <f t="shared" si="94"/>
        <v>0</v>
      </c>
      <c r="BE285" s="314"/>
      <c r="BF285" s="286"/>
      <c r="BG285" s="400">
        <f t="shared" si="101"/>
        <v>0</v>
      </c>
    </row>
    <row r="286" s="400" customFormat="1" ht="24" customHeight="1" spans="1:59">
      <c r="A286" s="314">
        <v>278</v>
      </c>
      <c r="B286" s="314" t="s">
        <v>19</v>
      </c>
      <c r="C286" s="314" t="s">
        <v>20</v>
      </c>
      <c r="D286" s="81">
        <v>2020</v>
      </c>
      <c r="E286" s="81" t="s">
        <v>338</v>
      </c>
      <c r="F286" s="314" t="s">
        <v>50</v>
      </c>
      <c r="G286" s="314" t="s">
        <v>79</v>
      </c>
      <c r="H286" s="414">
        <f t="shared" si="95"/>
        <v>3938800</v>
      </c>
      <c r="I286" s="421">
        <f t="shared" si="96"/>
        <v>3938800</v>
      </c>
      <c r="J286" s="414">
        <f t="shared" si="88"/>
        <v>0</v>
      </c>
      <c r="K286" s="351"/>
      <c r="L286" s="351"/>
      <c r="M286" s="351"/>
      <c r="N286" s="351"/>
      <c r="O286" s="414">
        <f t="shared" si="97"/>
        <v>3938800</v>
      </c>
      <c r="P286" s="351"/>
      <c r="Q286" s="351">
        <v>3938800</v>
      </c>
      <c r="R286" s="351"/>
      <c r="S286" s="351"/>
      <c r="T286" s="414">
        <f t="shared" si="89"/>
        <v>0</v>
      </c>
      <c r="U286" s="351"/>
      <c r="V286" s="351"/>
      <c r="W286" s="351"/>
      <c r="X286" s="351"/>
      <c r="Y286" s="414">
        <f t="shared" si="102"/>
        <v>0</v>
      </c>
      <c r="Z286" s="351"/>
      <c r="AA286" s="351"/>
      <c r="AB286" s="351"/>
      <c r="AC286" s="351"/>
      <c r="AD286" s="351"/>
      <c r="AE286" s="351"/>
      <c r="AF286" s="351"/>
      <c r="AG286" s="422">
        <f t="shared" si="98"/>
        <v>3938800</v>
      </c>
      <c r="AH286" s="422">
        <f t="shared" si="99"/>
        <v>3938800</v>
      </c>
      <c r="AI286" s="414">
        <f t="shared" si="90"/>
        <v>0</v>
      </c>
      <c r="AJ286" s="414">
        <v>0</v>
      </c>
      <c r="AK286" s="414">
        <v>0</v>
      </c>
      <c r="AL286" s="414">
        <v>0</v>
      </c>
      <c r="AM286" s="414">
        <v>0</v>
      </c>
      <c r="AN286" s="414">
        <f t="shared" si="100"/>
        <v>3938800</v>
      </c>
      <c r="AO286" s="414">
        <v>0</v>
      </c>
      <c r="AP286" s="414">
        <v>3938800</v>
      </c>
      <c r="AQ286" s="414">
        <v>0</v>
      </c>
      <c r="AR286" s="414">
        <v>0</v>
      </c>
      <c r="AS286" s="414">
        <f t="shared" si="91"/>
        <v>0</v>
      </c>
      <c r="AT286" s="414">
        <v>0</v>
      </c>
      <c r="AU286" s="414">
        <v>0</v>
      </c>
      <c r="AV286" s="414">
        <v>0</v>
      </c>
      <c r="AW286" s="414">
        <v>0</v>
      </c>
      <c r="AX286" s="414">
        <f t="shared" si="92"/>
        <v>0</v>
      </c>
      <c r="AY286" s="414">
        <v>0</v>
      </c>
      <c r="AZ286" s="414">
        <v>0</v>
      </c>
      <c r="BA286" s="414">
        <v>0</v>
      </c>
      <c r="BB286" s="414">
        <f t="shared" si="93"/>
        <v>0</v>
      </c>
      <c r="BC286" s="414">
        <v>0</v>
      </c>
      <c r="BD286" s="414">
        <f t="shared" si="94"/>
        <v>0</v>
      </c>
      <c r="BE286" s="314"/>
      <c r="BF286" s="286"/>
      <c r="BG286" s="400">
        <f t="shared" si="101"/>
        <v>0</v>
      </c>
    </row>
    <row r="287" s="400" customFormat="1" ht="24" customHeight="1" spans="1:59">
      <c r="A287" s="314">
        <v>279</v>
      </c>
      <c r="B287" s="314" t="s">
        <v>19</v>
      </c>
      <c r="C287" s="314" t="s">
        <v>20</v>
      </c>
      <c r="D287" s="81">
        <v>2020</v>
      </c>
      <c r="E287" s="81" t="s">
        <v>339</v>
      </c>
      <c r="F287" s="314" t="s">
        <v>50</v>
      </c>
      <c r="G287" s="314" t="s">
        <v>79</v>
      </c>
      <c r="H287" s="414">
        <f t="shared" si="95"/>
        <v>4714400</v>
      </c>
      <c r="I287" s="416">
        <f t="shared" si="96"/>
        <v>4714400</v>
      </c>
      <c r="J287" s="414">
        <f t="shared" si="88"/>
        <v>0</v>
      </c>
      <c r="K287" s="351"/>
      <c r="L287" s="351"/>
      <c r="M287" s="351"/>
      <c r="N287" s="351"/>
      <c r="O287" s="414">
        <f t="shared" si="97"/>
        <v>0</v>
      </c>
      <c r="P287" s="351"/>
      <c r="Q287" s="351"/>
      <c r="R287" s="351"/>
      <c r="S287" s="351"/>
      <c r="T287" s="414">
        <f t="shared" si="89"/>
        <v>0</v>
      </c>
      <c r="U287" s="351"/>
      <c r="V287" s="351"/>
      <c r="W287" s="351"/>
      <c r="X287" s="351"/>
      <c r="Y287" s="414">
        <f t="shared" si="102"/>
        <v>4714400</v>
      </c>
      <c r="Z287" s="351">
        <v>4714400</v>
      </c>
      <c r="AA287" s="351"/>
      <c r="AB287" s="351"/>
      <c r="AC287" s="351"/>
      <c r="AD287" s="351"/>
      <c r="AE287" s="351"/>
      <c r="AF287" s="351"/>
      <c r="AG287" s="414">
        <f t="shared" si="98"/>
        <v>4714400</v>
      </c>
      <c r="AH287" s="420">
        <f t="shared" si="99"/>
        <v>4714400</v>
      </c>
      <c r="AI287" s="414">
        <f t="shared" si="90"/>
        <v>0</v>
      </c>
      <c r="AJ287" s="414">
        <v>0</v>
      </c>
      <c r="AK287" s="414">
        <v>0</v>
      </c>
      <c r="AL287" s="414">
        <v>0</v>
      </c>
      <c r="AM287" s="414">
        <v>0</v>
      </c>
      <c r="AN287" s="414">
        <f t="shared" si="100"/>
        <v>0</v>
      </c>
      <c r="AO287" s="414">
        <v>0</v>
      </c>
      <c r="AP287" s="414">
        <v>0</v>
      </c>
      <c r="AQ287" s="414">
        <v>0</v>
      </c>
      <c r="AR287" s="414">
        <v>0</v>
      </c>
      <c r="AS287" s="414">
        <f t="shared" si="91"/>
        <v>0</v>
      </c>
      <c r="AT287" s="414">
        <v>0</v>
      </c>
      <c r="AU287" s="414">
        <v>0</v>
      </c>
      <c r="AV287" s="414">
        <v>0</v>
      </c>
      <c r="AW287" s="414">
        <v>0</v>
      </c>
      <c r="AX287" s="414">
        <f t="shared" si="92"/>
        <v>4714400</v>
      </c>
      <c r="AY287" s="414">
        <v>4714400</v>
      </c>
      <c r="AZ287" s="414">
        <v>0</v>
      </c>
      <c r="BA287" s="414">
        <v>0</v>
      </c>
      <c r="BB287" s="414">
        <f t="shared" si="93"/>
        <v>0</v>
      </c>
      <c r="BC287" s="414">
        <v>0</v>
      </c>
      <c r="BD287" s="414">
        <f t="shared" si="94"/>
        <v>0</v>
      </c>
      <c r="BE287" s="314"/>
      <c r="BF287" s="286"/>
      <c r="BG287" s="400">
        <f t="shared" si="101"/>
        <v>0</v>
      </c>
    </row>
    <row r="288" s="400" customFormat="1" ht="24" customHeight="1" spans="1:59">
      <c r="A288" s="314">
        <v>280</v>
      </c>
      <c r="B288" s="314" t="s">
        <v>19</v>
      </c>
      <c r="C288" s="314" t="s">
        <v>20</v>
      </c>
      <c r="D288" s="81">
        <v>2020</v>
      </c>
      <c r="E288" s="81" t="s">
        <v>340</v>
      </c>
      <c r="F288" s="314" t="s">
        <v>50</v>
      </c>
      <c r="G288" s="314" t="s">
        <v>79</v>
      </c>
      <c r="H288" s="414">
        <f t="shared" si="95"/>
        <v>4485000</v>
      </c>
      <c r="I288" s="416">
        <f t="shared" si="96"/>
        <v>4485000</v>
      </c>
      <c r="J288" s="414">
        <f t="shared" si="88"/>
        <v>0</v>
      </c>
      <c r="K288" s="351"/>
      <c r="L288" s="351"/>
      <c r="M288" s="351"/>
      <c r="N288" s="351"/>
      <c r="O288" s="414">
        <f t="shared" si="97"/>
        <v>0</v>
      </c>
      <c r="P288" s="351"/>
      <c r="Q288" s="351"/>
      <c r="R288" s="351"/>
      <c r="S288" s="351"/>
      <c r="T288" s="414">
        <f t="shared" si="89"/>
        <v>0</v>
      </c>
      <c r="U288" s="351"/>
      <c r="V288" s="351"/>
      <c r="W288" s="351"/>
      <c r="X288" s="351"/>
      <c r="Y288" s="414">
        <f t="shared" si="102"/>
        <v>4485000</v>
      </c>
      <c r="Z288" s="351">
        <v>4485000</v>
      </c>
      <c r="AA288" s="351"/>
      <c r="AB288" s="351"/>
      <c r="AC288" s="351"/>
      <c r="AD288" s="351"/>
      <c r="AE288" s="351"/>
      <c r="AF288" s="351"/>
      <c r="AG288" s="414">
        <f t="shared" si="98"/>
        <v>4485000</v>
      </c>
      <c r="AH288" s="420">
        <f t="shared" si="99"/>
        <v>4485000</v>
      </c>
      <c r="AI288" s="414">
        <f t="shared" si="90"/>
        <v>0</v>
      </c>
      <c r="AJ288" s="414">
        <v>0</v>
      </c>
      <c r="AK288" s="414">
        <v>0</v>
      </c>
      <c r="AL288" s="414">
        <v>0</v>
      </c>
      <c r="AM288" s="414">
        <v>0</v>
      </c>
      <c r="AN288" s="414">
        <f t="shared" si="100"/>
        <v>0</v>
      </c>
      <c r="AO288" s="414">
        <v>0</v>
      </c>
      <c r="AP288" s="414">
        <v>0</v>
      </c>
      <c r="AQ288" s="414">
        <v>0</v>
      </c>
      <c r="AR288" s="414">
        <v>0</v>
      </c>
      <c r="AS288" s="414">
        <f t="shared" si="91"/>
        <v>0</v>
      </c>
      <c r="AT288" s="414">
        <v>0</v>
      </c>
      <c r="AU288" s="414">
        <v>0</v>
      </c>
      <c r="AV288" s="414">
        <v>0</v>
      </c>
      <c r="AW288" s="414">
        <v>0</v>
      </c>
      <c r="AX288" s="414">
        <f t="shared" si="92"/>
        <v>4485000</v>
      </c>
      <c r="AY288" s="414">
        <v>4485000</v>
      </c>
      <c r="AZ288" s="414">
        <v>0</v>
      </c>
      <c r="BA288" s="414">
        <v>0</v>
      </c>
      <c r="BB288" s="414">
        <f t="shared" si="93"/>
        <v>0</v>
      </c>
      <c r="BC288" s="414">
        <v>0</v>
      </c>
      <c r="BD288" s="414">
        <f t="shared" si="94"/>
        <v>0</v>
      </c>
      <c r="BE288" s="314"/>
      <c r="BF288" s="286"/>
      <c r="BG288" s="400">
        <f t="shared" si="101"/>
        <v>0</v>
      </c>
    </row>
    <row r="289" s="400" customFormat="1" ht="24" customHeight="1" spans="1:59">
      <c r="A289" s="314">
        <v>281</v>
      </c>
      <c r="B289" s="314" t="s">
        <v>19</v>
      </c>
      <c r="C289" s="314" t="s">
        <v>20</v>
      </c>
      <c r="D289" s="81">
        <v>2020</v>
      </c>
      <c r="E289" s="81" t="s">
        <v>341</v>
      </c>
      <c r="F289" s="314" t="s">
        <v>50</v>
      </c>
      <c r="G289" s="314" t="s">
        <v>79</v>
      </c>
      <c r="H289" s="414">
        <f t="shared" si="95"/>
        <v>24185900</v>
      </c>
      <c r="I289" s="416">
        <f t="shared" si="96"/>
        <v>24185900</v>
      </c>
      <c r="J289" s="414">
        <f t="shared" si="88"/>
        <v>0</v>
      </c>
      <c r="K289" s="351"/>
      <c r="L289" s="351"/>
      <c r="M289" s="351"/>
      <c r="N289" s="351"/>
      <c r="O289" s="414">
        <f t="shared" si="97"/>
        <v>17333900</v>
      </c>
      <c r="P289" s="351"/>
      <c r="Q289" s="351"/>
      <c r="R289" s="351"/>
      <c r="S289" s="351">
        <f>(2418.59-685.2)*10000</f>
        <v>17333900</v>
      </c>
      <c r="T289" s="414">
        <f t="shared" si="89"/>
        <v>0</v>
      </c>
      <c r="U289" s="351"/>
      <c r="V289" s="351"/>
      <c r="W289" s="351"/>
      <c r="X289" s="351"/>
      <c r="Y289" s="414">
        <f t="shared" si="102"/>
        <v>6852000</v>
      </c>
      <c r="Z289" s="351">
        <v>6852000</v>
      </c>
      <c r="AA289" s="351"/>
      <c r="AB289" s="351"/>
      <c r="AC289" s="351"/>
      <c r="AD289" s="351"/>
      <c r="AE289" s="351"/>
      <c r="AF289" s="351"/>
      <c r="AG289" s="422">
        <f t="shared" si="98"/>
        <v>24185900</v>
      </c>
      <c r="AH289" s="422">
        <f t="shared" si="99"/>
        <v>24185900</v>
      </c>
      <c r="AI289" s="414">
        <f t="shared" si="90"/>
        <v>0</v>
      </c>
      <c r="AJ289" s="414">
        <v>0</v>
      </c>
      <c r="AK289" s="414">
        <v>0</v>
      </c>
      <c r="AL289" s="414">
        <v>0</v>
      </c>
      <c r="AM289" s="414">
        <v>0</v>
      </c>
      <c r="AN289" s="414">
        <f t="shared" si="100"/>
        <v>17333900</v>
      </c>
      <c r="AO289" s="414">
        <v>0</v>
      </c>
      <c r="AP289" s="414">
        <v>0</v>
      </c>
      <c r="AQ289" s="414">
        <v>0</v>
      </c>
      <c r="AR289" s="351">
        <f>(2418.59-685.2)*10000</f>
        <v>17333900</v>
      </c>
      <c r="AS289" s="414">
        <f t="shared" si="91"/>
        <v>0</v>
      </c>
      <c r="AT289" s="414">
        <v>0</v>
      </c>
      <c r="AU289" s="414">
        <v>0</v>
      </c>
      <c r="AV289" s="414">
        <v>0</v>
      </c>
      <c r="AW289" s="414">
        <v>0</v>
      </c>
      <c r="AX289" s="414">
        <f t="shared" si="92"/>
        <v>6852000</v>
      </c>
      <c r="AY289" s="414">
        <v>6852000</v>
      </c>
      <c r="AZ289" s="414">
        <v>0</v>
      </c>
      <c r="BA289" s="414">
        <v>0</v>
      </c>
      <c r="BB289" s="414">
        <f t="shared" si="93"/>
        <v>0</v>
      </c>
      <c r="BC289" s="414">
        <v>0</v>
      </c>
      <c r="BD289" s="414">
        <f t="shared" si="94"/>
        <v>0</v>
      </c>
      <c r="BE289" s="314"/>
      <c r="BF289" s="286"/>
      <c r="BG289" s="400">
        <f t="shared" si="101"/>
        <v>0</v>
      </c>
    </row>
    <row r="290" s="400" customFormat="1" ht="24" customHeight="1" spans="1:59">
      <c r="A290" s="314">
        <v>282</v>
      </c>
      <c r="B290" s="314" t="s">
        <v>19</v>
      </c>
      <c r="C290" s="314" t="s">
        <v>20</v>
      </c>
      <c r="D290" s="81">
        <v>2020</v>
      </c>
      <c r="E290" s="81" t="s">
        <v>342</v>
      </c>
      <c r="F290" s="314" t="s">
        <v>50</v>
      </c>
      <c r="G290" s="314" t="s">
        <v>79</v>
      </c>
      <c r="H290" s="414">
        <f t="shared" si="95"/>
        <v>7085400</v>
      </c>
      <c r="I290" s="416">
        <f t="shared" si="96"/>
        <v>7085400</v>
      </c>
      <c r="J290" s="414">
        <f t="shared" si="88"/>
        <v>0</v>
      </c>
      <c r="K290" s="351"/>
      <c r="L290" s="351"/>
      <c r="M290" s="351"/>
      <c r="N290" s="351"/>
      <c r="O290" s="414">
        <f t="shared" si="97"/>
        <v>685400</v>
      </c>
      <c r="P290" s="351"/>
      <c r="Q290" s="351"/>
      <c r="R290" s="351"/>
      <c r="S290" s="351">
        <f>(708.54-640)*10000</f>
        <v>685400</v>
      </c>
      <c r="T290" s="414">
        <f t="shared" si="89"/>
        <v>0</v>
      </c>
      <c r="U290" s="351"/>
      <c r="V290" s="351"/>
      <c r="W290" s="351"/>
      <c r="X290" s="351"/>
      <c r="Y290" s="414">
        <f t="shared" si="102"/>
        <v>6400000</v>
      </c>
      <c r="Z290" s="351">
        <v>6400000</v>
      </c>
      <c r="AA290" s="351"/>
      <c r="AB290" s="351"/>
      <c r="AC290" s="351"/>
      <c r="AD290" s="351"/>
      <c r="AE290" s="351"/>
      <c r="AF290" s="351"/>
      <c r="AG290" s="414">
        <f t="shared" si="98"/>
        <v>7085400</v>
      </c>
      <c r="AH290" s="420">
        <f t="shared" si="99"/>
        <v>7085400</v>
      </c>
      <c r="AI290" s="414">
        <f t="shared" si="90"/>
        <v>0</v>
      </c>
      <c r="AJ290" s="414">
        <v>0</v>
      </c>
      <c r="AK290" s="414">
        <v>0</v>
      </c>
      <c r="AL290" s="414">
        <v>0</v>
      </c>
      <c r="AM290" s="414">
        <v>0</v>
      </c>
      <c r="AN290" s="414">
        <f t="shared" si="100"/>
        <v>685400</v>
      </c>
      <c r="AO290" s="414">
        <v>0</v>
      </c>
      <c r="AP290" s="414">
        <v>0</v>
      </c>
      <c r="AQ290" s="414">
        <v>0</v>
      </c>
      <c r="AR290" s="351">
        <f>(708.54-640)*10000</f>
        <v>685400</v>
      </c>
      <c r="AS290" s="414">
        <f t="shared" si="91"/>
        <v>0</v>
      </c>
      <c r="AT290" s="414">
        <v>0</v>
      </c>
      <c r="AU290" s="414">
        <v>0</v>
      </c>
      <c r="AV290" s="414">
        <v>0</v>
      </c>
      <c r="AW290" s="414">
        <v>0</v>
      </c>
      <c r="AX290" s="414">
        <f t="shared" si="92"/>
        <v>6400000</v>
      </c>
      <c r="AY290" s="414">
        <v>6400000</v>
      </c>
      <c r="AZ290" s="414">
        <v>0</v>
      </c>
      <c r="BA290" s="414">
        <v>0</v>
      </c>
      <c r="BB290" s="414">
        <f t="shared" si="93"/>
        <v>0</v>
      </c>
      <c r="BC290" s="414">
        <v>0</v>
      </c>
      <c r="BD290" s="414">
        <f t="shared" si="94"/>
        <v>0</v>
      </c>
      <c r="BE290" s="314"/>
      <c r="BF290" s="286"/>
      <c r="BG290" s="400">
        <f t="shared" si="101"/>
        <v>0</v>
      </c>
    </row>
    <row r="291" s="400" customFormat="1" ht="24" customHeight="1" spans="1:59">
      <c r="A291" s="314">
        <v>283</v>
      </c>
      <c r="B291" s="314" t="s">
        <v>19</v>
      </c>
      <c r="C291" s="314" t="s">
        <v>20</v>
      </c>
      <c r="D291" s="81">
        <v>2020</v>
      </c>
      <c r="E291" s="81" t="s">
        <v>343</v>
      </c>
      <c r="F291" s="314" t="s">
        <v>50</v>
      </c>
      <c r="G291" s="314" t="s">
        <v>79</v>
      </c>
      <c r="H291" s="414">
        <f t="shared" si="95"/>
        <v>6191500</v>
      </c>
      <c r="I291" s="416">
        <f t="shared" si="96"/>
        <v>6191500</v>
      </c>
      <c r="J291" s="414">
        <f t="shared" si="88"/>
        <v>0</v>
      </c>
      <c r="K291" s="351"/>
      <c r="L291" s="351"/>
      <c r="M291" s="351"/>
      <c r="N291" s="351"/>
      <c r="O291" s="414">
        <f t="shared" si="97"/>
        <v>691500</v>
      </c>
      <c r="P291" s="351"/>
      <c r="Q291" s="351"/>
      <c r="R291" s="351"/>
      <c r="S291" s="351">
        <f>(619.15-550)*10000</f>
        <v>691500</v>
      </c>
      <c r="T291" s="414">
        <f t="shared" si="89"/>
        <v>0</v>
      </c>
      <c r="U291" s="351"/>
      <c r="V291" s="351"/>
      <c r="W291" s="351"/>
      <c r="X291" s="351"/>
      <c r="Y291" s="414">
        <f t="shared" si="102"/>
        <v>5500000</v>
      </c>
      <c r="Z291" s="351">
        <v>5500000</v>
      </c>
      <c r="AA291" s="351"/>
      <c r="AB291" s="351"/>
      <c r="AC291" s="351"/>
      <c r="AD291" s="351"/>
      <c r="AE291" s="351"/>
      <c r="AF291" s="351"/>
      <c r="AG291" s="414">
        <f t="shared" si="98"/>
        <v>6191500</v>
      </c>
      <c r="AH291" s="420">
        <f t="shared" si="99"/>
        <v>6191500</v>
      </c>
      <c r="AI291" s="414">
        <f t="shared" si="90"/>
        <v>0</v>
      </c>
      <c r="AJ291" s="414">
        <v>0</v>
      </c>
      <c r="AK291" s="414">
        <v>0</v>
      </c>
      <c r="AL291" s="414">
        <v>0</v>
      </c>
      <c r="AM291" s="414">
        <v>0</v>
      </c>
      <c r="AN291" s="414">
        <f t="shared" si="100"/>
        <v>691500</v>
      </c>
      <c r="AO291" s="414">
        <v>0</v>
      </c>
      <c r="AP291" s="414">
        <v>0</v>
      </c>
      <c r="AQ291" s="414">
        <v>0</v>
      </c>
      <c r="AR291" s="351">
        <f>(619.15-550)*10000</f>
        <v>691500</v>
      </c>
      <c r="AS291" s="414">
        <f t="shared" si="91"/>
        <v>0</v>
      </c>
      <c r="AT291" s="414">
        <v>0</v>
      </c>
      <c r="AU291" s="414">
        <v>0</v>
      </c>
      <c r="AV291" s="414">
        <v>0</v>
      </c>
      <c r="AW291" s="414">
        <v>0</v>
      </c>
      <c r="AX291" s="414">
        <f t="shared" si="92"/>
        <v>5500000</v>
      </c>
      <c r="AY291" s="414">
        <v>5500000</v>
      </c>
      <c r="AZ291" s="414">
        <v>0</v>
      </c>
      <c r="BA291" s="414">
        <v>0</v>
      </c>
      <c r="BB291" s="414">
        <f t="shared" si="93"/>
        <v>0</v>
      </c>
      <c r="BC291" s="414">
        <v>0</v>
      </c>
      <c r="BD291" s="414">
        <f t="shared" si="94"/>
        <v>0</v>
      </c>
      <c r="BE291" s="314"/>
      <c r="BF291" s="286"/>
      <c r="BG291" s="400">
        <f t="shared" si="101"/>
        <v>0</v>
      </c>
    </row>
    <row r="292" s="400" customFormat="1" ht="24" customHeight="1" spans="1:59">
      <c r="A292" s="314">
        <v>284</v>
      </c>
      <c r="B292" s="314" t="s">
        <v>19</v>
      </c>
      <c r="C292" s="314" t="s">
        <v>20</v>
      </c>
      <c r="D292" s="81">
        <v>2020</v>
      </c>
      <c r="E292" s="81" t="s">
        <v>344</v>
      </c>
      <c r="F292" s="314" t="s">
        <v>50</v>
      </c>
      <c r="G292" s="314" t="s">
        <v>79</v>
      </c>
      <c r="H292" s="414">
        <f t="shared" si="95"/>
        <v>3554400</v>
      </c>
      <c r="I292" s="416">
        <f t="shared" si="96"/>
        <v>3554400</v>
      </c>
      <c r="J292" s="414">
        <f t="shared" si="88"/>
        <v>0</v>
      </c>
      <c r="K292" s="351"/>
      <c r="L292" s="351"/>
      <c r="M292" s="351"/>
      <c r="N292" s="351"/>
      <c r="O292" s="414">
        <f t="shared" si="97"/>
        <v>354400</v>
      </c>
      <c r="P292" s="351"/>
      <c r="Q292" s="351"/>
      <c r="R292" s="351"/>
      <c r="S292" s="351">
        <f>(355.44-320)*10000</f>
        <v>354400</v>
      </c>
      <c r="T292" s="414">
        <f t="shared" si="89"/>
        <v>0</v>
      </c>
      <c r="U292" s="351"/>
      <c r="V292" s="351"/>
      <c r="W292" s="351"/>
      <c r="X292" s="351"/>
      <c r="Y292" s="414">
        <f t="shared" si="102"/>
        <v>3200000</v>
      </c>
      <c r="Z292" s="351">
        <v>3200000</v>
      </c>
      <c r="AA292" s="351"/>
      <c r="AB292" s="351"/>
      <c r="AC292" s="351"/>
      <c r="AD292" s="351"/>
      <c r="AE292" s="351"/>
      <c r="AF292" s="351"/>
      <c r="AG292" s="414">
        <f t="shared" si="98"/>
        <v>3554400</v>
      </c>
      <c r="AH292" s="420">
        <f t="shared" si="99"/>
        <v>3554400</v>
      </c>
      <c r="AI292" s="414">
        <f t="shared" si="90"/>
        <v>0</v>
      </c>
      <c r="AJ292" s="414">
        <v>0</v>
      </c>
      <c r="AK292" s="414">
        <v>0</v>
      </c>
      <c r="AL292" s="414">
        <v>0</v>
      </c>
      <c r="AM292" s="414">
        <v>0</v>
      </c>
      <c r="AN292" s="414">
        <f t="shared" si="100"/>
        <v>354400</v>
      </c>
      <c r="AO292" s="414">
        <v>0</v>
      </c>
      <c r="AP292" s="414">
        <v>0</v>
      </c>
      <c r="AQ292" s="414">
        <v>0</v>
      </c>
      <c r="AR292" s="351">
        <f>(355.44-320)*10000</f>
        <v>354400</v>
      </c>
      <c r="AS292" s="414">
        <f t="shared" si="91"/>
        <v>0</v>
      </c>
      <c r="AT292" s="414">
        <v>0</v>
      </c>
      <c r="AU292" s="414">
        <v>0</v>
      </c>
      <c r="AV292" s="414">
        <v>0</v>
      </c>
      <c r="AW292" s="414">
        <v>0</v>
      </c>
      <c r="AX292" s="414">
        <f t="shared" si="92"/>
        <v>3200000</v>
      </c>
      <c r="AY292" s="414">
        <v>3200000</v>
      </c>
      <c r="AZ292" s="414">
        <v>0</v>
      </c>
      <c r="BA292" s="414">
        <v>0</v>
      </c>
      <c r="BB292" s="414">
        <f t="shared" si="93"/>
        <v>0</v>
      </c>
      <c r="BC292" s="414">
        <v>0</v>
      </c>
      <c r="BD292" s="414">
        <f t="shared" si="94"/>
        <v>0</v>
      </c>
      <c r="BE292" s="314"/>
      <c r="BF292" s="286"/>
      <c r="BG292" s="400">
        <f t="shared" si="101"/>
        <v>0</v>
      </c>
    </row>
    <row r="293" s="400" customFormat="1" ht="24" customHeight="1" spans="1:59">
      <c r="A293" s="314">
        <v>285</v>
      </c>
      <c r="B293" s="314" t="s">
        <v>19</v>
      </c>
      <c r="C293" s="314" t="s">
        <v>20</v>
      </c>
      <c r="D293" s="81">
        <v>2020</v>
      </c>
      <c r="E293" s="81" t="s">
        <v>345</v>
      </c>
      <c r="F293" s="314" t="s">
        <v>50</v>
      </c>
      <c r="G293" s="314" t="s">
        <v>79</v>
      </c>
      <c r="H293" s="414">
        <f t="shared" si="95"/>
        <v>6319800</v>
      </c>
      <c r="I293" s="416">
        <f t="shared" si="96"/>
        <v>6319800</v>
      </c>
      <c r="J293" s="414">
        <f t="shared" si="88"/>
        <v>0</v>
      </c>
      <c r="K293" s="351"/>
      <c r="L293" s="351"/>
      <c r="M293" s="351"/>
      <c r="N293" s="351"/>
      <c r="O293" s="414">
        <f t="shared" si="97"/>
        <v>319800</v>
      </c>
      <c r="P293" s="351"/>
      <c r="Q293" s="351"/>
      <c r="R293" s="351"/>
      <c r="S293" s="351">
        <f>(631.98-600)*10000</f>
        <v>319800</v>
      </c>
      <c r="T293" s="414">
        <f t="shared" si="89"/>
        <v>0</v>
      </c>
      <c r="U293" s="351"/>
      <c r="V293" s="351"/>
      <c r="W293" s="351"/>
      <c r="X293" s="351"/>
      <c r="Y293" s="414">
        <f t="shared" si="102"/>
        <v>6000000</v>
      </c>
      <c r="Z293" s="351">
        <v>6000000</v>
      </c>
      <c r="AA293" s="351"/>
      <c r="AB293" s="351"/>
      <c r="AC293" s="351"/>
      <c r="AD293" s="351"/>
      <c r="AE293" s="351"/>
      <c r="AF293" s="351"/>
      <c r="AG293" s="414">
        <f t="shared" si="98"/>
        <v>6319800</v>
      </c>
      <c r="AH293" s="420">
        <f t="shared" si="99"/>
        <v>6319800</v>
      </c>
      <c r="AI293" s="414">
        <f t="shared" si="90"/>
        <v>0</v>
      </c>
      <c r="AJ293" s="414">
        <v>0</v>
      </c>
      <c r="AK293" s="414">
        <v>0</v>
      </c>
      <c r="AL293" s="414">
        <v>0</v>
      </c>
      <c r="AM293" s="414">
        <v>0</v>
      </c>
      <c r="AN293" s="414">
        <f t="shared" si="100"/>
        <v>319800</v>
      </c>
      <c r="AO293" s="414">
        <v>0</v>
      </c>
      <c r="AP293" s="414">
        <v>0</v>
      </c>
      <c r="AQ293" s="414">
        <v>0</v>
      </c>
      <c r="AR293" s="351">
        <f>(631.98-600)*10000</f>
        <v>319800</v>
      </c>
      <c r="AS293" s="414">
        <f t="shared" si="91"/>
        <v>0</v>
      </c>
      <c r="AT293" s="414">
        <v>0</v>
      </c>
      <c r="AU293" s="414">
        <v>0</v>
      </c>
      <c r="AV293" s="414">
        <v>0</v>
      </c>
      <c r="AW293" s="414">
        <v>0</v>
      </c>
      <c r="AX293" s="414">
        <f t="shared" si="92"/>
        <v>6000000</v>
      </c>
      <c r="AY293" s="414">
        <v>6000000</v>
      </c>
      <c r="AZ293" s="414">
        <v>0</v>
      </c>
      <c r="BA293" s="414">
        <v>0</v>
      </c>
      <c r="BB293" s="414">
        <f t="shared" si="93"/>
        <v>0</v>
      </c>
      <c r="BC293" s="414">
        <v>0</v>
      </c>
      <c r="BD293" s="414">
        <f t="shared" si="94"/>
        <v>0</v>
      </c>
      <c r="BE293" s="314"/>
      <c r="BF293" s="286"/>
      <c r="BG293" s="400">
        <f t="shared" si="101"/>
        <v>0</v>
      </c>
    </row>
    <row r="294" s="400" customFormat="1" ht="24" customHeight="1" spans="1:59">
      <c r="A294" s="314">
        <v>286</v>
      </c>
      <c r="B294" s="314" t="s">
        <v>19</v>
      </c>
      <c r="C294" s="314" t="s">
        <v>20</v>
      </c>
      <c r="D294" s="81">
        <v>2020</v>
      </c>
      <c r="E294" s="81" t="s">
        <v>346</v>
      </c>
      <c r="F294" s="314" t="s">
        <v>50</v>
      </c>
      <c r="G294" s="314" t="s">
        <v>79</v>
      </c>
      <c r="H294" s="414">
        <f t="shared" si="95"/>
        <v>4900000</v>
      </c>
      <c r="I294" s="416">
        <f t="shared" si="96"/>
        <v>4900000</v>
      </c>
      <c r="J294" s="414">
        <f t="shared" ref="J294:J357" si="103">N294+M294+L294+K294</f>
        <v>0</v>
      </c>
      <c r="K294" s="351"/>
      <c r="L294" s="351"/>
      <c r="M294" s="351"/>
      <c r="N294" s="351"/>
      <c r="O294" s="414">
        <f t="shared" si="97"/>
        <v>0</v>
      </c>
      <c r="P294" s="351"/>
      <c r="Q294" s="351"/>
      <c r="R294" s="351"/>
      <c r="S294" s="351"/>
      <c r="T294" s="414">
        <f t="shared" ref="T294:T357" si="104">X294+W294+V294+U294</f>
        <v>0</v>
      </c>
      <c r="U294" s="351"/>
      <c r="V294" s="351"/>
      <c r="W294" s="351"/>
      <c r="X294" s="351"/>
      <c r="Y294" s="414">
        <f t="shared" si="102"/>
        <v>4900000</v>
      </c>
      <c r="Z294" s="351">
        <v>4900000</v>
      </c>
      <c r="AA294" s="351"/>
      <c r="AB294" s="351"/>
      <c r="AC294" s="351"/>
      <c r="AD294" s="351"/>
      <c r="AE294" s="351"/>
      <c r="AF294" s="351"/>
      <c r="AG294" s="414">
        <f t="shared" si="98"/>
        <v>4900000</v>
      </c>
      <c r="AH294" s="420">
        <f t="shared" si="99"/>
        <v>4900000</v>
      </c>
      <c r="AI294" s="414">
        <f t="shared" ref="AI294:AI357" si="105">AM294+AL294+AK294+AJ294</f>
        <v>0</v>
      </c>
      <c r="AJ294" s="414">
        <v>0</v>
      </c>
      <c r="AK294" s="414">
        <v>0</v>
      </c>
      <c r="AL294" s="414">
        <v>0</v>
      </c>
      <c r="AM294" s="414">
        <v>0</v>
      </c>
      <c r="AN294" s="414">
        <f t="shared" si="100"/>
        <v>0</v>
      </c>
      <c r="AO294" s="414">
        <v>0</v>
      </c>
      <c r="AP294" s="414">
        <v>0</v>
      </c>
      <c r="AQ294" s="414">
        <v>0</v>
      </c>
      <c r="AR294" s="351"/>
      <c r="AS294" s="414">
        <f t="shared" ref="AS294:AS357" si="106">AW294+AV294+AU294+AT294</f>
        <v>0</v>
      </c>
      <c r="AT294" s="414">
        <v>0</v>
      </c>
      <c r="AU294" s="414">
        <v>0</v>
      </c>
      <c r="AV294" s="414">
        <v>0</v>
      </c>
      <c r="AW294" s="414">
        <v>0</v>
      </c>
      <c r="AX294" s="414">
        <f t="shared" ref="AX294:AX357" si="107">AZ294+AY294+BA294</f>
        <v>4900000</v>
      </c>
      <c r="AY294" s="414">
        <v>4900000</v>
      </c>
      <c r="AZ294" s="414">
        <v>0</v>
      </c>
      <c r="BA294" s="414">
        <v>0</v>
      </c>
      <c r="BB294" s="414">
        <f t="shared" ref="BB294:BB305" si="108">AC294</f>
        <v>0</v>
      </c>
      <c r="BC294" s="414">
        <v>0</v>
      </c>
      <c r="BD294" s="414">
        <f t="shared" ref="BD294:BD305" si="109">AE294</f>
        <v>0</v>
      </c>
      <c r="BE294" s="314"/>
      <c r="BF294" s="286"/>
      <c r="BG294" s="400">
        <f t="shared" si="101"/>
        <v>0</v>
      </c>
    </row>
    <row r="295" s="400" customFormat="1" ht="24" customHeight="1" spans="1:59">
      <c r="A295" s="314">
        <v>287</v>
      </c>
      <c r="B295" s="314" t="s">
        <v>19</v>
      </c>
      <c r="C295" s="314" t="s">
        <v>20</v>
      </c>
      <c r="D295" s="81">
        <v>2020</v>
      </c>
      <c r="E295" s="81" t="s">
        <v>347</v>
      </c>
      <c r="F295" s="314" t="s">
        <v>50</v>
      </c>
      <c r="G295" s="314" t="s">
        <v>79</v>
      </c>
      <c r="H295" s="414">
        <f t="shared" si="95"/>
        <v>4381300</v>
      </c>
      <c r="I295" s="416">
        <f t="shared" si="96"/>
        <v>4381300</v>
      </c>
      <c r="J295" s="414">
        <f t="shared" si="103"/>
        <v>0</v>
      </c>
      <c r="K295" s="351"/>
      <c r="L295" s="351"/>
      <c r="M295" s="351"/>
      <c r="N295" s="351"/>
      <c r="O295" s="414">
        <f t="shared" si="97"/>
        <v>290300</v>
      </c>
      <c r="P295" s="351"/>
      <c r="Q295" s="351"/>
      <c r="R295" s="351"/>
      <c r="S295" s="351">
        <f>(438.13-409.1)*10000</f>
        <v>290300</v>
      </c>
      <c r="T295" s="414">
        <f t="shared" si="104"/>
        <v>0</v>
      </c>
      <c r="U295" s="351"/>
      <c r="V295" s="351"/>
      <c r="W295" s="351"/>
      <c r="X295" s="351"/>
      <c r="Y295" s="414">
        <f t="shared" si="102"/>
        <v>4091000</v>
      </c>
      <c r="Z295" s="351">
        <v>4091000</v>
      </c>
      <c r="AA295" s="351"/>
      <c r="AB295" s="351"/>
      <c r="AC295" s="351"/>
      <c r="AD295" s="351"/>
      <c r="AE295" s="351"/>
      <c r="AF295" s="351"/>
      <c r="AG295" s="414">
        <f t="shared" si="98"/>
        <v>4381300</v>
      </c>
      <c r="AH295" s="420">
        <f t="shared" si="99"/>
        <v>4381300</v>
      </c>
      <c r="AI295" s="414">
        <f t="shared" si="105"/>
        <v>0</v>
      </c>
      <c r="AJ295" s="414">
        <v>0</v>
      </c>
      <c r="AK295" s="414">
        <v>0</v>
      </c>
      <c r="AL295" s="414">
        <v>0</v>
      </c>
      <c r="AM295" s="414">
        <v>0</v>
      </c>
      <c r="AN295" s="414">
        <f t="shared" si="100"/>
        <v>290300</v>
      </c>
      <c r="AO295" s="414">
        <v>0</v>
      </c>
      <c r="AP295" s="414">
        <v>0</v>
      </c>
      <c r="AQ295" s="414">
        <v>0</v>
      </c>
      <c r="AR295" s="351">
        <f>(438.13-409.1)*10000</f>
        <v>290300</v>
      </c>
      <c r="AS295" s="414">
        <f t="shared" si="106"/>
        <v>0</v>
      </c>
      <c r="AT295" s="414">
        <v>0</v>
      </c>
      <c r="AU295" s="414">
        <v>0</v>
      </c>
      <c r="AV295" s="414">
        <v>0</v>
      </c>
      <c r="AW295" s="414">
        <v>0</v>
      </c>
      <c r="AX295" s="414">
        <f t="shared" si="107"/>
        <v>4091000</v>
      </c>
      <c r="AY295" s="414">
        <v>4091000</v>
      </c>
      <c r="AZ295" s="414">
        <v>0</v>
      </c>
      <c r="BA295" s="414">
        <v>0</v>
      </c>
      <c r="BB295" s="414">
        <f t="shared" si="108"/>
        <v>0</v>
      </c>
      <c r="BC295" s="414">
        <v>0</v>
      </c>
      <c r="BD295" s="414">
        <f t="shared" si="109"/>
        <v>0</v>
      </c>
      <c r="BE295" s="314"/>
      <c r="BF295" s="286"/>
      <c r="BG295" s="400">
        <f t="shared" si="101"/>
        <v>0</v>
      </c>
    </row>
    <row r="296" s="400" customFormat="1" ht="24" customHeight="1" spans="1:59">
      <c r="A296" s="314">
        <v>288</v>
      </c>
      <c r="B296" s="314" t="s">
        <v>19</v>
      </c>
      <c r="C296" s="314" t="s">
        <v>20</v>
      </c>
      <c r="D296" s="81">
        <v>2020</v>
      </c>
      <c r="E296" s="81" t="s">
        <v>348</v>
      </c>
      <c r="F296" s="314" t="s">
        <v>50</v>
      </c>
      <c r="G296" s="314" t="s">
        <v>79</v>
      </c>
      <c r="H296" s="414">
        <f t="shared" si="95"/>
        <v>3471900</v>
      </c>
      <c r="I296" s="416">
        <f t="shared" si="96"/>
        <v>3471900</v>
      </c>
      <c r="J296" s="414">
        <f t="shared" si="103"/>
        <v>0</v>
      </c>
      <c r="K296" s="351"/>
      <c r="L296" s="351"/>
      <c r="M296" s="351"/>
      <c r="N296" s="351"/>
      <c r="O296" s="414">
        <f t="shared" si="97"/>
        <v>371900</v>
      </c>
      <c r="P296" s="351"/>
      <c r="Q296" s="351"/>
      <c r="R296" s="351"/>
      <c r="S296" s="351">
        <f>(347.19-310)*10000</f>
        <v>371900</v>
      </c>
      <c r="T296" s="414">
        <f t="shared" si="104"/>
        <v>0</v>
      </c>
      <c r="U296" s="351"/>
      <c r="V296" s="351"/>
      <c r="W296" s="351"/>
      <c r="X296" s="351"/>
      <c r="Y296" s="414">
        <f t="shared" si="102"/>
        <v>3100000</v>
      </c>
      <c r="Z296" s="351">
        <v>3100000</v>
      </c>
      <c r="AA296" s="351"/>
      <c r="AB296" s="351"/>
      <c r="AC296" s="351"/>
      <c r="AD296" s="351"/>
      <c r="AE296" s="351"/>
      <c r="AF296" s="351"/>
      <c r="AG296" s="414">
        <f t="shared" si="98"/>
        <v>3471900</v>
      </c>
      <c r="AH296" s="420">
        <f t="shared" si="99"/>
        <v>3471900</v>
      </c>
      <c r="AI296" s="414">
        <f t="shared" si="105"/>
        <v>0</v>
      </c>
      <c r="AJ296" s="414">
        <v>0</v>
      </c>
      <c r="AK296" s="414">
        <v>0</v>
      </c>
      <c r="AL296" s="414">
        <v>0</v>
      </c>
      <c r="AM296" s="414">
        <v>0</v>
      </c>
      <c r="AN296" s="414">
        <f t="shared" si="100"/>
        <v>371900</v>
      </c>
      <c r="AO296" s="414">
        <v>0</v>
      </c>
      <c r="AP296" s="414">
        <v>0</v>
      </c>
      <c r="AQ296" s="414">
        <v>0</v>
      </c>
      <c r="AR296" s="351">
        <f>(347.19-310)*10000</f>
        <v>371900</v>
      </c>
      <c r="AS296" s="414">
        <f t="shared" si="106"/>
        <v>0</v>
      </c>
      <c r="AT296" s="414">
        <v>0</v>
      </c>
      <c r="AU296" s="414">
        <v>0</v>
      </c>
      <c r="AV296" s="414">
        <v>0</v>
      </c>
      <c r="AW296" s="414">
        <v>0</v>
      </c>
      <c r="AX296" s="414">
        <f t="shared" si="107"/>
        <v>3100000</v>
      </c>
      <c r="AY296" s="414">
        <v>3100000</v>
      </c>
      <c r="AZ296" s="414">
        <v>0</v>
      </c>
      <c r="BA296" s="414">
        <v>0</v>
      </c>
      <c r="BB296" s="414">
        <f t="shared" si="108"/>
        <v>0</v>
      </c>
      <c r="BC296" s="414">
        <v>0</v>
      </c>
      <c r="BD296" s="414">
        <f t="shared" si="109"/>
        <v>0</v>
      </c>
      <c r="BE296" s="314"/>
      <c r="BF296" s="286"/>
      <c r="BG296" s="400">
        <f t="shared" si="101"/>
        <v>0</v>
      </c>
    </row>
    <row r="297" s="400" customFormat="1" ht="24" customHeight="1" spans="1:59">
      <c r="A297" s="314">
        <v>289</v>
      </c>
      <c r="B297" s="314" t="s">
        <v>19</v>
      </c>
      <c r="C297" s="314" t="s">
        <v>20</v>
      </c>
      <c r="D297" s="314">
        <v>2021</v>
      </c>
      <c r="E297" s="81" t="s">
        <v>349</v>
      </c>
      <c r="F297" s="314" t="s">
        <v>50</v>
      </c>
      <c r="G297" s="314" t="s">
        <v>50</v>
      </c>
      <c r="H297" s="414">
        <f t="shared" si="95"/>
        <v>19999000</v>
      </c>
      <c r="I297" s="414">
        <f t="shared" si="96"/>
        <v>19999000</v>
      </c>
      <c r="J297" s="414">
        <f t="shared" si="103"/>
        <v>0</v>
      </c>
      <c r="K297" s="351"/>
      <c r="L297" s="351"/>
      <c r="M297" s="351"/>
      <c r="N297" s="351"/>
      <c r="O297" s="414">
        <f t="shared" ref="O297:O318" si="110">S297+R297+Q297+P297</f>
        <v>0</v>
      </c>
      <c r="P297" s="351"/>
      <c r="Q297" s="351"/>
      <c r="R297" s="351"/>
      <c r="S297" s="351"/>
      <c r="T297" s="414">
        <f t="shared" si="104"/>
        <v>19999000</v>
      </c>
      <c r="U297" s="351">
        <v>19999000</v>
      </c>
      <c r="V297" s="351"/>
      <c r="W297" s="351"/>
      <c r="X297" s="351"/>
      <c r="Y297" s="414">
        <f t="shared" ref="Y294:Y305" si="111">AA297+Z297+AB297</f>
        <v>0</v>
      </c>
      <c r="Z297" s="351"/>
      <c r="AA297" s="351"/>
      <c r="AB297" s="351"/>
      <c r="AC297" s="351"/>
      <c r="AD297" s="351"/>
      <c r="AE297" s="351"/>
      <c r="AF297" s="351"/>
      <c r="AG297" s="415">
        <f t="shared" si="98"/>
        <v>18984216.56</v>
      </c>
      <c r="AH297" s="415">
        <f t="shared" si="99"/>
        <v>18984216.56</v>
      </c>
      <c r="AI297" s="414">
        <f t="shared" si="105"/>
        <v>0</v>
      </c>
      <c r="AJ297" s="414">
        <v>0</v>
      </c>
      <c r="AK297" s="414">
        <v>0</v>
      </c>
      <c r="AL297" s="414">
        <v>0</v>
      </c>
      <c r="AM297" s="414">
        <v>0</v>
      </c>
      <c r="AN297" s="414">
        <f t="shared" si="100"/>
        <v>0</v>
      </c>
      <c r="AO297" s="414">
        <v>0</v>
      </c>
      <c r="AP297" s="414">
        <v>0</v>
      </c>
      <c r="AQ297" s="414">
        <v>0</v>
      </c>
      <c r="AR297" s="414">
        <v>0</v>
      </c>
      <c r="AS297" s="414">
        <f t="shared" si="106"/>
        <v>18984216.56</v>
      </c>
      <c r="AT297" s="414">
        <v>18984216.56</v>
      </c>
      <c r="AU297" s="414">
        <v>0</v>
      </c>
      <c r="AV297" s="414">
        <v>0</v>
      </c>
      <c r="AW297" s="414">
        <v>0</v>
      </c>
      <c r="AX297" s="414">
        <f t="shared" si="107"/>
        <v>0</v>
      </c>
      <c r="AY297" s="414">
        <v>0</v>
      </c>
      <c r="AZ297" s="414">
        <v>0</v>
      </c>
      <c r="BA297" s="414">
        <v>0</v>
      </c>
      <c r="BB297" s="414">
        <f t="shared" si="108"/>
        <v>0</v>
      </c>
      <c r="BC297" s="414">
        <v>0</v>
      </c>
      <c r="BD297" s="414">
        <f t="shared" si="109"/>
        <v>0</v>
      </c>
      <c r="BE297" s="351"/>
      <c r="BF297" s="286"/>
      <c r="BG297" s="400">
        <f t="shared" si="101"/>
        <v>0</v>
      </c>
    </row>
    <row r="298" s="400" customFormat="1" ht="24" customHeight="1" spans="1:59">
      <c r="A298" s="314">
        <v>290</v>
      </c>
      <c r="B298" s="314" t="s">
        <v>19</v>
      </c>
      <c r="C298" s="314" t="s">
        <v>20</v>
      </c>
      <c r="D298" s="314">
        <v>2021</v>
      </c>
      <c r="E298" s="81" t="s">
        <v>350</v>
      </c>
      <c r="F298" s="314" t="s">
        <v>50</v>
      </c>
      <c r="G298" s="314" t="s">
        <v>50</v>
      </c>
      <c r="H298" s="414">
        <f t="shared" si="95"/>
        <v>19998600</v>
      </c>
      <c r="I298" s="414">
        <f t="shared" si="96"/>
        <v>19998600</v>
      </c>
      <c r="J298" s="414">
        <f t="shared" si="103"/>
        <v>0</v>
      </c>
      <c r="K298" s="351"/>
      <c r="L298" s="351"/>
      <c r="M298" s="351"/>
      <c r="N298" s="351"/>
      <c r="O298" s="414">
        <f t="shared" si="110"/>
        <v>0</v>
      </c>
      <c r="P298" s="351"/>
      <c r="Q298" s="351"/>
      <c r="R298" s="351"/>
      <c r="S298" s="351"/>
      <c r="T298" s="414">
        <f t="shared" si="104"/>
        <v>19998600</v>
      </c>
      <c r="U298" s="351">
        <v>19998600</v>
      </c>
      <c r="V298" s="351"/>
      <c r="W298" s="351"/>
      <c r="X298" s="351"/>
      <c r="Y298" s="414">
        <f t="shared" si="111"/>
        <v>0</v>
      </c>
      <c r="Z298" s="351"/>
      <c r="AA298" s="351"/>
      <c r="AB298" s="351"/>
      <c r="AC298" s="351"/>
      <c r="AD298" s="351"/>
      <c r="AE298" s="351"/>
      <c r="AF298" s="351"/>
      <c r="AG298" s="415">
        <f t="shared" si="98"/>
        <v>17993258.02</v>
      </c>
      <c r="AH298" s="415">
        <f t="shared" si="99"/>
        <v>17993258.02</v>
      </c>
      <c r="AI298" s="414">
        <f t="shared" si="105"/>
        <v>0</v>
      </c>
      <c r="AJ298" s="414">
        <v>0</v>
      </c>
      <c r="AK298" s="414">
        <v>0</v>
      </c>
      <c r="AL298" s="414">
        <v>0</v>
      </c>
      <c r="AM298" s="414">
        <v>0</v>
      </c>
      <c r="AN298" s="414">
        <f t="shared" si="100"/>
        <v>0</v>
      </c>
      <c r="AO298" s="414">
        <v>0</v>
      </c>
      <c r="AP298" s="414">
        <v>0</v>
      </c>
      <c r="AQ298" s="414">
        <v>0</v>
      </c>
      <c r="AR298" s="414">
        <v>0</v>
      </c>
      <c r="AS298" s="414">
        <f t="shared" si="106"/>
        <v>17993258.02</v>
      </c>
      <c r="AT298" s="414">
        <v>17993258.02</v>
      </c>
      <c r="AU298" s="414">
        <v>0</v>
      </c>
      <c r="AV298" s="414">
        <v>0</v>
      </c>
      <c r="AW298" s="414">
        <v>0</v>
      </c>
      <c r="AX298" s="414">
        <f t="shared" si="107"/>
        <v>0</v>
      </c>
      <c r="AY298" s="414">
        <v>0</v>
      </c>
      <c r="AZ298" s="414">
        <v>0</v>
      </c>
      <c r="BA298" s="414">
        <v>0</v>
      </c>
      <c r="BB298" s="414">
        <f t="shared" si="108"/>
        <v>0</v>
      </c>
      <c r="BC298" s="414">
        <v>0</v>
      </c>
      <c r="BD298" s="414">
        <f t="shared" si="109"/>
        <v>0</v>
      </c>
      <c r="BE298" s="351"/>
      <c r="BF298" s="286"/>
      <c r="BG298" s="400">
        <f t="shared" si="101"/>
        <v>0</v>
      </c>
    </row>
    <row r="299" s="400" customFormat="1" ht="24" customHeight="1" spans="1:59">
      <c r="A299" s="314">
        <v>291</v>
      </c>
      <c r="B299" s="314" t="s">
        <v>19</v>
      </c>
      <c r="C299" s="314" t="s">
        <v>20</v>
      </c>
      <c r="D299" s="314">
        <v>2021</v>
      </c>
      <c r="E299" s="81" t="s">
        <v>351</v>
      </c>
      <c r="F299" s="314" t="s">
        <v>50</v>
      </c>
      <c r="G299" s="314" t="s">
        <v>50</v>
      </c>
      <c r="H299" s="414">
        <f t="shared" si="95"/>
        <v>29999800</v>
      </c>
      <c r="I299" s="414">
        <f t="shared" si="96"/>
        <v>29999800</v>
      </c>
      <c r="J299" s="414">
        <f t="shared" si="103"/>
        <v>0</v>
      </c>
      <c r="K299" s="351"/>
      <c r="L299" s="351"/>
      <c r="M299" s="351"/>
      <c r="N299" s="351"/>
      <c r="O299" s="414">
        <f t="shared" si="110"/>
        <v>0</v>
      </c>
      <c r="P299" s="351"/>
      <c r="Q299" s="351"/>
      <c r="R299" s="351"/>
      <c r="S299" s="351"/>
      <c r="T299" s="414">
        <f t="shared" si="104"/>
        <v>29999800</v>
      </c>
      <c r="U299" s="351">
        <v>20530300</v>
      </c>
      <c r="V299" s="351">
        <v>9469500</v>
      </c>
      <c r="W299" s="351"/>
      <c r="X299" s="351"/>
      <c r="Y299" s="414">
        <f t="shared" si="111"/>
        <v>0</v>
      </c>
      <c r="Z299" s="351"/>
      <c r="AA299" s="351"/>
      <c r="AB299" s="351"/>
      <c r="AC299" s="351"/>
      <c r="AD299" s="351"/>
      <c r="AE299" s="351"/>
      <c r="AF299" s="351"/>
      <c r="AG299" s="415">
        <f t="shared" si="98"/>
        <v>28165400</v>
      </c>
      <c r="AH299" s="415">
        <f t="shared" si="99"/>
        <v>28165400</v>
      </c>
      <c r="AI299" s="414">
        <f t="shared" si="105"/>
        <v>0</v>
      </c>
      <c r="AJ299" s="414">
        <v>0</v>
      </c>
      <c r="AK299" s="414">
        <v>0</v>
      </c>
      <c r="AL299" s="414">
        <v>0</v>
      </c>
      <c r="AM299" s="414">
        <v>0</v>
      </c>
      <c r="AN299" s="414">
        <f t="shared" si="100"/>
        <v>0</v>
      </c>
      <c r="AO299" s="414">
        <v>0</v>
      </c>
      <c r="AP299" s="414">
        <v>0</v>
      </c>
      <c r="AQ299" s="414">
        <v>0</v>
      </c>
      <c r="AR299" s="414">
        <v>0</v>
      </c>
      <c r="AS299" s="414">
        <f t="shared" si="106"/>
        <v>28165400</v>
      </c>
      <c r="AT299" s="414">
        <v>20530300</v>
      </c>
      <c r="AU299" s="414">
        <v>7635100</v>
      </c>
      <c r="AV299" s="414">
        <v>0</v>
      </c>
      <c r="AW299" s="414">
        <v>0</v>
      </c>
      <c r="AX299" s="414">
        <f t="shared" si="107"/>
        <v>0</v>
      </c>
      <c r="AY299" s="414">
        <v>0</v>
      </c>
      <c r="AZ299" s="414">
        <v>0</v>
      </c>
      <c r="BA299" s="414">
        <v>0</v>
      </c>
      <c r="BB299" s="414">
        <f t="shared" si="108"/>
        <v>0</v>
      </c>
      <c r="BC299" s="414">
        <v>0</v>
      </c>
      <c r="BD299" s="414">
        <f t="shared" si="109"/>
        <v>0</v>
      </c>
      <c r="BE299" s="351"/>
      <c r="BF299" s="286"/>
      <c r="BG299" s="400">
        <f t="shared" si="101"/>
        <v>0</v>
      </c>
    </row>
    <row r="300" s="400" customFormat="1" ht="24" customHeight="1" spans="1:59">
      <c r="A300" s="314">
        <v>292</v>
      </c>
      <c r="B300" s="314" t="s">
        <v>19</v>
      </c>
      <c r="C300" s="314" t="s">
        <v>20</v>
      </c>
      <c r="D300" s="314">
        <v>2021</v>
      </c>
      <c r="E300" s="81" t="s">
        <v>352</v>
      </c>
      <c r="F300" s="314" t="s">
        <v>50</v>
      </c>
      <c r="G300" s="314" t="s">
        <v>50</v>
      </c>
      <c r="H300" s="414">
        <f t="shared" si="95"/>
        <v>3481900</v>
      </c>
      <c r="I300" s="414">
        <f t="shared" si="96"/>
        <v>3481900</v>
      </c>
      <c r="J300" s="414">
        <f t="shared" si="103"/>
        <v>0</v>
      </c>
      <c r="K300" s="351"/>
      <c r="L300" s="351"/>
      <c r="M300" s="351"/>
      <c r="N300" s="351"/>
      <c r="O300" s="414">
        <f t="shared" si="110"/>
        <v>0</v>
      </c>
      <c r="P300" s="351"/>
      <c r="Q300" s="351"/>
      <c r="R300" s="351"/>
      <c r="S300" s="351"/>
      <c r="T300" s="414">
        <f t="shared" si="104"/>
        <v>3481900</v>
      </c>
      <c r="U300" s="351"/>
      <c r="V300" s="351">
        <v>3481900</v>
      </c>
      <c r="W300" s="351"/>
      <c r="X300" s="351"/>
      <c r="Y300" s="414">
        <f t="shared" si="111"/>
        <v>0</v>
      </c>
      <c r="Z300" s="351"/>
      <c r="AA300" s="351"/>
      <c r="AB300" s="351"/>
      <c r="AC300" s="351"/>
      <c r="AD300" s="351"/>
      <c r="AE300" s="351"/>
      <c r="AF300" s="351"/>
      <c r="AG300" s="415">
        <f t="shared" si="98"/>
        <v>3479623</v>
      </c>
      <c r="AH300" s="415">
        <f t="shared" si="99"/>
        <v>3479623</v>
      </c>
      <c r="AI300" s="414">
        <f t="shared" si="105"/>
        <v>0</v>
      </c>
      <c r="AJ300" s="414">
        <v>0</v>
      </c>
      <c r="AK300" s="414">
        <v>0</v>
      </c>
      <c r="AL300" s="414">
        <v>0</v>
      </c>
      <c r="AM300" s="414">
        <v>0</v>
      </c>
      <c r="AN300" s="414">
        <f t="shared" si="100"/>
        <v>0</v>
      </c>
      <c r="AO300" s="414">
        <v>0</v>
      </c>
      <c r="AP300" s="414">
        <v>0</v>
      </c>
      <c r="AQ300" s="414">
        <v>0</v>
      </c>
      <c r="AR300" s="414">
        <v>0</v>
      </c>
      <c r="AS300" s="414">
        <f t="shared" si="106"/>
        <v>3479623</v>
      </c>
      <c r="AT300" s="414">
        <v>0</v>
      </c>
      <c r="AU300" s="414">
        <v>3479623</v>
      </c>
      <c r="AV300" s="414">
        <v>0</v>
      </c>
      <c r="AW300" s="414">
        <v>0</v>
      </c>
      <c r="AX300" s="414">
        <f t="shared" si="107"/>
        <v>0</v>
      </c>
      <c r="AY300" s="414">
        <v>0</v>
      </c>
      <c r="AZ300" s="414">
        <v>0</v>
      </c>
      <c r="BA300" s="414">
        <v>0</v>
      </c>
      <c r="BB300" s="414">
        <f t="shared" si="108"/>
        <v>0</v>
      </c>
      <c r="BC300" s="414">
        <v>0</v>
      </c>
      <c r="BD300" s="414">
        <f t="shared" si="109"/>
        <v>0</v>
      </c>
      <c r="BE300" s="351"/>
      <c r="BF300" s="286"/>
      <c r="BG300" s="400">
        <f t="shared" si="101"/>
        <v>0</v>
      </c>
    </row>
    <row r="301" s="400" customFormat="1" ht="24" customHeight="1" spans="1:59">
      <c r="A301" s="314">
        <v>293</v>
      </c>
      <c r="B301" s="314" t="s">
        <v>19</v>
      </c>
      <c r="C301" s="314" t="s">
        <v>20</v>
      </c>
      <c r="D301" s="314">
        <v>2021</v>
      </c>
      <c r="E301" s="81" t="s">
        <v>353</v>
      </c>
      <c r="F301" s="314" t="s">
        <v>50</v>
      </c>
      <c r="G301" s="314" t="s">
        <v>50</v>
      </c>
      <c r="H301" s="414">
        <f t="shared" si="95"/>
        <v>2996400</v>
      </c>
      <c r="I301" s="414">
        <f t="shared" si="96"/>
        <v>2996400</v>
      </c>
      <c r="J301" s="414">
        <f t="shared" si="103"/>
        <v>0</v>
      </c>
      <c r="K301" s="351"/>
      <c r="L301" s="351"/>
      <c r="M301" s="351"/>
      <c r="N301" s="351"/>
      <c r="O301" s="414">
        <f t="shared" si="110"/>
        <v>0</v>
      </c>
      <c r="P301" s="351"/>
      <c r="Q301" s="351"/>
      <c r="R301" s="351"/>
      <c r="S301" s="351"/>
      <c r="T301" s="414">
        <f t="shared" si="104"/>
        <v>2996400</v>
      </c>
      <c r="U301" s="351"/>
      <c r="V301" s="351">
        <v>2996400</v>
      </c>
      <c r="W301" s="351"/>
      <c r="X301" s="351"/>
      <c r="Y301" s="414">
        <f t="shared" si="111"/>
        <v>0</v>
      </c>
      <c r="Z301" s="351"/>
      <c r="AA301" s="351"/>
      <c r="AB301" s="351"/>
      <c r="AC301" s="351"/>
      <c r="AD301" s="351"/>
      <c r="AE301" s="351"/>
      <c r="AF301" s="351"/>
      <c r="AG301" s="415">
        <f t="shared" si="98"/>
        <v>2937028.16</v>
      </c>
      <c r="AH301" s="415">
        <f t="shared" si="99"/>
        <v>2937028.16</v>
      </c>
      <c r="AI301" s="414">
        <f t="shared" si="105"/>
        <v>0</v>
      </c>
      <c r="AJ301" s="414">
        <v>0</v>
      </c>
      <c r="AK301" s="414">
        <v>0</v>
      </c>
      <c r="AL301" s="414">
        <v>0</v>
      </c>
      <c r="AM301" s="414">
        <v>0</v>
      </c>
      <c r="AN301" s="414">
        <f t="shared" si="100"/>
        <v>0</v>
      </c>
      <c r="AO301" s="414">
        <v>0</v>
      </c>
      <c r="AP301" s="414">
        <v>0</v>
      </c>
      <c r="AQ301" s="414">
        <v>0</v>
      </c>
      <c r="AR301" s="414">
        <v>0</v>
      </c>
      <c r="AS301" s="414">
        <f t="shared" si="106"/>
        <v>2937028.16</v>
      </c>
      <c r="AT301" s="414">
        <v>0</v>
      </c>
      <c r="AU301" s="414">
        <v>2937028.16</v>
      </c>
      <c r="AV301" s="414">
        <v>0</v>
      </c>
      <c r="AW301" s="414">
        <v>0</v>
      </c>
      <c r="AX301" s="414">
        <f t="shared" si="107"/>
        <v>0</v>
      </c>
      <c r="AY301" s="414">
        <v>0</v>
      </c>
      <c r="AZ301" s="414">
        <v>0</v>
      </c>
      <c r="BA301" s="414">
        <v>0</v>
      </c>
      <c r="BB301" s="414">
        <f t="shared" si="108"/>
        <v>0</v>
      </c>
      <c r="BC301" s="414">
        <v>0</v>
      </c>
      <c r="BD301" s="414">
        <f t="shared" si="109"/>
        <v>0</v>
      </c>
      <c r="BE301" s="351"/>
      <c r="BF301" s="286"/>
      <c r="BG301" s="400">
        <f t="shared" si="101"/>
        <v>0</v>
      </c>
    </row>
    <row r="302" s="400" customFormat="1" ht="24" customHeight="1" spans="1:59">
      <c r="A302" s="314">
        <v>294</v>
      </c>
      <c r="B302" s="314" t="s">
        <v>19</v>
      </c>
      <c r="C302" s="314" t="s">
        <v>20</v>
      </c>
      <c r="D302" s="314">
        <v>2021</v>
      </c>
      <c r="E302" s="81" t="s">
        <v>354</v>
      </c>
      <c r="F302" s="314" t="s">
        <v>50</v>
      </c>
      <c r="G302" s="314" t="s">
        <v>50</v>
      </c>
      <c r="H302" s="414">
        <f t="shared" si="95"/>
        <v>2339600</v>
      </c>
      <c r="I302" s="414">
        <f t="shared" si="96"/>
        <v>2339600</v>
      </c>
      <c r="J302" s="414">
        <f t="shared" si="103"/>
        <v>0</v>
      </c>
      <c r="K302" s="351"/>
      <c r="L302" s="351"/>
      <c r="M302" s="351"/>
      <c r="N302" s="351"/>
      <c r="O302" s="414">
        <f t="shared" si="110"/>
        <v>0</v>
      </c>
      <c r="P302" s="351"/>
      <c r="Q302" s="351"/>
      <c r="R302" s="351"/>
      <c r="S302" s="351"/>
      <c r="T302" s="414">
        <f t="shared" si="104"/>
        <v>2339600</v>
      </c>
      <c r="U302" s="351"/>
      <c r="V302" s="351">
        <v>2339600</v>
      </c>
      <c r="W302" s="351"/>
      <c r="X302" s="351"/>
      <c r="Y302" s="414">
        <f t="shared" si="111"/>
        <v>0</v>
      </c>
      <c r="Z302" s="351"/>
      <c r="AA302" s="351"/>
      <c r="AB302" s="351"/>
      <c r="AC302" s="351"/>
      <c r="AD302" s="351"/>
      <c r="AE302" s="351"/>
      <c r="AF302" s="351"/>
      <c r="AG302" s="415">
        <f t="shared" si="98"/>
        <v>2339600</v>
      </c>
      <c r="AH302" s="415">
        <f t="shared" si="99"/>
        <v>2339600</v>
      </c>
      <c r="AI302" s="414">
        <f t="shared" si="105"/>
        <v>0</v>
      </c>
      <c r="AJ302" s="414">
        <v>0</v>
      </c>
      <c r="AK302" s="414">
        <v>0</v>
      </c>
      <c r="AL302" s="414">
        <v>0</v>
      </c>
      <c r="AM302" s="414">
        <v>0</v>
      </c>
      <c r="AN302" s="414">
        <f t="shared" si="100"/>
        <v>0</v>
      </c>
      <c r="AO302" s="414">
        <v>0</v>
      </c>
      <c r="AP302" s="414">
        <v>0</v>
      </c>
      <c r="AQ302" s="414">
        <v>0</v>
      </c>
      <c r="AR302" s="414">
        <v>0</v>
      </c>
      <c r="AS302" s="414">
        <f t="shared" si="106"/>
        <v>2339600</v>
      </c>
      <c r="AT302" s="414">
        <v>0</v>
      </c>
      <c r="AU302" s="414">
        <v>2339600</v>
      </c>
      <c r="AV302" s="414">
        <v>0</v>
      </c>
      <c r="AW302" s="414">
        <v>0</v>
      </c>
      <c r="AX302" s="414">
        <f t="shared" si="107"/>
        <v>0</v>
      </c>
      <c r="AY302" s="414">
        <v>0</v>
      </c>
      <c r="AZ302" s="414">
        <v>0</v>
      </c>
      <c r="BA302" s="414">
        <v>0</v>
      </c>
      <c r="BB302" s="414">
        <f t="shared" si="108"/>
        <v>0</v>
      </c>
      <c r="BC302" s="414">
        <v>0</v>
      </c>
      <c r="BD302" s="414">
        <f t="shared" si="109"/>
        <v>0</v>
      </c>
      <c r="BE302" s="351"/>
      <c r="BF302" s="286"/>
      <c r="BG302" s="400">
        <f t="shared" si="101"/>
        <v>0</v>
      </c>
    </row>
    <row r="303" s="400" customFormat="1" ht="24" customHeight="1" spans="1:59">
      <c r="A303" s="314">
        <v>295</v>
      </c>
      <c r="B303" s="314" t="s">
        <v>19</v>
      </c>
      <c r="C303" s="314" t="s">
        <v>20</v>
      </c>
      <c r="D303" s="314">
        <v>2021</v>
      </c>
      <c r="E303" s="81" t="s">
        <v>355</v>
      </c>
      <c r="F303" s="314" t="s">
        <v>50</v>
      </c>
      <c r="G303" s="314" t="s">
        <v>50</v>
      </c>
      <c r="H303" s="414">
        <f t="shared" si="95"/>
        <v>1974300</v>
      </c>
      <c r="I303" s="414">
        <f t="shared" si="96"/>
        <v>1974300</v>
      </c>
      <c r="J303" s="414">
        <f t="shared" si="103"/>
        <v>0</v>
      </c>
      <c r="K303" s="351"/>
      <c r="L303" s="351"/>
      <c r="M303" s="351"/>
      <c r="N303" s="351"/>
      <c r="O303" s="414">
        <f t="shared" si="110"/>
        <v>0</v>
      </c>
      <c r="P303" s="351"/>
      <c r="Q303" s="351"/>
      <c r="R303" s="351"/>
      <c r="S303" s="351"/>
      <c r="T303" s="414">
        <f t="shared" si="104"/>
        <v>1974300</v>
      </c>
      <c r="U303" s="351"/>
      <c r="V303" s="351">
        <v>1974300</v>
      </c>
      <c r="W303" s="351"/>
      <c r="X303" s="351"/>
      <c r="Y303" s="414">
        <f t="shared" si="111"/>
        <v>0</v>
      </c>
      <c r="Z303" s="351"/>
      <c r="AA303" s="351"/>
      <c r="AB303" s="351"/>
      <c r="AC303" s="351"/>
      <c r="AD303" s="351"/>
      <c r="AE303" s="351"/>
      <c r="AF303" s="351"/>
      <c r="AG303" s="415">
        <f t="shared" si="98"/>
        <v>1313440</v>
      </c>
      <c r="AH303" s="415">
        <f t="shared" si="99"/>
        <v>1313440</v>
      </c>
      <c r="AI303" s="414">
        <f t="shared" si="105"/>
        <v>0</v>
      </c>
      <c r="AJ303" s="414">
        <v>0</v>
      </c>
      <c r="AK303" s="414">
        <v>0</v>
      </c>
      <c r="AL303" s="414">
        <v>0</v>
      </c>
      <c r="AM303" s="414">
        <v>0</v>
      </c>
      <c r="AN303" s="414">
        <f t="shared" si="100"/>
        <v>0</v>
      </c>
      <c r="AO303" s="414">
        <v>0</v>
      </c>
      <c r="AP303" s="414">
        <v>0</v>
      </c>
      <c r="AQ303" s="414">
        <v>0</v>
      </c>
      <c r="AR303" s="414">
        <v>0</v>
      </c>
      <c r="AS303" s="414">
        <f t="shared" si="106"/>
        <v>1313440</v>
      </c>
      <c r="AT303" s="414">
        <v>0</v>
      </c>
      <c r="AU303" s="414">
        <v>1313440</v>
      </c>
      <c r="AV303" s="414">
        <v>0</v>
      </c>
      <c r="AW303" s="414">
        <v>0</v>
      </c>
      <c r="AX303" s="414">
        <f t="shared" si="107"/>
        <v>0</v>
      </c>
      <c r="AY303" s="414">
        <v>0</v>
      </c>
      <c r="AZ303" s="414">
        <v>0</v>
      </c>
      <c r="BA303" s="414">
        <v>0</v>
      </c>
      <c r="BB303" s="414">
        <f t="shared" si="108"/>
        <v>0</v>
      </c>
      <c r="BC303" s="414">
        <v>0</v>
      </c>
      <c r="BD303" s="414">
        <f t="shared" si="109"/>
        <v>0</v>
      </c>
      <c r="BE303" s="351"/>
      <c r="BF303" s="286"/>
      <c r="BG303" s="400">
        <f t="shared" si="101"/>
        <v>0</v>
      </c>
    </row>
    <row r="304" s="400" customFormat="1" ht="24" customHeight="1" spans="1:59">
      <c r="A304" s="314">
        <v>296</v>
      </c>
      <c r="B304" s="314" t="s">
        <v>19</v>
      </c>
      <c r="C304" s="314" t="s">
        <v>20</v>
      </c>
      <c r="D304" s="314">
        <v>2021</v>
      </c>
      <c r="E304" s="81" t="s">
        <v>356</v>
      </c>
      <c r="F304" s="314" t="s">
        <v>50</v>
      </c>
      <c r="G304" s="314" t="s">
        <v>50</v>
      </c>
      <c r="H304" s="414">
        <f t="shared" si="95"/>
        <v>499100</v>
      </c>
      <c r="I304" s="414">
        <f t="shared" si="96"/>
        <v>499100</v>
      </c>
      <c r="J304" s="414">
        <f t="shared" si="103"/>
        <v>0</v>
      </c>
      <c r="K304" s="351"/>
      <c r="L304" s="351"/>
      <c r="M304" s="351"/>
      <c r="N304" s="351"/>
      <c r="O304" s="414">
        <f t="shared" si="110"/>
        <v>0</v>
      </c>
      <c r="P304" s="351"/>
      <c r="Q304" s="351"/>
      <c r="R304" s="351"/>
      <c r="S304" s="351"/>
      <c r="T304" s="414">
        <f t="shared" si="104"/>
        <v>499100</v>
      </c>
      <c r="U304" s="351"/>
      <c r="V304" s="351">
        <v>499100</v>
      </c>
      <c r="W304" s="351"/>
      <c r="X304" s="351"/>
      <c r="Y304" s="414">
        <f t="shared" si="111"/>
        <v>0</v>
      </c>
      <c r="Z304" s="351"/>
      <c r="AA304" s="351"/>
      <c r="AB304" s="351"/>
      <c r="AC304" s="351"/>
      <c r="AD304" s="351"/>
      <c r="AE304" s="351"/>
      <c r="AF304" s="351"/>
      <c r="AG304" s="415">
        <f t="shared" si="98"/>
        <v>499100</v>
      </c>
      <c r="AH304" s="415">
        <f t="shared" si="99"/>
        <v>499100</v>
      </c>
      <c r="AI304" s="414">
        <f t="shared" si="105"/>
        <v>0</v>
      </c>
      <c r="AJ304" s="414">
        <v>0</v>
      </c>
      <c r="AK304" s="414">
        <v>0</v>
      </c>
      <c r="AL304" s="414">
        <v>0</v>
      </c>
      <c r="AM304" s="414">
        <v>0</v>
      </c>
      <c r="AN304" s="414">
        <f t="shared" si="100"/>
        <v>0</v>
      </c>
      <c r="AO304" s="414">
        <v>0</v>
      </c>
      <c r="AP304" s="414">
        <v>0</v>
      </c>
      <c r="AQ304" s="414">
        <v>0</v>
      </c>
      <c r="AR304" s="414">
        <v>0</v>
      </c>
      <c r="AS304" s="414">
        <f t="shared" si="106"/>
        <v>499100</v>
      </c>
      <c r="AT304" s="414">
        <v>0</v>
      </c>
      <c r="AU304" s="414">
        <v>499100</v>
      </c>
      <c r="AV304" s="414">
        <v>0</v>
      </c>
      <c r="AW304" s="414">
        <v>0</v>
      </c>
      <c r="AX304" s="414">
        <f t="shared" si="107"/>
        <v>0</v>
      </c>
      <c r="AY304" s="414">
        <v>0</v>
      </c>
      <c r="AZ304" s="414">
        <v>0</v>
      </c>
      <c r="BA304" s="414">
        <v>0</v>
      </c>
      <c r="BB304" s="414">
        <f t="shared" si="108"/>
        <v>0</v>
      </c>
      <c r="BC304" s="414">
        <v>0</v>
      </c>
      <c r="BD304" s="414">
        <f t="shared" si="109"/>
        <v>0</v>
      </c>
      <c r="BE304" s="351"/>
      <c r="BF304" s="286"/>
      <c r="BG304" s="400">
        <f t="shared" si="101"/>
        <v>0</v>
      </c>
    </row>
    <row r="305" s="400" customFormat="1" ht="24" customHeight="1" spans="1:59">
      <c r="A305" s="314">
        <v>297</v>
      </c>
      <c r="B305" s="314" t="s">
        <v>19</v>
      </c>
      <c r="C305" s="314" t="s">
        <v>20</v>
      </c>
      <c r="D305" s="314">
        <v>2021</v>
      </c>
      <c r="E305" s="81" t="s">
        <v>357</v>
      </c>
      <c r="F305" s="314" t="s">
        <v>50</v>
      </c>
      <c r="G305" s="314" t="s">
        <v>50</v>
      </c>
      <c r="H305" s="414">
        <f t="shared" si="95"/>
        <v>8496800</v>
      </c>
      <c r="I305" s="414">
        <f t="shared" si="96"/>
        <v>8496800</v>
      </c>
      <c r="J305" s="414">
        <f t="shared" si="103"/>
        <v>0</v>
      </c>
      <c r="K305" s="351"/>
      <c r="L305" s="351"/>
      <c r="M305" s="351"/>
      <c r="N305" s="351"/>
      <c r="O305" s="414">
        <f t="shared" si="110"/>
        <v>0</v>
      </c>
      <c r="P305" s="351"/>
      <c r="Q305" s="351"/>
      <c r="R305" s="351"/>
      <c r="S305" s="351"/>
      <c r="T305" s="414">
        <f t="shared" si="104"/>
        <v>8496800</v>
      </c>
      <c r="U305" s="351">
        <v>8496800</v>
      </c>
      <c r="V305" s="351"/>
      <c r="W305" s="351"/>
      <c r="X305" s="351"/>
      <c r="Y305" s="414">
        <f t="shared" si="111"/>
        <v>0</v>
      </c>
      <c r="Z305" s="351"/>
      <c r="AA305" s="351"/>
      <c r="AB305" s="351"/>
      <c r="AC305" s="351"/>
      <c r="AD305" s="351"/>
      <c r="AE305" s="351"/>
      <c r="AF305" s="351"/>
      <c r="AG305" s="415">
        <f t="shared" si="98"/>
        <v>7662572.53</v>
      </c>
      <c r="AH305" s="415">
        <f t="shared" si="99"/>
        <v>7662572.53</v>
      </c>
      <c r="AI305" s="414">
        <f t="shared" si="105"/>
        <v>0</v>
      </c>
      <c r="AJ305" s="414">
        <v>0</v>
      </c>
      <c r="AK305" s="414">
        <v>0</v>
      </c>
      <c r="AL305" s="414">
        <v>0</v>
      </c>
      <c r="AM305" s="414">
        <v>0</v>
      </c>
      <c r="AN305" s="414">
        <f t="shared" si="100"/>
        <v>0</v>
      </c>
      <c r="AO305" s="414">
        <v>0</v>
      </c>
      <c r="AP305" s="414">
        <v>0</v>
      </c>
      <c r="AQ305" s="414">
        <v>0</v>
      </c>
      <c r="AR305" s="414">
        <v>0</v>
      </c>
      <c r="AS305" s="414">
        <f t="shared" si="106"/>
        <v>7662572.53</v>
      </c>
      <c r="AT305" s="414">
        <v>7662572.53</v>
      </c>
      <c r="AU305" s="414">
        <v>0</v>
      </c>
      <c r="AV305" s="414">
        <v>0</v>
      </c>
      <c r="AW305" s="414">
        <v>0</v>
      </c>
      <c r="AX305" s="414">
        <f t="shared" si="107"/>
        <v>0</v>
      </c>
      <c r="AY305" s="414">
        <v>0</v>
      </c>
      <c r="AZ305" s="414">
        <v>0</v>
      </c>
      <c r="BA305" s="414">
        <v>0</v>
      </c>
      <c r="BB305" s="414">
        <f t="shared" si="108"/>
        <v>0</v>
      </c>
      <c r="BC305" s="414">
        <v>0</v>
      </c>
      <c r="BD305" s="414">
        <f t="shared" si="109"/>
        <v>0</v>
      </c>
      <c r="BE305" s="351"/>
      <c r="BF305" s="286"/>
      <c r="BG305" s="400">
        <f t="shared" si="101"/>
        <v>0</v>
      </c>
    </row>
    <row r="306" s="400" customFormat="1" ht="24" customHeight="1" spans="1:59">
      <c r="A306" s="314">
        <v>298</v>
      </c>
      <c r="B306" s="314" t="s">
        <v>19</v>
      </c>
      <c r="C306" s="314" t="s">
        <v>20</v>
      </c>
      <c r="D306" s="314">
        <v>2021</v>
      </c>
      <c r="E306" s="81" t="s">
        <v>358</v>
      </c>
      <c r="F306" s="314" t="s">
        <v>50</v>
      </c>
      <c r="G306" s="314" t="s">
        <v>50</v>
      </c>
      <c r="H306" s="414">
        <f t="shared" si="95"/>
        <v>13999200</v>
      </c>
      <c r="I306" s="414">
        <f t="shared" si="96"/>
        <v>13999200</v>
      </c>
      <c r="J306" s="414">
        <f t="shared" si="103"/>
        <v>0</v>
      </c>
      <c r="K306" s="351"/>
      <c r="L306" s="351"/>
      <c r="M306" s="351"/>
      <c r="N306" s="351"/>
      <c r="O306" s="414">
        <f t="shared" si="110"/>
        <v>0</v>
      </c>
      <c r="P306" s="351"/>
      <c r="Q306" s="351"/>
      <c r="R306" s="351"/>
      <c r="S306" s="351"/>
      <c r="T306" s="414">
        <f t="shared" si="104"/>
        <v>13999200</v>
      </c>
      <c r="U306" s="351">
        <v>10400000</v>
      </c>
      <c r="V306" s="351">
        <v>3599200</v>
      </c>
      <c r="W306" s="351"/>
      <c r="X306" s="351"/>
      <c r="Y306" s="414">
        <v>0</v>
      </c>
      <c r="Z306" s="351"/>
      <c r="AA306" s="351"/>
      <c r="AB306" s="351"/>
      <c r="AC306" s="351"/>
      <c r="AD306" s="351"/>
      <c r="AE306" s="351"/>
      <c r="AF306" s="351"/>
      <c r="AG306" s="415">
        <f t="shared" si="98"/>
        <v>13999200</v>
      </c>
      <c r="AH306" s="415">
        <f t="shared" si="99"/>
        <v>13999200</v>
      </c>
      <c r="AI306" s="414">
        <f t="shared" si="105"/>
        <v>0</v>
      </c>
      <c r="AJ306" s="414">
        <v>0</v>
      </c>
      <c r="AK306" s="414">
        <v>0</v>
      </c>
      <c r="AL306" s="414">
        <v>0</v>
      </c>
      <c r="AM306" s="414">
        <v>0</v>
      </c>
      <c r="AN306" s="414">
        <f t="shared" si="100"/>
        <v>0</v>
      </c>
      <c r="AO306" s="414">
        <v>0</v>
      </c>
      <c r="AP306" s="414">
        <v>0</v>
      </c>
      <c r="AQ306" s="414">
        <v>0</v>
      </c>
      <c r="AR306" s="414">
        <v>0</v>
      </c>
      <c r="AS306" s="414">
        <f t="shared" si="106"/>
        <v>13999200</v>
      </c>
      <c r="AT306" s="414">
        <v>10400000</v>
      </c>
      <c r="AU306" s="414">
        <v>3599200</v>
      </c>
      <c r="AV306" s="414">
        <v>0</v>
      </c>
      <c r="AW306" s="414">
        <v>0</v>
      </c>
      <c r="AX306" s="414">
        <f t="shared" si="107"/>
        <v>0</v>
      </c>
      <c r="AY306" s="414">
        <v>0</v>
      </c>
      <c r="AZ306" s="414">
        <v>0</v>
      </c>
      <c r="BA306" s="414">
        <v>0</v>
      </c>
      <c r="BB306" s="414">
        <v>0</v>
      </c>
      <c r="BC306" s="414">
        <v>0</v>
      </c>
      <c r="BD306" s="414">
        <v>0</v>
      </c>
      <c r="BE306" s="351"/>
      <c r="BF306" s="286"/>
      <c r="BG306" s="400">
        <f t="shared" si="101"/>
        <v>0</v>
      </c>
    </row>
    <row r="307" s="400" customFormat="1" ht="24" customHeight="1" spans="1:59">
      <c r="A307" s="314">
        <v>299</v>
      </c>
      <c r="B307" s="314" t="s">
        <v>19</v>
      </c>
      <c r="C307" s="314" t="s">
        <v>20</v>
      </c>
      <c r="D307" s="314">
        <v>2021</v>
      </c>
      <c r="E307" s="81" t="s">
        <v>359</v>
      </c>
      <c r="F307" s="314" t="s">
        <v>50</v>
      </c>
      <c r="G307" s="314" t="s">
        <v>50</v>
      </c>
      <c r="H307" s="414">
        <f t="shared" si="95"/>
        <v>5499800</v>
      </c>
      <c r="I307" s="414">
        <f t="shared" si="96"/>
        <v>5499800</v>
      </c>
      <c r="J307" s="414">
        <f t="shared" si="103"/>
        <v>0</v>
      </c>
      <c r="K307" s="351"/>
      <c r="L307" s="351"/>
      <c r="M307" s="351"/>
      <c r="N307" s="351"/>
      <c r="O307" s="414">
        <f t="shared" si="110"/>
        <v>0</v>
      </c>
      <c r="P307" s="351"/>
      <c r="Q307" s="351"/>
      <c r="R307" s="351"/>
      <c r="S307" s="351"/>
      <c r="T307" s="414">
        <f t="shared" si="104"/>
        <v>5499800</v>
      </c>
      <c r="U307" s="351"/>
      <c r="V307" s="351">
        <v>5499800</v>
      </c>
      <c r="W307" s="351"/>
      <c r="X307" s="351"/>
      <c r="Y307" s="414">
        <v>0</v>
      </c>
      <c r="Z307" s="351"/>
      <c r="AA307" s="351"/>
      <c r="AB307" s="351"/>
      <c r="AC307" s="351"/>
      <c r="AD307" s="351"/>
      <c r="AE307" s="351"/>
      <c r="AF307" s="351"/>
      <c r="AG307" s="415">
        <f t="shared" si="98"/>
        <v>5374100</v>
      </c>
      <c r="AH307" s="415">
        <f t="shared" si="99"/>
        <v>5374100</v>
      </c>
      <c r="AI307" s="414">
        <f t="shared" si="105"/>
        <v>0</v>
      </c>
      <c r="AJ307" s="414">
        <v>0</v>
      </c>
      <c r="AK307" s="414">
        <v>0</v>
      </c>
      <c r="AL307" s="414">
        <v>0</v>
      </c>
      <c r="AM307" s="414">
        <v>0</v>
      </c>
      <c r="AN307" s="414">
        <f t="shared" si="100"/>
        <v>0</v>
      </c>
      <c r="AO307" s="414">
        <v>0</v>
      </c>
      <c r="AP307" s="414">
        <v>0</v>
      </c>
      <c r="AQ307" s="414">
        <v>0</v>
      </c>
      <c r="AR307" s="414">
        <v>0</v>
      </c>
      <c r="AS307" s="414">
        <f t="shared" si="106"/>
        <v>5374100</v>
      </c>
      <c r="AT307" s="414">
        <v>0</v>
      </c>
      <c r="AU307" s="414">
        <v>5374100</v>
      </c>
      <c r="AV307" s="414">
        <v>0</v>
      </c>
      <c r="AW307" s="414">
        <v>0</v>
      </c>
      <c r="AX307" s="414">
        <f t="shared" si="107"/>
        <v>0</v>
      </c>
      <c r="AY307" s="414">
        <v>0</v>
      </c>
      <c r="AZ307" s="414">
        <v>0</v>
      </c>
      <c r="BA307" s="414">
        <v>0</v>
      </c>
      <c r="BB307" s="414">
        <v>0</v>
      </c>
      <c r="BC307" s="414">
        <v>0</v>
      </c>
      <c r="BD307" s="414">
        <v>0</v>
      </c>
      <c r="BE307" s="351"/>
      <c r="BF307" s="286"/>
      <c r="BG307" s="400">
        <f t="shared" si="101"/>
        <v>0</v>
      </c>
    </row>
    <row r="308" s="400" customFormat="1" ht="24" customHeight="1" spans="1:59">
      <c r="A308" s="314">
        <v>300</v>
      </c>
      <c r="B308" s="314" t="s">
        <v>19</v>
      </c>
      <c r="C308" s="314" t="s">
        <v>20</v>
      </c>
      <c r="D308" s="314">
        <v>2021</v>
      </c>
      <c r="E308" s="81" t="s">
        <v>360</v>
      </c>
      <c r="F308" s="314" t="s">
        <v>50</v>
      </c>
      <c r="G308" s="314" t="s">
        <v>50</v>
      </c>
      <c r="H308" s="414">
        <f t="shared" si="95"/>
        <v>9998400</v>
      </c>
      <c r="I308" s="414">
        <f t="shared" si="96"/>
        <v>9998400</v>
      </c>
      <c r="J308" s="414">
        <f t="shared" si="103"/>
        <v>0</v>
      </c>
      <c r="K308" s="351"/>
      <c r="L308" s="351"/>
      <c r="M308" s="351"/>
      <c r="N308" s="351"/>
      <c r="O308" s="414">
        <f t="shared" si="110"/>
        <v>0</v>
      </c>
      <c r="P308" s="351"/>
      <c r="Q308" s="351"/>
      <c r="R308" s="351"/>
      <c r="S308" s="351"/>
      <c r="T308" s="414">
        <f t="shared" si="104"/>
        <v>9998400</v>
      </c>
      <c r="U308" s="351"/>
      <c r="V308" s="351"/>
      <c r="W308" s="351"/>
      <c r="X308" s="351">
        <v>9998400</v>
      </c>
      <c r="Y308" s="414">
        <v>0</v>
      </c>
      <c r="Z308" s="351"/>
      <c r="AA308" s="351"/>
      <c r="AB308" s="351"/>
      <c r="AC308" s="351"/>
      <c r="AD308" s="351"/>
      <c r="AE308" s="351"/>
      <c r="AF308" s="351"/>
      <c r="AG308" s="415">
        <f t="shared" si="98"/>
        <v>9529800</v>
      </c>
      <c r="AH308" s="415">
        <f t="shared" si="99"/>
        <v>9529800</v>
      </c>
      <c r="AI308" s="414">
        <f t="shared" si="105"/>
        <v>0</v>
      </c>
      <c r="AJ308" s="414">
        <v>0</v>
      </c>
      <c r="AK308" s="414">
        <v>0</v>
      </c>
      <c r="AL308" s="414">
        <v>0</v>
      </c>
      <c r="AM308" s="414">
        <v>0</v>
      </c>
      <c r="AN308" s="414">
        <f t="shared" si="100"/>
        <v>0</v>
      </c>
      <c r="AO308" s="414">
        <v>0</v>
      </c>
      <c r="AP308" s="414">
        <v>0</v>
      </c>
      <c r="AQ308" s="414">
        <v>0</v>
      </c>
      <c r="AR308" s="414">
        <v>0</v>
      </c>
      <c r="AS308" s="414">
        <f t="shared" si="106"/>
        <v>9529800</v>
      </c>
      <c r="AT308" s="414">
        <v>0</v>
      </c>
      <c r="AU308" s="414">
        <v>0</v>
      </c>
      <c r="AV308" s="414">
        <v>0</v>
      </c>
      <c r="AW308" s="414">
        <v>9529800</v>
      </c>
      <c r="AX308" s="414">
        <f t="shared" si="107"/>
        <v>0</v>
      </c>
      <c r="AY308" s="414">
        <v>0</v>
      </c>
      <c r="AZ308" s="414">
        <v>0</v>
      </c>
      <c r="BA308" s="414">
        <v>0</v>
      </c>
      <c r="BB308" s="414">
        <v>0</v>
      </c>
      <c r="BC308" s="414">
        <v>0</v>
      </c>
      <c r="BD308" s="414">
        <v>0</v>
      </c>
      <c r="BE308" s="351"/>
      <c r="BF308" s="418" t="s">
        <v>361</v>
      </c>
      <c r="BG308" s="400">
        <f t="shared" si="101"/>
        <v>0</v>
      </c>
    </row>
    <row r="309" s="400" customFormat="1" ht="24" customHeight="1" spans="1:59">
      <c r="A309" s="314">
        <v>301</v>
      </c>
      <c r="B309" s="314" t="s">
        <v>19</v>
      </c>
      <c r="C309" s="314" t="s">
        <v>20</v>
      </c>
      <c r="D309" s="314">
        <v>2021</v>
      </c>
      <c r="E309" s="81" t="s">
        <v>362</v>
      </c>
      <c r="F309" s="314" t="s">
        <v>50</v>
      </c>
      <c r="G309" s="314" t="s">
        <v>50</v>
      </c>
      <c r="H309" s="414">
        <f t="shared" si="95"/>
        <v>3499700</v>
      </c>
      <c r="I309" s="414">
        <f t="shared" si="96"/>
        <v>3499700</v>
      </c>
      <c r="J309" s="414">
        <f t="shared" si="103"/>
        <v>0</v>
      </c>
      <c r="K309" s="351"/>
      <c r="L309" s="351"/>
      <c r="M309" s="351"/>
      <c r="N309" s="351"/>
      <c r="O309" s="414">
        <f t="shared" si="110"/>
        <v>0</v>
      </c>
      <c r="P309" s="351"/>
      <c r="Q309" s="351"/>
      <c r="R309" s="351"/>
      <c r="S309" s="351"/>
      <c r="T309" s="414">
        <f t="shared" si="104"/>
        <v>3499700</v>
      </c>
      <c r="U309" s="351"/>
      <c r="V309" s="351"/>
      <c r="W309" s="351"/>
      <c r="X309" s="351">
        <v>3499700</v>
      </c>
      <c r="Y309" s="414">
        <v>0</v>
      </c>
      <c r="Z309" s="351"/>
      <c r="AA309" s="351"/>
      <c r="AB309" s="351"/>
      <c r="AC309" s="351"/>
      <c r="AD309" s="351"/>
      <c r="AE309" s="351"/>
      <c r="AF309" s="351"/>
      <c r="AG309" s="415">
        <f t="shared" si="98"/>
        <v>3499700</v>
      </c>
      <c r="AH309" s="415">
        <f t="shared" si="99"/>
        <v>3499700</v>
      </c>
      <c r="AI309" s="414">
        <f t="shared" si="105"/>
        <v>0</v>
      </c>
      <c r="AJ309" s="414">
        <v>0</v>
      </c>
      <c r="AK309" s="414">
        <v>0</v>
      </c>
      <c r="AL309" s="414">
        <v>0</v>
      </c>
      <c r="AM309" s="414">
        <v>0</v>
      </c>
      <c r="AN309" s="414">
        <f t="shared" si="100"/>
        <v>0</v>
      </c>
      <c r="AO309" s="414">
        <v>0</v>
      </c>
      <c r="AP309" s="414">
        <v>0</v>
      </c>
      <c r="AQ309" s="414">
        <v>0</v>
      </c>
      <c r="AR309" s="414">
        <v>0</v>
      </c>
      <c r="AS309" s="414">
        <f t="shared" si="106"/>
        <v>3499700</v>
      </c>
      <c r="AT309" s="414">
        <v>0</v>
      </c>
      <c r="AU309" s="414">
        <v>0</v>
      </c>
      <c r="AV309" s="414">
        <v>0</v>
      </c>
      <c r="AW309" s="414">
        <v>3499700</v>
      </c>
      <c r="AX309" s="414">
        <f t="shared" si="107"/>
        <v>0</v>
      </c>
      <c r="AY309" s="414">
        <v>0</v>
      </c>
      <c r="AZ309" s="414">
        <v>0</v>
      </c>
      <c r="BA309" s="414">
        <v>0</v>
      </c>
      <c r="BB309" s="414">
        <v>0</v>
      </c>
      <c r="BC309" s="414">
        <v>0</v>
      </c>
      <c r="BD309" s="414">
        <v>0</v>
      </c>
      <c r="BE309" s="351"/>
      <c r="BF309" s="286"/>
      <c r="BG309" s="400">
        <f t="shared" si="101"/>
        <v>0</v>
      </c>
    </row>
    <row r="310" s="400" customFormat="1" ht="24" customHeight="1" spans="1:59">
      <c r="A310" s="314">
        <v>302</v>
      </c>
      <c r="B310" s="314" t="s">
        <v>19</v>
      </c>
      <c r="C310" s="314" t="s">
        <v>20</v>
      </c>
      <c r="D310" s="314">
        <v>2021</v>
      </c>
      <c r="E310" s="81" t="s">
        <v>363</v>
      </c>
      <c r="F310" s="314" t="s">
        <v>50</v>
      </c>
      <c r="G310" s="314" t="s">
        <v>50</v>
      </c>
      <c r="H310" s="414">
        <f t="shared" si="95"/>
        <v>9169600</v>
      </c>
      <c r="I310" s="414">
        <f t="shared" si="96"/>
        <v>9169600</v>
      </c>
      <c r="J310" s="414">
        <f t="shared" si="103"/>
        <v>0</v>
      </c>
      <c r="K310" s="351"/>
      <c r="L310" s="351"/>
      <c r="M310" s="351"/>
      <c r="N310" s="351"/>
      <c r="O310" s="414">
        <f t="shared" si="110"/>
        <v>0</v>
      </c>
      <c r="P310" s="351"/>
      <c r="Q310" s="351"/>
      <c r="R310" s="351"/>
      <c r="S310" s="351"/>
      <c r="T310" s="414">
        <f t="shared" si="104"/>
        <v>9169600</v>
      </c>
      <c r="U310" s="351"/>
      <c r="V310" s="351">
        <v>1404600</v>
      </c>
      <c r="W310" s="351"/>
      <c r="X310" s="351">
        <v>7765000</v>
      </c>
      <c r="Y310" s="414">
        <v>0</v>
      </c>
      <c r="Z310" s="351"/>
      <c r="AA310" s="351"/>
      <c r="AB310" s="351"/>
      <c r="AC310" s="351"/>
      <c r="AD310" s="351"/>
      <c r="AE310" s="351"/>
      <c r="AF310" s="351"/>
      <c r="AG310" s="415">
        <f t="shared" si="98"/>
        <v>8688895.38754973</v>
      </c>
      <c r="AH310" s="415">
        <f t="shared" si="99"/>
        <v>8688895.38754973</v>
      </c>
      <c r="AI310" s="414">
        <f t="shared" si="105"/>
        <v>0</v>
      </c>
      <c r="AJ310" s="414">
        <v>0</v>
      </c>
      <c r="AK310" s="414">
        <v>0</v>
      </c>
      <c r="AL310" s="414">
        <v>0</v>
      </c>
      <c r="AM310" s="414">
        <v>0</v>
      </c>
      <c r="AN310" s="414">
        <f t="shared" si="100"/>
        <v>0</v>
      </c>
      <c r="AO310" s="414">
        <v>0</v>
      </c>
      <c r="AP310" s="414">
        <v>0</v>
      </c>
      <c r="AQ310" s="414">
        <v>0</v>
      </c>
      <c r="AR310" s="414">
        <v>0</v>
      </c>
      <c r="AS310" s="414">
        <f t="shared" si="106"/>
        <v>8688895.38754973</v>
      </c>
      <c r="AT310" s="414">
        <v>0</v>
      </c>
      <c r="AU310" s="414">
        <v>1404600</v>
      </c>
      <c r="AV310" s="414">
        <v>0</v>
      </c>
      <c r="AW310" s="414">
        <v>7284295.38754973</v>
      </c>
      <c r="AX310" s="414">
        <f t="shared" si="107"/>
        <v>0</v>
      </c>
      <c r="AY310" s="414">
        <v>0</v>
      </c>
      <c r="AZ310" s="414">
        <v>0</v>
      </c>
      <c r="BA310" s="414">
        <v>0</v>
      </c>
      <c r="BB310" s="414">
        <v>0</v>
      </c>
      <c r="BC310" s="414">
        <v>0</v>
      </c>
      <c r="BD310" s="414">
        <v>0</v>
      </c>
      <c r="BE310" s="351"/>
      <c r="BF310" s="286"/>
      <c r="BG310" s="400">
        <f t="shared" si="101"/>
        <v>0</v>
      </c>
    </row>
    <row r="311" s="400" customFormat="1" ht="24" customHeight="1" spans="1:59">
      <c r="A311" s="314">
        <v>303</v>
      </c>
      <c r="B311" s="314" t="s">
        <v>19</v>
      </c>
      <c r="C311" s="314" t="s">
        <v>20</v>
      </c>
      <c r="D311" s="314">
        <v>2021</v>
      </c>
      <c r="E311" s="81" t="s">
        <v>364</v>
      </c>
      <c r="F311" s="314" t="s">
        <v>50</v>
      </c>
      <c r="G311" s="314" t="s">
        <v>50</v>
      </c>
      <c r="H311" s="414">
        <f t="shared" si="95"/>
        <v>4189700</v>
      </c>
      <c r="I311" s="414">
        <f t="shared" si="96"/>
        <v>4189700</v>
      </c>
      <c r="J311" s="414">
        <f t="shared" si="103"/>
        <v>0</v>
      </c>
      <c r="K311" s="351"/>
      <c r="L311" s="351"/>
      <c r="M311" s="351"/>
      <c r="N311" s="351"/>
      <c r="O311" s="414">
        <f t="shared" si="110"/>
        <v>0</v>
      </c>
      <c r="P311" s="351"/>
      <c r="Q311" s="351"/>
      <c r="R311" s="351"/>
      <c r="S311" s="351"/>
      <c r="T311" s="414">
        <f t="shared" si="104"/>
        <v>4189700</v>
      </c>
      <c r="U311" s="351"/>
      <c r="V311" s="351"/>
      <c r="W311" s="351"/>
      <c r="X311" s="351">
        <v>4189700</v>
      </c>
      <c r="Y311" s="414">
        <v>0</v>
      </c>
      <c r="Z311" s="351"/>
      <c r="AA311" s="351"/>
      <c r="AB311" s="351"/>
      <c r="AC311" s="351"/>
      <c r="AD311" s="351"/>
      <c r="AE311" s="351"/>
      <c r="AF311" s="351"/>
      <c r="AG311" s="415">
        <f t="shared" si="98"/>
        <v>3886788.79</v>
      </c>
      <c r="AH311" s="415">
        <f t="shared" si="99"/>
        <v>3886788.79</v>
      </c>
      <c r="AI311" s="414">
        <f t="shared" si="105"/>
        <v>0</v>
      </c>
      <c r="AJ311" s="414">
        <v>0</v>
      </c>
      <c r="AK311" s="414">
        <v>0</v>
      </c>
      <c r="AL311" s="414">
        <v>0</v>
      </c>
      <c r="AM311" s="414">
        <v>0</v>
      </c>
      <c r="AN311" s="414">
        <f t="shared" si="100"/>
        <v>0</v>
      </c>
      <c r="AO311" s="414">
        <v>0</v>
      </c>
      <c r="AP311" s="414">
        <v>0</v>
      </c>
      <c r="AQ311" s="414">
        <v>0</v>
      </c>
      <c r="AR311" s="414">
        <v>0</v>
      </c>
      <c r="AS311" s="414">
        <f t="shared" si="106"/>
        <v>3886788.79</v>
      </c>
      <c r="AT311" s="414">
        <v>0</v>
      </c>
      <c r="AU311" s="414">
        <v>0</v>
      </c>
      <c r="AV311" s="414">
        <v>0</v>
      </c>
      <c r="AW311" s="414">
        <v>3886788.79</v>
      </c>
      <c r="AX311" s="414">
        <f t="shared" si="107"/>
        <v>0</v>
      </c>
      <c r="AY311" s="414">
        <v>0</v>
      </c>
      <c r="AZ311" s="414">
        <v>0</v>
      </c>
      <c r="BA311" s="414">
        <v>0</v>
      </c>
      <c r="BB311" s="414">
        <v>0</v>
      </c>
      <c r="BC311" s="414">
        <v>0</v>
      </c>
      <c r="BD311" s="414">
        <v>0</v>
      </c>
      <c r="BE311" s="351"/>
      <c r="BF311" s="418" t="s">
        <v>365</v>
      </c>
      <c r="BG311" s="400">
        <f t="shared" si="101"/>
        <v>0</v>
      </c>
    </row>
    <row r="312" s="401" customFormat="1" ht="24" customHeight="1" spans="1:59">
      <c r="A312" s="314">
        <v>304</v>
      </c>
      <c r="B312" s="305" t="s">
        <v>19</v>
      </c>
      <c r="C312" s="305" t="s">
        <v>20</v>
      </c>
      <c r="D312" s="305">
        <v>2020</v>
      </c>
      <c r="E312" s="81" t="s">
        <v>366</v>
      </c>
      <c r="F312" s="314" t="s">
        <v>50</v>
      </c>
      <c r="G312" s="314" t="s">
        <v>50</v>
      </c>
      <c r="H312" s="423">
        <f t="shared" si="95"/>
        <v>1701700</v>
      </c>
      <c r="I312" s="424">
        <f t="shared" si="96"/>
        <v>1701700</v>
      </c>
      <c r="J312" s="423">
        <f t="shared" si="103"/>
        <v>0</v>
      </c>
      <c r="K312" s="373"/>
      <c r="L312" s="373"/>
      <c r="M312" s="373"/>
      <c r="N312" s="373"/>
      <c r="O312" s="414">
        <f t="shared" ref="O312:O375" si="112">S312+R312+Q312+P312</f>
        <v>1701700</v>
      </c>
      <c r="P312" s="373"/>
      <c r="Q312" s="373"/>
      <c r="R312" s="373"/>
      <c r="S312" s="373">
        <v>1701700</v>
      </c>
      <c r="T312" s="423">
        <f t="shared" si="104"/>
        <v>0</v>
      </c>
      <c r="U312" s="373"/>
      <c r="V312" s="373"/>
      <c r="W312" s="373"/>
      <c r="X312" s="373"/>
      <c r="Y312" s="423">
        <v>0</v>
      </c>
      <c r="Z312" s="373"/>
      <c r="AA312" s="373"/>
      <c r="AB312" s="373"/>
      <c r="AC312" s="373"/>
      <c r="AD312" s="373"/>
      <c r="AE312" s="373"/>
      <c r="AF312" s="373">
        <v>0</v>
      </c>
      <c r="AG312" s="429">
        <f t="shared" si="98"/>
        <v>1673700</v>
      </c>
      <c r="AH312" s="429">
        <f t="shared" si="99"/>
        <v>1673700</v>
      </c>
      <c r="AI312" s="423">
        <f t="shared" si="105"/>
        <v>0</v>
      </c>
      <c r="AJ312" s="423">
        <v>0</v>
      </c>
      <c r="AK312" s="423">
        <v>0</v>
      </c>
      <c r="AL312" s="423">
        <v>0</v>
      </c>
      <c r="AM312" s="423">
        <v>0</v>
      </c>
      <c r="AN312" s="423">
        <f t="shared" si="100"/>
        <v>1673700</v>
      </c>
      <c r="AO312" s="423">
        <v>0</v>
      </c>
      <c r="AP312" s="423">
        <v>0</v>
      </c>
      <c r="AQ312" s="423">
        <v>0</v>
      </c>
      <c r="AR312" s="423">
        <v>1673700</v>
      </c>
      <c r="AS312" s="423">
        <f t="shared" si="106"/>
        <v>0</v>
      </c>
      <c r="AT312" s="423">
        <v>0</v>
      </c>
      <c r="AU312" s="423">
        <v>0</v>
      </c>
      <c r="AV312" s="423">
        <v>0</v>
      </c>
      <c r="AW312" s="423"/>
      <c r="AX312" s="423">
        <f t="shared" si="107"/>
        <v>0</v>
      </c>
      <c r="AY312" s="423">
        <v>0</v>
      </c>
      <c r="AZ312" s="423">
        <v>0</v>
      </c>
      <c r="BA312" s="423">
        <v>0</v>
      </c>
      <c r="BB312" s="423">
        <v>0</v>
      </c>
      <c r="BC312" s="423">
        <v>0</v>
      </c>
      <c r="BD312" s="423">
        <v>0</v>
      </c>
      <c r="BE312" s="373"/>
      <c r="BF312" s="430" t="s">
        <v>365</v>
      </c>
      <c r="BG312" s="401">
        <f t="shared" si="101"/>
        <v>0</v>
      </c>
    </row>
    <row r="313" s="400" customFormat="1" ht="24" customHeight="1" spans="1:59">
      <c r="A313" s="314">
        <v>305</v>
      </c>
      <c r="B313" s="314" t="s">
        <v>19</v>
      </c>
      <c r="C313" s="314" t="s">
        <v>20</v>
      </c>
      <c r="D313" s="314">
        <v>2021</v>
      </c>
      <c r="E313" s="81" t="s">
        <v>367</v>
      </c>
      <c r="F313" s="314" t="s">
        <v>50</v>
      </c>
      <c r="G313" s="314" t="s">
        <v>50</v>
      </c>
      <c r="H313" s="414">
        <f t="shared" si="95"/>
        <v>19994200</v>
      </c>
      <c r="I313" s="414">
        <f t="shared" si="96"/>
        <v>19994200</v>
      </c>
      <c r="J313" s="414">
        <f t="shared" si="103"/>
        <v>0</v>
      </c>
      <c r="K313" s="351"/>
      <c r="L313" s="351"/>
      <c r="M313" s="351"/>
      <c r="N313" s="351"/>
      <c r="O313" s="414">
        <f t="shared" si="112"/>
        <v>0</v>
      </c>
      <c r="P313" s="351"/>
      <c r="Q313" s="351"/>
      <c r="R313" s="351"/>
      <c r="S313" s="351"/>
      <c r="T313" s="414">
        <f t="shared" si="104"/>
        <v>19994200</v>
      </c>
      <c r="U313" s="351">
        <v>19994200</v>
      </c>
      <c r="V313" s="351"/>
      <c r="W313" s="351"/>
      <c r="X313" s="351"/>
      <c r="Y313" s="414">
        <v>0</v>
      </c>
      <c r="Z313" s="351"/>
      <c r="AA313" s="351"/>
      <c r="AB313" s="351"/>
      <c r="AC313" s="351"/>
      <c r="AD313" s="351"/>
      <c r="AE313" s="351"/>
      <c r="AF313" s="351"/>
      <c r="AG313" s="415">
        <f t="shared" si="98"/>
        <v>19411800</v>
      </c>
      <c r="AH313" s="415">
        <f t="shared" si="99"/>
        <v>19411800</v>
      </c>
      <c r="AI313" s="414">
        <f t="shared" si="105"/>
        <v>0</v>
      </c>
      <c r="AJ313" s="414">
        <v>0</v>
      </c>
      <c r="AK313" s="414">
        <v>0</v>
      </c>
      <c r="AL313" s="414">
        <v>0</v>
      </c>
      <c r="AM313" s="414">
        <v>0</v>
      </c>
      <c r="AN313" s="414">
        <f t="shared" si="100"/>
        <v>0</v>
      </c>
      <c r="AO313" s="414">
        <v>0</v>
      </c>
      <c r="AP313" s="414">
        <v>0</v>
      </c>
      <c r="AQ313" s="414">
        <v>0</v>
      </c>
      <c r="AR313" s="414">
        <v>0</v>
      </c>
      <c r="AS313" s="414">
        <f t="shared" si="106"/>
        <v>19411800</v>
      </c>
      <c r="AT313" s="414">
        <v>19411800</v>
      </c>
      <c r="AU313" s="414">
        <v>0</v>
      </c>
      <c r="AV313" s="414">
        <v>0</v>
      </c>
      <c r="AW313" s="414">
        <v>0</v>
      </c>
      <c r="AX313" s="414">
        <f t="shared" si="107"/>
        <v>0</v>
      </c>
      <c r="AY313" s="414">
        <v>0</v>
      </c>
      <c r="AZ313" s="414">
        <v>0</v>
      </c>
      <c r="BA313" s="414">
        <v>0</v>
      </c>
      <c r="BB313" s="414">
        <v>0</v>
      </c>
      <c r="BC313" s="414">
        <v>0</v>
      </c>
      <c r="BD313" s="414">
        <v>0</v>
      </c>
      <c r="BE313" s="351"/>
      <c r="BF313" s="418" t="s">
        <v>361</v>
      </c>
      <c r="BG313" s="400">
        <f t="shared" si="101"/>
        <v>0</v>
      </c>
    </row>
    <row r="314" s="400" customFormat="1" ht="24" customHeight="1" spans="1:59">
      <c r="A314" s="314">
        <v>306</v>
      </c>
      <c r="B314" s="314" t="s">
        <v>19</v>
      </c>
      <c r="C314" s="314" t="s">
        <v>20</v>
      </c>
      <c r="D314" s="314">
        <v>2021</v>
      </c>
      <c r="E314" s="81" t="s">
        <v>368</v>
      </c>
      <c r="F314" s="314" t="s">
        <v>50</v>
      </c>
      <c r="G314" s="314" t="s">
        <v>50</v>
      </c>
      <c r="H314" s="414">
        <f t="shared" si="95"/>
        <v>1999600</v>
      </c>
      <c r="I314" s="414">
        <f t="shared" si="96"/>
        <v>1999600</v>
      </c>
      <c r="J314" s="414">
        <f t="shared" si="103"/>
        <v>0</v>
      </c>
      <c r="K314" s="351"/>
      <c r="L314" s="351"/>
      <c r="M314" s="351"/>
      <c r="N314" s="351"/>
      <c r="O314" s="414">
        <f t="shared" si="112"/>
        <v>0</v>
      </c>
      <c r="P314" s="351"/>
      <c r="Q314" s="351"/>
      <c r="R314" s="351"/>
      <c r="S314" s="351"/>
      <c r="T314" s="414">
        <f t="shared" si="104"/>
        <v>1999600</v>
      </c>
      <c r="U314" s="351">
        <v>1999600</v>
      </c>
      <c r="V314" s="351"/>
      <c r="W314" s="351"/>
      <c r="X314" s="351"/>
      <c r="Y314" s="414">
        <v>0</v>
      </c>
      <c r="Z314" s="351"/>
      <c r="AA314" s="351"/>
      <c r="AB314" s="351"/>
      <c r="AC314" s="351"/>
      <c r="AD314" s="351"/>
      <c r="AE314" s="351"/>
      <c r="AF314" s="351"/>
      <c r="AG314" s="415">
        <f t="shared" si="98"/>
        <v>1918029.91</v>
      </c>
      <c r="AH314" s="415">
        <f t="shared" si="99"/>
        <v>1918029.91</v>
      </c>
      <c r="AI314" s="414">
        <f t="shared" si="105"/>
        <v>0</v>
      </c>
      <c r="AJ314" s="414">
        <v>0</v>
      </c>
      <c r="AK314" s="414">
        <v>0</v>
      </c>
      <c r="AL314" s="414">
        <v>0</v>
      </c>
      <c r="AM314" s="414">
        <v>0</v>
      </c>
      <c r="AN314" s="414">
        <f t="shared" si="100"/>
        <v>0</v>
      </c>
      <c r="AO314" s="414">
        <v>0</v>
      </c>
      <c r="AP314" s="414">
        <v>0</v>
      </c>
      <c r="AQ314" s="414">
        <v>0</v>
      </c>
      <c r="AR314" s="414">
        <v>0</v>
      </c>
      <c r="AS314" s="414">
        <f t="shared" si="106"/>
        <v>1918029.91</v>
      </c>
      <c r="AT314" s="414">
        <v>1918029.91</v>
      </c>
      <c r="AU314" s="414">
        <v>0</v>
      </c>
      <c r="AV314" s="414">
        <v>0</v>
      </c>
      <c r="AW314" s="414">
        <v>0</v>
      </c>
      <c r="AX314" s="414">
        <f t="shared" si="107"/>
        <v>0</v>
      </c>
      <c r="AY314" s="414">
        <v>0</v>
      </c>
      <c r="AZ314" s="414">
        <v>0</v>
      </c>
      <c r="BA314" s="414">
        <v>0</v>
      </c>
      <c r="BB314" s="414">
        <v>0</v>
      </c>
      <c r="BC314" s="414">
        <v>0</v>
      </c>
      <c r="BD314" s="414">
        <v>0</v>
      </c>
      <c r="BE314" s="351"/>
      <c r="BF314" s="418" t="s">
        <v>369</v>
      </c>
      <c r="BG314" s="400">
        <f t="shared" si="101"/>
        <v>0</v>
      </c>
    </row>
    <row r="315" s="400" customFormat="1" ht="24" customHeight="1" spans="1:59">
      <c r="A315" s="314">
        <v>307</v>
      </c>
      <c r="B315" s="314" t="s">
        <v>19</v>
      </c>
      <c r="C315" s="314" t="s">
        <v>20</v>
      </c>
      <c r="D315" s="314">
        <v>2021</v>
      </c>
      <c r="E315" s="81" t="s">
        <v>370</v>
      </c>
      <c r="F315" s="314" t="s">
        <v>50</v>
      </c>
      <c r="G315" s="314" t="s">
        <v>50</v>
      </c>
      <c r="H315" s="414">
        <f t="shared" si="95"/>
        <v>4999300</v>
      </c>
      <c r="I315" s="414">
        <f t="shared" si="96"/>
        <v>4999300</v>
      </c>
      <c r="J315" s="414">
        <f t="shared" si="103"/>
        <v>0</v>
      </c>
      <c r="K315" s="351"/>
      <c r="L315" s="351"/>
      <c r="M315" s="351"/>
      <c r="N315" s="351"/>
      <c r="O315" s="414">
        <f t="shared" si="112"/>
        <v>0</v>
      </c>
      <c r="P315" s="351"/>
      <c r="Q315" s="351"/>
      <c r="R315" s="351"/>
      <c r="S315" s="351"/>
      <c r="T315" s="414">
        <f t="shared" si="104"/>
        <v>4999300</v>
      </c>
      <c r="U315" s="351">
        <v>4999300</v>
      </c>
      <c r="V315" s="351"/>
      <c r="W315" s="351"/>
      <c r="X315" s="351"/>
      <c r="Y315" s="414">
        <v>0</v>
      </c>
      <c r="Z315" s="351"/>
      <c r="AA315" s="351"/>
      <c r="AB315" s="351"/>
      <c r="AC315" s="351"/>
      <c r="AD315" s="351"/>
      <c r="AE315" s="351"/>
      <c r="AF315" s="351"/>
      <c r="AG315" s="415">
        <f t="shared" si="98"/>
        <v>3958565.84</v>
      </c>
      <c r="AH315" s="415">
        <f t="shared" si="99"/>
        <v>3958565.84</v>
      </c>
      <c r="AI315" s="414">
        <f t="shared" si="105"/>
        <v>0</v>
      </c>
      <c r="AJ315" s="414">
        <v>0</v>
      </c>
      <c r="AK315" s="414">
        <v>0</v>
      </c>
      <c r="AL315" s="414">
        <v>0</v>
      </c>
      <c r="AM315" s="414">
        <v>0</v>
      </c>
      <c r="AN315" s="414">
        <f t="shared" si="100"/>
        <v>0</v>
      </c>
      <c r="AO315" s="414">
        <v>0</v>
      </c>
      <c r="AP315" s="414">
        <v>0</v>
      </c>
      <c r="AQ315" s="414">
        <v>0</v>
      </c>
      <c r="AR315" s="414">
        <v>0</v>
      </c>
      <c r="AS315" s="414">
        <f t="shared" si="106"/>
        <v>3958565.84</v>
      </c>
      <c r="AT315" s="414">
        <v>3958565.84</v>
      </c>
      <c r="AU315" s="414">
        <v>0</v>
      </c>
      <c r="AV315" s="414">
        <v>0</v>
      </c>
      <c r="AW315" s="414">
        <v>0</v>
      </c>
      <c r="AX315" s="414">
        <f t="shared" si="107"/>
        <v>0</v>
      </c>
      <c r="AY315" s="414">
        <v>0</v>
      </c>
      <c r="AZ315" s="414">
        <v>0</v>
      </c>
      <c r="BA315" s="414">
        <v>0</v>
      </c>
      <c r="BB315" s="414">
        <v>0</v>
      </c>
      <c r="BC315" s="414">
        <v>0</v>
      </c>
      <c r="BD315" s="414">
        <v>0</v>
      </c>
      <c r="BE315" s="351"/>
      <c r="BF315" s="418" t="s">
        <v>369</v>
      </c>
      <c r="BG315" s="400">
        <f t="shared" si="101"/>
        <v>0</v>
      </c>
    </row>
    <row r="316" s="400" customFormat="1" ht="24" customHeight="1" spans="1:59">
      <c r="A316" s="314">
        <v>308</v>
      </c>
      <c r="B316" s="314" t="s">
        <v>19</v>
      </c>
      <c r="C316" s="314" t="s">
        <v>20</v>
      </c>
      <c r="D316" s="314">
        <v>2021</v>
      </c>
      <c r="E316" s="81" t="s">
        <v>371</v>
      </c>
      <c r="F316" s="314" t="s">
        <v>50</v>
      </c>
      <c r="G316" s="314" t="s">
        <v>50</v>
      </c>
      <c r="H316" s="414">
        <f t="shared" si="95"/>
        <v>19998200</v>
      </c>
      <c r="I316" s="414">
        <f t="shared" si="96"/>
        <v>19998200</v>
      </c>
      <c r="J316" s="414">
        <f t="shared" si="103"/>
        <v>0</v>
      </c>
      <c r="K316" s="351"/>
      <c r="L316" s="351"/>
      <c r="M316" s="351"/>
      <c r="N316" s="351"/>
      <c r="O316" s="414">
        <f t="shared" si="112"/>
        <v>0</v>
      </c>
      <c r="P316" s="351"/>
      <c r="Q316" s="351"/>
      <c r="R316" s="351"/>
      <c r="S316" s="351"/>
      <c r="T316" s="414">
        <f t="shared" si="104"/>
        <v>19998200</v>
      </c>
      <c r="U316" s="351">
        <v>19998200</v>
      </c>
      <c r="V316" s="351"/>
      <c r="W316" s="351"/>
      <c r="X316" s="351"/>
      <c r="Y316" s="414">
        <v>0</v>
      </c>
      <c r="Z316" s="351"/>
      <c r="AA316" s="351"/>
      <c r="AB316" s="351"/>
      <c r="AC316" s="351"/>
      <c r="AD316" s="351"/>
      <c r="AE316" s="351"/>
      <c r="AF316" s="351"/>
      <c r="AG316" s="415">
        <f t="shared" si="98"/>
        <v>19537308.14</v>
      </c>
      <c r="AH316" s="415">
        <f t="shared" si="99"/>
        <v>19537308.14</v>
      </c>
      <c r="AI316" s="414">
        <f t="shared" si="105"/>
        <v>0</v>
      </c>
      <c r="AJ316" s="414">
        <v>0</v>
      </c>
      <c r="AK316" s="414">
        <v>0</v>
      </c>
      <c r="AL316" s="414">
        <v>0</v>
      </c>
      <c r="AM316" s="414">
        <v>0</v>
      </c>
      <c r="AN316" s="414">
        <f t="shared" si="100"/>
        <v>0</v>
      </c>
      <c r="AO316" s="414">
        <v>0</v>
      </c>
      <c r="AP316" s="414">
        <v>0</v>
      </c>
      <c r="AQ316" s="414">
        <v>0</v>
      </c>
      <c r="AR316" s="414">
        <v>0</v>
      </c>
      <c r="AS316" s="414">
        <f t="shared" si="106"/>
        <v>19537308.14</v>
      </c>
      <c r="AT316" s="414">
        <v>19537308.14</v>
      </c>
      <c r="AU316" s="414">
        <v>0</v>
      </c>
      <c r="AV316" s="414">
        <v>0</v>
      </c>
      <c r="AW316" s="414">
        <v>0</v>
      </c>
      <c r="AX316" s="414">
        <f t="shared" si="107"/>
        <v>0</v>
      </c>
      <c r="AY316" s="414">
        <v>0</v>
      </c>
      <c r="AZ316" s="414">
        <v>0</v>
      </c>
      <c r="BA316" s="414">
        <v>0</v>
      </c>
      <c r="BB316" s="414">
        <v>0</v>
      </c>
      <c r="BC316" s="414">
        <v>0</v>
      </c>
      <c r="BD316" s="414">
        <v>0</v>
      </c>
      <c r="BE316" s="351"/>
      <c r="BF316" s="286"/>
      <c r="BG316" s="400">
        <f t="shared" si="101"/>
        <v>0</v>
      </c>
    </row>
    <row r="317" s="400" customFormat="1" ht="24" customHeight="1" spans="1:59">
      <c r="A317" s="314">
        <v>309</v>
      </c>
      <c r="B317" s="314" t="s">
        <v>19</v>
      </c>
      <c r="C317" s="314" t="s">
        <v>20</v>
      </c>
      <c r="D317" s="314">
        <v>2021</v>
      </c>
      <c r="E317" s="81" t="s">
        <v>372</v>
      </c>
      <c r="F317" s="314" t="s">
        <v>50</v>
      </c>
      <c r="G317" s="314" t="s">
        <v>50</v>
      </c>
      <c r="H317" s="414">
        <f t="shared" si="95"/>
        <v>6445200</v>
      </c>
      <c r="I317" s="414">
        <f t="shared" si="96"/>
        <v>6445200</v>
      </c>
      <c r="J317" s="414">
        <f t="shared" si="103"/>
        <v>0</v>
      </c>
      <c r="K317" s="351"/>
      <c r="L317" s="351"/>
      <c r="M317" s="351"/>
      <c r="N317" s="351"/>
      <c r="O317" s="414">
        <f t="shared" si="112"/>
        <v>0</v>
      </c>
      <c r="P317" s="351"/>
      <c r="Q317" s="351"/>
      <c r="R317" s="351"/>
      <c r="S317" s="351"/>
      <c r="T317" s="414">
        <f t="shared" si="104"/>
        <v>6445200</v>
      </c>
      <c r="U317" s="351">
        <v>6445200</v>
      </c>
      <c r="V317" s="351"/>
      <c r="W317" s="351"/>
      <c r="X317" s="351"/>
      <c r="Y317" s="414">
        <v>0</v>
      </c>
      <c r="Z317" s="351"/>
      <c r="AA317" s="351"/>
      <c r="AB317" s="351"/>
      <c r="AC317" s="351"/>
      <c r="AD317" s="351"/>
      <c r="AE317" s="351"/>
      <c r="AF317" s="351"/>
      <c r="AG317" s="415">
        <f t="shared" si="98"/>
        <v>6152929.27</v>
      </c>
      <c r="AH317" s="415">
        <f t="shared" si="99"/>
        <v>6152929.27</v>
      </c>
      <c r="AI317" s="414">
        <f t="shared" si="105"/>
        <v>0</v>
      </c>
      <c r="AJ317" s="414">
        <v>0</v>
      </c>
      <c r="AK317" s="414">
        <v>0</v>
      </c>
      <c r="AL317" s="414">
        <v>0</v>
      </c>
      <c r="AM317" s="414">
        <v>0</v>
      </c>
      <c r="AN317" s="414">
        <f t="shared" si="100"/>
        <v>0</v>
      </c>
      <c r="AO317" s="414">
        <v>0</v>
      </c>
      <c r="AP317" s="414">
        <v>0</v>
      </c>
      <c r="AQ317" s="414">
        <v>0</v>
      </c>
      <c r="AR317" s="414">
        <v>0</v>
      </c>
      <c r="AS317" s="414">
        <f t="shared" si="106"/>
        <v>6152929.27</v>
      </c>
      <c r="AT317" s="414">
        <v>6152929.27</v>
      </c>
      <c r="AU317" s="414">
        <v>0</v>
      </c>
      <c r="AV317" s="414">
        <v>0</v>
      </c>
      <c r="AW317" s="414">
        <v>0</v>
      </c>
      <c r="AX317" s="414">
        <f t="shared" si="107"/>
        <v>0</v>
      </c>
      <c r="AY317" s="414">
        <v>0</v>
      </c>
      <c r="AZ317" s="414">
        <v>0</v>
      </c>
      <c r="BA317" s="414">
        <v>0</v>
      </c>
      <c r="BB317" s="414">
        <v>0</v>
      </c>
      <c r="BC317" s="414">
        <v>0</v>
      </c>
      <c r="BD317" s="414">
        <v>0</v>
      </c>
      <c r="BE317" s="351"/>
      <c r="BF317" s="286"/>
      <c r="BG317" s="400">
        <f t="shared" si="101"/>
        <v>0</v>
      </c>
    </row>
    <row r="318" s="400" customFormat="1" ht="24" customHeight="1" spans="1:59">
      <c r="A318" s="314">
        <v>310</v>
      </c>
      <c r="B318" s="314" t="s">
        <v>19</v>
      </c>
      <c r="C318" s="314" t="s">
        <v>20</v>
      </c>
      <c r="D318" s="314">
        <v>2021</v>
      </c>
      <c r="E318" s="81" t="s">
        <v>373</v>
      </c>
      <c r="F318" s="314" t="s">
        <v>50</v>
      </c>
      <c r="G318" s="314" t="s">
        <v>50</v>
      </c>
      <c r="H318" s="414">
        <f t="shared" si="95"/>
        <v>1049400</v>
      </c>
      <c r="I318" s="414">
        <f t="shared" si="96"/>
        <v>1049400</v>
      </c>
      <c r="J318" s="414">
        <f t="shared" si="103"/>
        <v>0</v>
      </c>
      <c r="K318" s="351"/>
      <c r="L318" s="351"/>
      <c r="M318" s="351"/>
      <c r="N318" s="351"/>
      <c r="O318" s="414">
        <f t="shared" si="112"/>
        <v>0</v>
      </c>
      <c r="P318" s="351"/>
      <c r="Q318" s="351"/>
      <c r="R318" s="351"/>
      <c r="S318" s="351"/>
      <c r="T318" s="414">
        <f t="shared" si="104"/>
        <v>1049400</v>
      </c>
      <c r="U318" s="351"/>
      <c r="V318" s="351"/>
      <c r="W318" s="351">
        <v>1049400</v>
      </c>
      <c r="X318" s="351"/>
      <c r="Y318" s="414">
        <v>0</v>
      </c>
      <c r="Z318" s="351"/>
      <c r="AA318" s="351"/>
      <c r="AB318" s="351"/>
      <c r="AC318" s="351"/>
      <c r="AD318" s="351"/>
      <c r="AE318" s="351"/>
      <c r="AF318" s="351"/>
      <c r="AG318" s="415">
        <f t="shared" si="98"/>
        <v>1049400</v>
      </c>
      <c r="AH318" s="415">
        <f t="shared" si="99"/>
        <v>1049400</v>
      </c>
      <c r="AI318" s="414">
        <f t="shared" si="105"/>
        <v>0</v>
      </c>
      <c r="AJ318" s="414">
        <v>0</v>
      </c>
      <c r="AK318" s="414">
        <v>0</v>
      </c>
      <c r="AL318" s="414">
        <v>0</v>
      </c>
      <c r="AM318" s="414">
        <v>0</v>
      </c>
      <c r="AN318" s="414">
        <f t="shared" si="100"/>
        <v>0</v>
      </c>
      <c r="AO318" s="414">
        <v>0</v>
      </c>
      <c r="AP318" s="414">
        <v>0</v>
      </c>
      <c r="AQ318" s="414">
        <v>0</v>
      </c>
      <c r="AR318" s="414">
        <v>0</v>
      </c>
      <c r="AS318" s="414">
        <f t="shared" si="106"/>
        <v>1049400</v>
      </c>
      <c r="AT318" s="414">
        <v>0</v>
      </c>
      <c r="AU318" s="414">
        <v>0</v>
      </c>
      <c r="AV318" s="414">
        <v>1049400</v>
      </c>
      <c r="AW318" s="414">
        <v>0</v>
      </c>
      <c r="AX318" s="414">
        <f t="shared" si="107"/>
        <v>0</v>
      </c>
      <c r="AY318" s="414">
        <v>0</v>
      </c>
      <c r="AZ318" s="414">
        <v>0</v>
      </c>
      <c r="BA318" s="414">
        <v>0</v>
      </c>
      <c r="BB318" s="414">
        <v>0</v>
      </c>
      <c r="BC318" s="414">
        <v>0</v>
      </c>
      <c r="BD318" s="414">
        <v>0</v>
      </c>
      <c r="BE318" s="351"/>
      <c r="BF318" s="286"/>
      <c r="BG318" s="400">
        <f t="shared" si="101"/>
        <v>0</v>
      </c>
    </row>
    <row r="319" s="400" customFormat="1" ht="24" customHeight="1" spans="1:59">
      <c r="A319" s="314">
        <v>311</v>
      </c>
      <c r="B319" s="314" t="s">
        <v>19</v>
      </c>
      <c r="C319" s="314" t="s">
        <v>20</v>
      </c>
      <c r="D319" s="81">
        <v>2021</v>
      </c>
      <c r="E319" s="81" t="s">
        <v>374</v>
      </c>
      <c r="F319" s="314" t="s">
        <v>50</v>
      </c>
      <c r="G319" s="314" t="s">
        <v>79</v>
      </c>
      <c r="H319" s="414">
        <f t="shared" si="95"/>
        <v>1447600</v>
      </c>
      <c r="I319" s="414">
        <f t="shared" si="96"/>
        <v>1447600</v>
      </c>
      <c r="J319" s="414">
        <f t="shared" si="103"/>
        <v>0</v>
      </c>
      <c r="K319" s="351"/>
      <c r="L319" s="351"/>
      <c r="M319" s="351"/>
      <c r="N319" s="351"/>
      <c r="O319" s="414">
        <f t="shared" si="112"/>
        <v>0</v>
      </c>
      <c r="P319" s="351"/>
      <c r="Q319" s="351"/>
      <c r="R319" s="351"/>
      <c r="S319" s="351"/>
      <c r="T319" s="414">
        <f t="shared" si="104"/>
        <v>1447600</v>
      </c>
      <c r="U319" s="351"/>
      <c r="V319" s="351"/>
      <c r="W319" s="351"/>
      <c r="X319" s="351">
        <v>1447600</v>
      </c>
      <c r="Y319" s="414">
        <f>AA319+Z319+AB319</f>
        <v>0</v>
      </c>
      <c r="Z319" s="351"/>
      <c r="AA319" s="351"/>
      <c r="AB319" s="351"/>
      <c r="AC319" s="351"/>
      <c r="AD319" s="351"/>
      <c r="AE319" s="351"/>
      <c r="AF319" s="351"/>
      <c r="AG319" s="415">
        <f t="shared" si="98"/>
        <v>1319250.22</v>
      </c>
      <c r="AH319" s="415">
        <f t="shared" si="99"/>
        <v>1319250.22</v>
      </c>
      <c r="AI319" s="414">
        <f t="shared" si="105"/>
        <v>0</v>
      </c>
      <c r="AJ319" s="414">
        <v>0</v>
      </c>
      <c r="AK319" s="414">
        <v>0</v>
      </c>
      <c r="AL319" s="414">
        <v>0</v>
      </c>
      <c r="AM319" s="414">
        <v>0</v>
      </c>
      <c r="AN319" s="414">
        <f t="shared" si="100"/>
        <v>0</v>
      </c>
      <c r="AO319" s="414">
        <v>0</v>
      </c>
      <c r="AP319" s="414">
        <v>0</v>
      </c>
      <c r="AQ319" s="414">
        <v>0</v>
      </c>
      <c r="AR319" s="414">
        <v>0</v>
      </c>
      <c r="AS319" s="414">
        <f t="shared" si="106"/>
        <v>1319250.22</v>
      </c>
      <c r="AT319" s="414">
        <v>0</v>
      </c>
      <c r="AU319" s="414"/>
      <c r="AV319" s="414">
        <v>0</v>
      </c>
      <c r="AW319" s="414">
        <v>1319250.22</v>
      </c>
      <c r="AX319" s="414">
        <f t="shared" si="107"/>
        <v>0</v>
      </c>
      <c r="AY319" s="414">
        <v>0</v>
      </c>
      <c r="AZ319" s="414">
        <v>0</v>
      </c>
      <c r="BA319" s="414">
        <v>0</v>
      </c>
      <c r="BB319" s="414">
        <v>0</v>
      </c>
      <c r="BC319" s="414">
        <v>0</v>
      </c>
      <c r="BD319" s="414">
        <v>0</v>
      </c>
      <c r="BE319" s="314"/>
      <c r="BF319" s="313" t="s">
        <v>365</v>
      </c>
      <c r="BG319" s="400">
        <f t="shared" si="101"/>
        <v>0</v>
      </c>
    </row>
    <row r="320" s="400" customFormat="1" ht="24" customHeight="1" spans="1:59">
      <c r="A320" s="314">
        <v>312</v>
      </c>
      <c r="B320" s="314" t="s">
        <v>19</v>
      </c>
      <c r="C320" s="314" t="s">
        <v>20</v>
      </c>
      <c r="D320" s="81">
        <v>2021</v>
      </c>
      <c r="E320" s="81" t="s">
        <v>375</v>
      </c>
      <c r="F320" s="314" t="s">
        <v>50</v>
      </c>
      <c r="G320" s="314" t="s">
        <v>50</v>
      </c>
      <c r="H320" s="414">
        <f t="shared" si="95"/>
        <v>2441800</v>
      </c>
      <c r="I320" s="414">
        <f t="shared" si="96"/>
        <v>2441800</v>
      </c>
      <c r="J320" s="414">
        <f t="shared" si="103"/>
        <v>0</v>
      </c>
      <c r="K320" s="351"/>
      <c r="L320" s="351"/>
      <c r="M320" s="351"/>
      <c r="N320" s="351"/>
      <c r="O320" s="414">
        <f t="shared" si="112"/>
        <v>0</v>
      </c>
      <c r="P320" s="351"/>
      <c r="Q320" s="351"/>
      <c r="R320" s="351"/>
      <c r="S320" s="351"/>
      <c r="T320" s="414">
        <f t="shared" si="104"/>
        <v>2441800</v>
      </c>
      <c r="U320" s="351"/>
      <c r="V320" s="351">
        <v>2441800</v>
      </c>
      <c r="W320" s="351"/>
      <c r="X320" s="351"/>
      <c r="Y320" s="414">
        <v>0</v>
      </c>
      <c r="Z320" s="351"/>
      <c r="AA320" s="351"/>
      <c r="AB320" s="351"/>
      <c r="AC320" s="351"/>
      <c r="AD320" s="351"/>
      <c r="AE320" s="351"/>
      <c r="AF320" s="351"/>
      <c r="AG320" s="415">
        <f t="shared" si="98"/>
        <v>2338544.47</v>
      </c>
      <c r="AH320" s="415">
        <f t="shared" si="99"/>
        <v>2338544.47</v>
      </c>
      <c r="AI320" s="414">
        <f t="shared" si="105"/>
        <v>0</v>
      </c>
      <c r="AJ320" s="414">
        <v>0</v>
      </c>
      <c r="AK320" s="414">
        <v>0</v>
      </c>
      <c r="AL320" s="414">
        <v>0</v>
      </c>
      <c r="AM320" s="414">
        <v>0</v>
      </c>
      <c r="AN320" s="414">
        <f t="shared" si="100"/>
        <v>0</v>
      </c>
      <c r="AO320" s="414">
        <v>0</v>
      </c>
      <c r="AP320" s="414">
        <v>0</v>
      </c>
      <c r="AQ320" s="414">
        <v>0</v>
      </c>
      <c r="AR320" s="414">
        <v>0</v>
      </c>
      <c r="AS320" s="414">
        <f t="shared" si="106"/>
        <v>2338544.47</v>
      </c>
      <c r="AT320" s="414">
        <v>0</v>
      </c>
      <c r="AU320" s="414">
        <v>2338544.47</v>
      </c>
      <c r="AV320" s="414">
        <v>0</v>
      </c>
      <c r="AW320" s="414">
        <v>0</v>
      </c>
      <c r="AX320" s="414">
        <f t="shared" si="107"/>
        <v>0</v>
      </c>
      <c r="AY320" s="414">
        <v>0</v>
      </c>
      <c r="AZ320" s="414">
        <v>0</v>
      </c>
      <c r="BA320" s="414">
        <v>0</v>
      </c>
      <c r="BB320" s="414">
        <v>0</v>
      </c>
      <c r="BC320" s="414">
        <v>0</v>
      </c>
      <c r="BD320" s="414">
        <v>0</v>
      </c>
      <c r="BE320" s="314"/>
      <c r="BF320" s="313" t="s">
        <v>365</v>
      </c>
      <c r="BG320" s="400">
        <f t="shared" si="101"/>
        <v>0</v>
      </c>
    </row>
    <row r="321" s="400" customFormat="1" ht="24" customHeight="1" spans="1:59">
      <c r="A321" s="314">
        <v>313</v>
      </c>
      <c r="B321" s="314" t="s">
        <v>19</v>
      </c>
      <c r="C321" s="314" t="s">
        <v>20</v>
      </c>
      <c r="D321" s="81">
        <v>2021</v>
      </c>
      <c r="E321" s="81" t="s">
        <v>376</v>
      </c>
      <c r="F321" s="314" t="s">
        <v>50</v>
      </c>
      <c r="G321" s="314" t="s">
        <v>79</v>
      </c>
      <c r="H321" s="414">
        <f t="shared" si="95"/>
        <v>10001300</v>
      </c>
      <c r="I321" s="414">
        <f t="shared" si="96"/>
        <v>10001300</v>
      </c>
      <c r="J321" s="414">
        <f t="shared" si="103"/>
        <v>0</v>
      </c>
      <c r="K321" s="351"/>
      <c r="L321" s="351"/>
      <c r="M321" s="351"/>
      <c r="N321" s="351"/>
      <c r="O321" s="414">
        <f t="shared" si="112"/>
        <v>0</v>
      </c>
      <c r="P321" s="351"/>
      <c r="Q321" s="351"/>
      <c r="R321" s="351"/>
      <c r="S321" s="351"/>
      <c r="T321" s="414">
        <f t="shared" si="104"/>
        <v>10001300</v>
      </c>
      <c r="U321" s="351">
        <v>10000000</v>
      </c>
      <c r="V321" s="351"/>
      <c r="W321" s="351">
        <v>1300</v>
      </c>
      <c r="X321" s="351"/>
      <c r="Y321" s="414">
        <f t="shared" ref="Y321:Y327" si="113">AA321+Z321+AB321</f>
        <v>0</v>
      </c>
      <c r="Z321" s="351"/>
      <c r="AA321" s="351"/>
      <c r="AB321" s="351"/>
      <c r="AC321" s="351"/>
      <c r="AD321" s="351"/>
      <c r="AE321" s="351"/>
      <c r="AF321" s="351"/>
      <c r="AG321" s="415">
        <f t="shared" si="98"/>
        <v>10001300</v>
      </c>
      <c r="AH321" s="415">
        <f t="shared" si="99"/>
        <v>10001300</v>
      </c>
      <c r="AI321" s="414">
        <f t="shared" si="105"/>
        <v>0</v>
      </c>
      <c r="AJ321" s="414">
        <v>0</v>
      </c>
      <c r="AK321" s="414">
        <v>0</v>
      </c>
      <c r="AL321" s="414">
        <v>0</v>
      </c>
      <c r="AM321" s="414">
        <v>0</v>
      </c>
      <c r="AN321" s="414">
        <f t="shared" si="100"/>
        <v>0</v>
      </c>
      <c r="AO321" s="414">
        <v>0</v>
      </c>
      <c r="AP321" s="414">
        <v>0</v>
      </c>
      <c r="AQ321" s="414">
        <v>0</v>
      </c>
      <c r="AR321" s="414">
        <v>0</v>
      </c>
      <c r="AS321" s="414">
        <f t="shared" si="106"/>
        <v>10001300</v>
      </c>
      <c r="AT321" s="414">
        <v>10000000</v>
      </c>
      <c r="AU321" s="414">
        <v>0</v>
      </c>
      <c r="AV321" s="414">
        <v>1300</v>
      </c>
      <c r="AW321" s="414">
        <v>0</v>
      </c>
      <c r="AX321" s="414">
        <f t="shared" si="107"/>
        <v>0</v>
      </c>
      <c r="AY321" s="414">
        <v>0</v>
      </c>
      <c r="AZ321" s="414">
        <v>0</v>
      </c>
      <c r="BA321" s="414">
        <v>0</v>
      </c>
      <c r="BB321" s="414">
        <v>0</v>
      </c>
      <c r="BC321" s="414">
        <v>0</v>
      </c>
      <c r="BD321" s="414">
        <v>0</v>
      </c>
      <c r="BE321" s="314"/>
      <c r="BF321" s="286"/>
      <c r="BG321" s="400">
        <f t="shared" si="101"/>
        <v>0</v>
      </c>
    </row>
    <row r="322" s="400" customFormat="1" ht="24" customHeight="1" spans="1:59">
      <c r="A322" s="314">
        <v>314</v>
      </c>
      <c r="B322" s="314" t="s">
        <v>19</v>
      </c>
      <c r="C322" s="314" t="s">
        <v>20</v>
      </c>
      <c r="D322" s="81">
        <v>2021</v>
      </c>
      <c r="E322" s="81" t="s">
        <v>377</v>
      </c>
      <c r="F322" s="314" t="s">
        <v>50</v>
      </c>
      <c r="G322" s="314" t="s">
        <v>79</v>
      </c>
      <c r="H322" s="414">
        <f t="shared" si="95"/>
        <v>2158338</v>
      </c>
      <c r="I322" s="414">
        <f t="shared" si="96"/>
        <v>2158338</v>
      </c>
      <c r="J322" s="414">
        <f t="shared" si="103"/>
        <v>0</v>
      </c>
      <c r="K322" s="351"/>
      <c r="L322" s="351"/>
      <c r="M322" s="351"/>
      <c r="N322" s="351"/>
      <c r="O322" s="414">
        <f t="shared" si="112"/>
        <v>0</v>
      </c>
      <c r="P322" s="351"/>
      <c r="Q322" s="351"/>
      <c r="R322" s="351"/>
      <c r="S322" s="351"/>
      <c r="T322" s="414">
        <f t="shared" si="104"/>
        <v>2158338</v>
      </c>
      <c r="U322" s="351"/>
      <c r="V322" s="351"/>
      <c r="W322" s="351">
        <v>2158338</v>
      </c>
      <c r="X322" s="351"/>
      <c r="Y322" s="414">
        <f t="shared" si="113"/>
        <v>0</v>
      </c>
      <c r="Z322" s="351"/>
      <c r="AA322" s="351"/>
      <c r="AB322" s="351"/>
      <c r="AC322" s="351"/>
      <c r="AD322" s="351"/>
      <c r="AE322" s="351"/>
      <c r="AF322" s="351"/>
      <c r="AG322" s="415">
        <f t="shared" si="98"/>
        <v>2158338</v>
      </c>
      <c r="AH322" s="415">
        <f t="shared" si="99"/>
        <v>2158338</v>
      </c>
      <c r="AI322" s="414">
        <f t="shared" si="105"/>
        <v>0</v>
      </c>
      <c r="AJ322" s="414">
        <v>0</v>
      </c>
      <c r="AK322" s="414">
        <v>0</v>
      </c>
      <c r="AL322" s="414">
        <v>0</v>
      </c>
      <c r="AM322" s="414">
        <v>0</v>
      </c>
      <c r="AN322" s="414">
        <f t="shared" si="100"/>
        <v>0</v>
      </c>
      <c r="AO322" s="414">
        <v>0</v>
      </c>
      <c r="AP322" s="414">
        <v>0</v>
      </c>
      <c r="AQ322" s="414">
        <v>0</v>
      </c>
      <c r="AR322" s="414">
        <v>0</v>
      </c>
      <c r="AS322" s="414">
        <f t="shared" si="106"/>
        <v>2158338</v>
      </c>
      <c r="AT322" s="414">
        <v>0</v>
      </c>
      <c r="AU322" s="414">
        <v>0</v>
      </c>
      <c r="AV322" s="414">
        <v>2158338</v>
      </c>
      <c r="AW322" s="414">
        <v>0</v>
      </c>
      <c r="AX322" s="414">
        <f t="shared" si="107"/>
        <v>0</v>
      </c>
      <c r="AY322" s="414">
        <v>0</v>
      </c>
      <c r="AZ322" s="414">
        <v>0</v>
      </c>
      <c r="BA322" s="414">
        <v>0</v>
      </c>
      <c r="BB322" s="414">
        <v>0</v>
      </c>
      <c r="BC322" s="414">
        <v>0</v>
      </c>
      <c r="BD322" s="414">
        <v>0</v>
      </c>
      <c r="BE322" s="314"/>
      <c r="BF322" s="286"/>
      <c r="BG322" s="400">
        <f t="shared" si="101"/>
        <v>0</v>
      </c>
    </row>
    <row r="323" s="400" customFormat="1" ht="24" customHeight="1" spans="1:59">
      <c r="A323" s="314">
        <v>315</v>
      </c>
      <c r="B323" s="314" t="s">
        <v>19</v>
      </c>
      <c r="C323" s="314" t="s">
        <v>20</v>
      </c>
      <c r="D323" s="81">
        <v>2021</v>
      </c>
      <c r="E323" s="81" t="s">
        <v>378</v>
      </c>
      <c r="F323" s="314" t="s">
        <v>50</v>
      </c>
      <c r="G323" s="314" t="s">
        <v>79</v>
      </c>
      <c r="H323" s="414">
        <f t="shared" si="95"/>
        <v>500000</v>
      </c>
      <c r="I323" s="414">
        <f t="shared" si="96"/>
        <v>500000</v>
      </c>
      <c r="J323" s="414">
        <f t="shared" si="103"/>
        <v>0</v>
      </c>
      <c r="K323" s="351"/>
      <c r="L323" s="351"/>
      <c r="M323" s="351"/>
      <c r="N323" s="351"/>
      <c r="O323" s="414">
        <f t="shared" si="112"/>
        <v>0</v>
      </c>
      <c r="P323" s="351"/>
      <c r="Q323" s="351"/>
      <c r="R323" s="351"/>
      <c r="S323" s="351"/>
      <c r="T323" s="414">
        <f t="shared" si="104"/>
        <v>500000</v>
      </c>
      <c r="U323" s="351"/>
      <c r="V323" s="351"/>
      <c r="W323" s="351">
        <v>500000</v>
      </c>
      <c r="X323" s="351"/>
      <c r="Y323" s="414">
        <f t="shared" si="113"/>
        <v>0</v>
      </c>
      <c r="Z323" s="351"/>
      <c r="AA323" s="351"/>
      <c r="AB323" s="351"/>
      <c r="AC323" s="351"/>
      <c r="AD323" s="351"/>
      <c r="AE323" s="351"/>
      <c r="AF323" s="351"/>
      <c r="AG323" s="415">
        <f t="shared" si="98"/>
        <v>500000</v>
      </c>
      <c r="AH323" s="415">
        <f t="shared" si="99"/>
        <v>500000</v>
      </c>
      <c r="AI323" s="414">
        <f t="shared" si="105"/>
        <v>0</v>
      </c>
      <c r="AJ323" s="414">
        <v>0</v>
      </c>
      <c r="AK323" s="414">
        <v>0</v>
      </c>
      <c r="AL323" s="414">
        <v>0</v>
      </c>
      <c r="AM323" s="414">
        <v>0</v>
      </c>
      <c r="AN323" s="414">
        <f t="shared" si="100"/>
        <v>0</v>
      </c>
      <c r="AO323" s="414">
        <v>0</v>
      </c>
      <c r="AP323" s="414">
        <v>0</v>
      </c>
      <c r="AQ323" s="414">
        <v>0</v>
      </c>
      <c r="AR323" s="414">
        <v>0</v>
      </c>
      <c r="AS323" s="414">
        <f t="shared" si="106"/>
        <v>500000</v>
      </c>
      <c r="AT323" s="414">
        <v>0</v>
      </c>
      <c r="AU323" s="414">
        <v>0</v>
      </c>
      <c r="AV323" s="414">
        <v>500000</v>
      </c>
      <c r="AW323" s="414">
        <v>0</v>
      </c>
      <c r="AX323" s="414">
        <f t="shared" si="107"/>
        <v>0</v>
      </c>
      <c r="AY323" s="414">
        <v>0</v>
      </c>
      <c r="AZ323" s="414">
        <v>0</v>
      </c>
      <c r="BA323" s="414">
        <v>0</v>
      </c>
      <c r="BB323" s="414">
        <v>0</v>
      </c>
      <c r="BC323" s="414">
        <v>0</v>
      </c>
      <c r="BD323" s="414">
        <v>0</v>
      </c>
      <c r="BE323" s="314"/>
      <c r="BF323" s="286"/>
      <c r="BG323" s="400">
        <f t="shared" si="101"/>
        <v>0</v>
      </c>
    </row>
    <row r="324" s="400" customFormat="1" ht="24" customHeight="1" spans="1:59">
      <c r="A324" s="314">
        <v>316</v>
      </c>
      <c r="B324" s="314" t="s">
        <v>19</v>
      </c>
      <c r="C324" s="314" t="s">
        <v>20</v>
      </c>
      <c r="D324" s="81">
        <v>2021</v>
      </c>
      <c r="E324" s="81" t="s">
        <v>379</v>
      </c>
      <c r="F324" s="314" t="s">
        <v>50</v>
      </c>
      <c r="G324" s="314" t="s">
        <v>79</v>
      </c>
      <c r="H324" s="414">
        <f t="shared" si="95"/>
        <v>1250000</v>
      </c>
      <c r="I324" s="414">
        <f t="shared" si="96"/>
        <v>1250000</v>
      </c>
      <c r="J324" s="414">
        <f t="shared" si="103"/>
        <v>0</v>
      </c>
      <c r="K324" s="351"/>
      <c r="L324" s="351"/>
      <c r="M324" s="351"/>
      <c r="N324" s="351"/>
      <c r="O324" s="414">
        <f t="shared" si="112"/>
        <v>0</v>
      </c>
      <c r="P324" s="351"/>
      <c r="Q324" s="351"/>
      <c r="R324" s="351"/>
      <c r="S324" s="351"/>
      <c r="T324" s="414">
        <f t="shared" si="104"/>
        <v>1250000</v>
      </c>
      <c r="U324" s="351"/>
      <c r="V324" s="351"/>
      <c r="W324" s="351">
        <v>1250000</v>
      </c>
      <c r="X324" s="351"/>
      <c r="Y324" s="414">
        <f t="shared" si="113"/>
        <v>0</v>
      </c>
      <c r="Z324" s="351"/>
      <c r="AA324" s="351"/>
      <c r="AB324" s="351"/>
      <c r="AC324" s="351"/>
      <c r="AD324" s="351"/>
      <c r="AE324" s="351"/>
      <c r="AF324" s="351"/>
      <c r="AG324" s="415">
        <f t="shared" si="98"/>
        <v>1250000</v>
      </c>
      <c r="AH324" s="415">
        <f t="shared" si="99"/>
        <v>1250000</v>
      </c>
      <c r="AI324" s="414">
        <f t="shared" si="105"/>
        <v>0</v>
      </c>
      <c r="AJ324" s="414">
        <v>0</v>
      </c>
      <c r="AK324" s="414">
        <v>0</v>
      </c>
      <c r="AL324" s="414">
        <v>0</v>
      </c>
      <c r="AM324" s="414">
        <v>0</v>
      </c>
      <c r="AN324" s="414">
        <f t="shared" si="100"/>
        <v>0</v>
      </c>
      <c r="AO324" s="414">
        <v>0</v>
      </c>
      <c r="AP324" s="414">
        <v>0</v>
      </c>
      <c r="AQ324" s="414">
        <v>0</v>
      </c>
      <c r="AR324" s="414">
        <v>0</v>
      </c>
      <c r="AS324" s="414">
        <f t="shared" si="106"/>
        <v>1250000</v>
      </c>
      <c r="AT324" s="414">
        <v>0</v>
      </c>
      <c r="AU324" s="414">
        <v>0</v>
      </c>
      <c r="AV324" s="414">
        <v>1250000</v>
      </c>
      <c r="AW324" s="414">
        <v>0</v>
      </c>
      <c r="AX324" s="414">
        <f t="shared" si="107"/>
        <v>0</v>
      </c>
      <c r="AY324" s="414">
        <v>0</v>
      </c>
      <c r="AZ324" s="414">
        <v>0</v>
      </c>
      <c r="BA324" s="414">
        <v>0</v>
      </c>
      <c r="BB324" s="414">
        <v>0</v>
      </c>
      <c r="BC324" s="414">
        <v>0</v>
      </c>
      <c r="BD324" s="414">
        <v>0</v>
      </c>
      <c r="BE324" s="314"/>
      <c r="BF324" s="286"/>
      <c r="BG324" s="400">
        <f t="shared" si="101"/>
        <v>0</v>
      </c>
    </row>
    <row r="325" s="400" customFormat="1" ht="24" customHeight="1" spans="1:59">
      <c r="A325" s="314">
        <v>317</v>
      </c>
      <c r="B325" s="314" t="s">
        <v>19</v>
      </c>
      <c r="C325" s="314" t="s">
        <v>20</v>
      </c>
      <c r="D325" s="81">
        <v>2021</v>
      </c>
      <c r="E325" s="81" t="s">
        <v>380</v>
      </c>
      <c r="F325" s="314" t="s">
        <v>50</v>
      </c>
      <c r="G325" s="314" t="s">
        <v>79</v>
      </c>
      <c r="H325" s="414">
        <f t="shared" si="95"/>
        <v>949400</v>
      </c>
      <c r="I325" s="414">
        <f t="shared" si="96"/>
        <v>949400</v>
      </c>
      <c r="J325" s="414">
        <f t="shared" si="103"/>
        <v>0</v>
      </c>
      <c r="K325" s="351"/>
      <c r="L325" s="351"/>
      <c r="M325" s="351"/>
      <c r="N325" s="351"/>
      <c r="O325" s="414">
        <f t="shared" si="112"/>
        <v>0</v>
      </c>
      <c r="P325" s="351"/>
      <c r="Q325" s="351"/>
      <c r="R325" s="351"/>
      <c r="S325" s="351"/>
      <c r="T325" s="414">
        <f t="shared" si="104"/>
        <v>949400</v>
      </c>
      <c r="U325" s="351"/>
      <c r="V325" s="351"/>
      <c r="W325" s="351">
        <v>949400</v>
      </c>
      <c r="X325" s="351"/>
      <c r="Y325" s="414">
        <f t="shared" si="113"/>
        <v>0</v>
      </c>
      <c r="Z325" s="351"/>
      <c r="AA325" s="351"/>
      <c r="AB325" s="351"/>
      <c r="AC325" s="351"/>
      <c r="AD325" s="351"/>
      <c r="AE325" s="351"/>
      <c r="AF325" s="351"/>
      <c r="AG325" s="415">
        <f t="shared" si="98"/>
        <v>949400</v>
      </c>
      <c r="AH325" s="415">
        <f t="shared" si="99"/>
        <v>949400</v>
      </c>
      <c r="AI325" s="414">
        <f t="shared" si="105"/>
        <v>0</v>
      </c>
      <c r="AJ325" s="414">
        <v>0</v>
      </c>
      <c r="AK325" s="414">
        <v>0</v>
      </c>
      <c r="AL325" s="414">
        <v>0</v>
      </c>
      <c r="AM325" s="414">
        <v>0</v>
      </c>
      <c r="AN325" s="414">
        <f t="shared" si="100"/>
        <v>0</v>
      </c>
      <c r="AO325" s="414">
        <v>0</v>
      </c>
      <c r="AP325" s="414">
        <v>0</v>
      </c>
      <c r="AQ325" s="414">
        <v>0</v>
      </c>
      <c r="AR325" s="414">
        <v>0</v>
      </c>
      <c r="AS325" s="414">
        <f t="shared" si="106"/>
        <v>949400</v>
      </c>
      <c r="AT325" s="414">
        <v>0</v>
      </c>
      <c r="AU325" s="414">
        <v>0</v>
      </c>
      <c r="AV325" s="414">
        <v>949400</v>
      </c>
      <c r="AW325" s="414">
        <v>0</v>
      </c>
      <c r="AX325" s="414">
        <f t="shared" si="107"/>
        <v>0</v>
      </c>
      <c r="AY325" s="414">
        <v>0</v>
      </c>
      <c r="AZ325" s="414">
        <v>0</v>
      </c>
      <c r="BA325" s="414">
        <v>0</v>
      </c>
      <c r="BB325" s="414">
        <v>0</v>
      </c>
      <c r="BC325" s="414">
        <v>0</v>
      </c>
      <c r="BD325" s="414">
        <v>0</v>
      </c>
      <c r="BE325" s="314"/>
      <c r="BF325" s="286"/>
      <c r="BG325" s="400">
        <f t="shared" si="101"/>
        <v>0</v>
      </c>
    </row>
    <row r="326" s="400" customFormat="1" ht="24" customHeight="1" spans="1:59">
      <c r="A326" s="314">
        <v>318</v>
      </c>
      <c r="B326" s="314" t="s">
        <v>19</v>
      </c>
      <c r="C326" s="314" t="s">
        <v>20</v>
      </c>
      <c r="D326" s="81">
        <v>2021</v>
      </c>
      <c r="E326" s="81" t="s">
        <v>381</v>
      </c>
      <c r="F326" s="314" t="s">
        <v>50</v>
      </c>
      <c r="G326" s="314" t="s">
        <v>79</v>
      </c>
      <c r="H326" s="414">
        <f t="shared" si="95"/>
        <v>14998800</v>
      </c>
      <c r="I326" s="414">
        <f t="shared" si="96"/>
        <v>14998800</v>
      </c>
      <c r="J326" s="414">
        <f t="shared" si="103"/>
        <v>0</v>
      </c>
      <c r="K326" s="351"/>
      <c r="L326" s="351"/>
      <c r="M326" s="351"/>
      <c r="N326" s="351"/>
      <c r="O326" s="414">
        <f t="shared" si="112"/>
        <v>0</v>
      </c>
      <c r="P326" s="351"/>
      <c r="Q326" s="351"/>
      <c r="R326" s="351"/>
      <c r="S326" s="351"/>
      <c r="T326" s="414">
        <f t="shared" si="104"/>
        <v>4398800</v>
      </c>
      <c r="U326" s="351"/>
      <c r="V326" s="351"/>
      <c r="W326" s="351"/>
      <c r="X326" s="351">
        <v>4398800</v>
      </c>
      <c r="Y326" s="414">
        <f t="shared" si="113"/>
        <v>10600000</v>
      </c>
      <c r="Z326" s="351">
        <v>10600000</v>
      </c>
      <c r="AA326" s="351"/>
      <c r="AB326" s="351"/>
      <c r="AC326" s="351"/>
      <c r="AD326" s="351"/>
      <c r="AE326" s="351"/>
      <c r="AF326" s="351"/>
      <c r="AG326" s="414">
        <f t="shared" si="98"/>
        <v>14553792.48</v>
      </c>
      <c r="AH326" s="420">
        <f t="shared" si="99"/>
        <v>14553792.48</v>
      </c>
      <c r="AI326" s="414">
        <f t="shared" si="105"/>
        <v>0</v>
      </c>
      <c r="AJ326" s="414">
        <v>0</v>
      </c>
      <c r="AK326" s="414">
        <v>0</v>
      </c>
      <c r="AL326" s="414">
        <v>0</v>
      </c>
      <c r="AM326" s="414">
        <v>0</v>
      </c>
      <c r="AN326" s="414">
        <f t="shared" si="100"/>
        <v>0</v>
      </c>
      <c r="AO326" s="414">
        <v>0</v>
      </c>
      <c r="AP326" s="414">
        <v>0</v>
      </c>
      <c r="AQ326" s="414">
        <v>0</v>
      </c>
      <c r="AR326" s="414">
        <v>0</v>
      </c>
      <c r="AS326" s="414">
        <f t="shared" si="106"/>
        <v>3953792.48</v>
      </c>
      <c r="AT326" s="414">
        <v>0</v>
      </c>
      <c r="AU326" s="414">
        <v>0</v>
      </c>
      <c r="AV326" s="414">
        <v>0</v>
      </c>
      <c r="AW326" s="414">
        <v>3953792.48</v>
      </c>
      <c r="AX326" s="414">
        <f t="shared" si="107"/>
        <v>10600000</v>
      </c>
      <c r="AY326" s="414">
        <v>10600000</v>
      </c>
      <c r="AZ326" s="414">
        <v>0</v>
      </c>
      <c r="BA326" s="414">
        <v>0</v>
      </c>
      <c r="BB326" s="414">
        <v>0</v>
      </c>
      <c r="BC326" s="414">
        <v>0</v>
      </c>
      <c r="BD326" s="414">
        <v>0</v>
      </c>
      <c r="BE326" s="314"/>
      <c r="BF326" s="313" t="s">
        <v>369</v>
      </c>
      <c r="BG326" s="400">
        <f t="shared" si="101"/>
        <v>0</v>
      </c>
    </row>
    <row r="327" s="400" customFormat="1" ht="24" customHeight="1" spans="1:59">
      <c r="A327" s="314">
        <v>319</v>
      </c>
      <c r="B327" s="314" t="s">
        <v>19</v>
      </c>
      <c r="C327" s="314" t="s">
        <v>20</v>
      </c>
      <c r="D327" s="81">
        <v>2021</v>
      </c>
      <c r="E327" s="81" t="s">
        <v>382</v>
      </c>
      <c r="F327" s="314" t="s">
        <v>50</v>
      </c>
      <c r="G327" s="314" t="s">
        <v>79</v>
      </c>
      <c r="H327" s="414">
        <f t="shared" si="95"/>
        <v>1134200</v>
      </c>
      <c r="I327" s="414">
        <f t="shared" si="96"/>
        <v>1134200</v>
      </c>
      <c r="J327" s="414">
        <f t="shared" si="103"/>
        <v>0</v>
      </c>
      <c r="K327" s="351"/>
      <c r="L327" s="351"/>
      <c r="M327" s="351"/>
      <c r="N327" s="351"/>
      <c r="O327" s="414">
        <f t="shared" si="112"/>
        <v>0</v>
      </c>
      <c r="P327" s="351"/>
      <c r="Q327" s="351"/>
      <c r="R327" s="351"/>
      <c r="S327" s="351"/>
      <c r="T327" s="414">
        <f t="shared" si="104"/>
        <v>0</v>
      </c>
      <c r="U327" s="351"/>
      <c r="V327" s="351"/>
      <c r="W327" s="351"/>
      <c r="X327" s="351"/>
      <c r="Y327" s="414">
        <f t="shared" si="113"/>
        <v>1134200</v>
      </c>
      <c r="Z327" s="351">
        <v>1134200</v>
      </c>
      <c r="AA327" s="351"/>
      <c r="AB327" s="351"/>
      <c r="AC327" s="351"/>
      <c r="AD327" s="351"/>
      <c r="AE327" s="351"/>
      <c r="AF327" s="351"/>
      <c r="AG327" s="414">
        <f t="shared" si="98"/>
        <v>1134200</v>
      </c>
      <c r="AH327" s="420">
        <f t="shared" si="99"/>
        <v>1134200</v>
      </c>
      <c r="AI327" s="414">
        <f t="shared" si="105"/>
        <v>0</v>
      </c>
      <c r="AJ327" s="414">
        <v>0</v>
      </c>
      <c r="AK327" s="414">
        <v>0</v>
      </c>
      <c r="AL327" s="414">
        <v>0</v>
      </c>
      <c r="AM327" s="414">
        <v>0</v>
      </c>
      <c r="AN327" s="414">
        <f t="shared" si="100"/>
        <v>0</v>
      </c>
      <c r="AO327" s="414">
        <v>0</v>
      </c>
      <c r="AP327" s="414">
        <v>0</v>
      </c>
      <c r="AQ327" s="414">
        <v>0</v>
      </c>
      <c r="AR327" s="414">
        <v>0</v>
      </c>
      <c r="AS327" s="414">
        <f t="shared" si="106"/>
        <v>0</v>
      </c>
      <c r="AT327" s="414">
        <v>0</v>
      </c>
      <c r="AU327" s="414">
        <v>0</v>
      </c>
      <c r="AV327" s="414">
        <v>0</v>
      </c>
      <c r="AW327" s="414">
        <v>0</v>
      </c>
      <c r="AX327" s="414">
        <f t="shared" si="107"/>
        <v>1134200</v>
      </c>
      <c r="AY327" s="414">
        <v>1134200</v>
      </c>
      <c r="AZ327" s="414">
        <v>0</v>
      </c>
      <c r="BA327" s="414">
        <v>0</v>
      </c>
      <c r="BB327" s="414">
        <v>0</v>
      </c>
      <c r="BC327" s="414">
        <v>0</v>
      </c>
      <c r="BD327" s="414">
        <v>0</v>
      </c>
      <c r="BE327" s="314"/>
      <c r="BF327" s="286"/>
      <c r="BG327" s="400">
        <f t="shared" si="101"/>
        <v>0</v>
      </c>
    </row>
    <row r="328" s="400" customFormat="1" ht="24" customHeight="1" spans="1:59">
      <c r="A328" s="314">
        <v>320</v>
      </c>
      <c r="B328" s="314" t="s">
        <v>19</v>
      </c>
      <c r="C328" s="314" t="s">
        <v>20</v>
      </c>
      <c r="D328" s="314">
        <v>2022</v>
      </c>
      <c r="E328" s="81" t="s">
        <v>383</v>
      </c>
      <c r="F328" s="314" t="s">
        <v>50</v>
      </c>
      <c r="G328" s="314" t="s">
        <v>50</v>
      </c>
      <c r="H328" s="414">
        <f t="shared" ref="H328:H391" si="114">I328+AF328</f>
        <v>17999970</v>
      </c>
      <c r="I328" s="414">
        <f t="shared" ref="I328:I391" si="115">O328+J328+T328+Y328+AE328+AC328+AD328</f>
        <v>17999970</v>
      </c>
      <c r="J328" s="414">
        <f t="shared" si="103"/>
        <v>0</v>
      </c>
      <c r="K328" s="351"/>
      <c r="L328" s="351"/>
      <c r="M328" s="351"/>
      <c r="N328" s="351"/>
      <c r="O328" s="414">
        <f t="shared" si="112"/>
        <v>0</v>
      </c>
      <c r="P328" s="351"/>
      <c r="Q328" s="351"/>
      <c r="R328" s="351"/>
      <c r="S328" s="351"/>
      <c r="T328" s="414">
        <f t="shared" si="104"/>
        <v>17999970</v>
      </c>
      <c r="U328" s="351">
        <v>16500000</v>
      </c>
      <c r="V328" s="351">
        <v>500000</v>
      </c>
      <c r="W328" s="351"/>
      <c r="X328" s="351">
        <v>999970</v>
      </c>
      <c r="Y328" s="414">
        <v>0</v>
      </c>
      <c r="Z328" s="351"/>
      <c r="AA328" s="351"/>
      <c r="AB328" s="351"/>
      <c r="AC328" s="351"/>
      <c r="AD328" s="351"/>
      <c r="AE328" s="351"/>
      <c r="AF328" s="351"/>
      <c r="AG328" s="415">
        <f t="shared" ref="AG328:AG391" si="116">AH328+BE328</f>
        <v>17626679.4772807</v>
      </c>
      <c r="AH328" s="415">
        <f t="shared" ref="AH328:AH391" si="117">AN328+AI328+AS328+AX328+BD328+BB328+BC328</f>
        <v>17626679.4772807</v>
      </c>
      <c r="AI328" s="414">
        <f t="shared" si="105"/>
        <v>0</v>
      </c>
      <c r="AJ328" s="414">
        <v>0</v>
      </c>
      <c r="AK328" s="414">
        <v>0</v>
      </c>
      <c r="AL328" s="414">
        <v>0</v>
      </c>
      <c r="AM328" s="414">
        <v>0</v>
      </c>
      <c r="AN328" s="414">
        <f t="shared" ref="AN328:AN391" si="118">AR328+AQ328+AP328+AO328</f>
        <v>0</v>
      </c>
      <c r="AO328" s="414">
        <v>0</v>
      </c>
      <c r="AP328" s="414">
        <v>0</v>
      </c>
      <c r="AQ328" s="414">
        <v>0</v>
      </c>
      <c r="AR328" s="414">
        <v>0</v>
      </c>
      <c r="AS328" s="414">
        <f t="shared" si="106"/>
        <v>17626679.4772807</v>
      </c>
      <c r="AT328" s="414">
        <v>16500000</v>
      </c>
      <c r="AU328" s="414">
        <v>500000</v>
      </c>
      <c r="AV328" s="414">
        <v>0</v>
      </c>
      <c r="AW328" s="414">
        <v>626679.477280699</v>
      </c>
      <c r="AX328" s="414">
        <f t="shared" si="107"/>
        <v>0</v>
      </c>
      <c r="AY328" s="414">
        <v>0</v>
      </c>
      <c r="AZ328" s="414">
        <v>0</v>
      </c>
      <c r="BA328" s="414">
        <v>0</v>
      </c>
      <c r="BB328" s="414">
        <v>0</v>
      </c>
      <c r="BC328" s="414">
        <v>0</v>
      </c>
      <c r="BD328" s="414">
        <v>0</v>
      </c>
      <c r="BE328" s="351"/>
      <c r="BF328" s="286"/>
      <c r="BG328" s="400">
        <f t="shared" ref="BG328:BG391" si="119">BE328-AF328</f>
        <v>0</v>
      </c>
    </row>
    <row r="329" s="400" customFormat="1" ht="24" customHeight="1" spans="1:59">
      <c r="A329" s="314">
        <v>321</v>
      </c>
      <c r="B329" s="314" t="s">
        <v>19</v>
      </c>
      <c r="C329" s="314" t="s">
        <v>20</v>
      </c>
      <c r="D329" s="314">
        <v>2022</v>
      </c>
      <c r="E329" s="81" t="s">
        <v>384</v>
      </c>
      <c r="F329" s="314" t="s">
        <v>50</v>
      </c>
      <c r="G329" s="314" t="s">
        <v>50</v>
      </c>
      <c r="H329" s="414">
        <f t="shared" si="114"/>
        <v>15349000</v>
      </c>
      <c r="I329" s="414">
        <f t="shared" si="115"/>
        <v>15349000</v>
      </c>
      <c r="J329" s="414">
        <f t="shared" si="103"/>
        <v>0</v>
      </c>
      <c r="K329" s="351"/>
      <c r="L329" s="351"/>
      <c r="M329" s="351"/>
      <c r="N329" s="351"/>
      <c r="O329" s="414">
        <f t="shared" si="112"/>
        <v>0</v>
      </c>
      <c r="P329" s="351"/>
      <c r="Q329" s="351"/>
      <c r="R329" s="351"/>
      <c r="S329" s="351"/>
      <c r="T329" s="414">
        <f t="shared" si="104"/>
        <v>15349000</v>
      </c>
      <c r="U329" s="351">
        <v>13349000</v>
      </c>
      <c r="V329" s="351">
        <v>1000000</v>
      </c>
      <c r="W329" s="351"/>
      <c r="X329" s="351">
        <v>1000000</v>
      </c>
      <c r="Y329" s="414">
        <v>0</v>
      </c>
      <c r="Z329" s="351"/>
      <c r="AA329" s="351"/>
      <c r="AB329" s="351"/>
      <c r="AC329" s="351"/>
      <c r="AD329" s="351"/>
      <c r="AE329" s="351"/>
      <c r="AF329" s="351"/>
      <c r="AG329" s="415">
        <f t="shared" si="116"/>
        <v>13213861.01</v>
      </c>
      <c r="AH329" s="415">
        <f t="shared" si="117"/>
        <v>13213861.01</v>
      </c>
      <c r="AI329" s="414">
        <f t="shared" si="105"/>
        <v>0</v>
      </c>
      <c r="AJ329" s="414">
        <v>0</v>
      </c>
      <c r="AK329" s="414">
        <v>0</v>
      </c>
      <c r="AL329" s="414">
        <v>0</v>
      </c>
      <c r="AM329" s="414">
        <v>0</v>
      </c>
      <c r="AN329" s="414">
        <f t="shared" si="118"/>
        <v>0</v>
      </c>
      <c r="AO329" s="414">
        <v>0</v>
      </c>
      <c r="AP329" s="414">
        <v>0</v>
      </c>
      <c r="AQ329" s="414">
        <v>0</v>
      </c>
      <c r="AR329" s="414">
        <v>0</v>
      </c>
      <c r="AS329" s="414">
        <f t="shared" si="106"/>
        <v>13213861.01</v>
      </c>
      <c r="AT329" s="414">
        <v>13213861.01</v>
      </c>
      <c r="AU329" s="414"/>
      <c r="AV329" s="414">
        <v>0</v>
      </c>
      <c r="AW329" s="414"/>
      <c r="AX329" s="414">
        <f t="shared" si="107"/>
        <v>0</v>
      </c>
      <c r="AY329" s="414">
        <v>0</v>
      </c>
      <c r="AZ329" s="414">
        <v>0</v>
      </c>
      <c r="BA329" s="414">
        <v>0</v>
      </c>
      <c r="BB329" s="414">
        <v>0</v>
      </c>
      <c r="BC329" s="414">
        <v>0</v>
      </c>
      <c r="BD329" s="414">
        <v>0</v>
      </c>
      <c r="BE329" s="351"/>
      <c r="BF329" s="286"/>
      <c r="BG329" s="400">
        <f t="shared" si="119"/>
        <v>0</v>
      </c>
    </row>
    <row r="330" s="400" customFormat="1" ht="24" customHeight="1" spans="1:59">
      <c r="A330" s="314">
        <v>322</v>
      </c>
      <c r="B330" s="314" t="s">
        <v>19</v>
      </c>
      <c r="C330" s="314" t="s">
        <v>20</v>
      </c>
      <c r="D330" s="314">
        <v>2022</v>
      </c>
      <c r="E330" s="81" t="s">
        <v>385</v>
      </c>
      <c r="F330" s="314" t="s">
        <v>50</v>
      </c>
      <c r="G330" s="314" t="s">
        <v>50</v>
      </c>
      <c r="H330" s="414">
        <f t="shared" si="114"/>
        <v>17999820</v>
      </c>
      <c r="I330" s="414">
        <f t="shared" si="115"/>
        <v>17999820</v>
      </c>
      <c r="J330" s="414">
        <f t="shared" si="103"/>
        <v>0</v>
      </c>
      <c r="K330" s="351"/>
      <c r="L330" s="351"/>
      <c r="M330" s="351"/>
      <c r="N330" s="351"/>
      <c r="O330" s="414">
        <f t="shared" si="112"/>
        <v>0</v>
      </c>
      <c r="P330" s="351"/>
      <c r="Q330" s="351"/>
      <c r="R330" s="351"/>
      <c r="S330" s="351"/>
      <c r="T330" s="414">
        <f t="shared" si="104"/>
        <v>17999820</v>
      </c>
      <c r="U330" s="351">
        <v>15000000</v>
      </c>
      <c r="V330" s="351">
        <v>1500000</v>
      </c>
      <c r="W330" s="351"/>
      <c r="X330" s="351">
        <v>1499820</v>
      </c>
      <c r="Y330" s="414">
        <v>0</v>
      </c>
      <c r="Z330" s="351"/>
      <c r="AA330" s="351"/>
      <c r="AB330" s="351"/>
      <c r="AC330" s="351"/>
      <c r="AD330" s="351"/>
      <c r="AE330" s="351"/>
      <c r="AF330" s="351"/>
      <c r="AG330" s="415">
        <f t="shared" si="116"/>
        <v>17944800</v>
      </c>
      <c r="AH330" s="415">
        <f t="shared" si="117"/>
        <v>17944800</v>
      </c>
      <c r="AI330" s="414">
        <f t="shared" si="105"/>
        <v>0</v>
      </c>
      <c r="AJ330" s="414">
        <v>0</v>
      </c>
      <c r="AK330" s="414">
        <v>0</v>
      </c>
      <c r="AL330" s="414">
        <v>0</v>
      </c>
      <c r="AM330" s="414">
        <v>0</v>
      </c>
      <c r="AN330" s="414">
        <f t="shared" si="118"/>
        <v>0</v>
      </c>
      <c r="AO330" s="414">
        <v>0</v>
      </c>
      <c r="AP330" s="414">
        <v>0</v>
      </c>
      <c r="AQ330" s="414">
        <v>0</v>
      </c>
      <c r="AR330" s="414">
        <v>0</v>
      </c>
      <c r="AS330" s="414">
        <f t="shared" si="106"/>
        <v>17944800</v>
      </c>
      <c r="AT330" s="414">
        <v>15000000</v>
      </c>
      <c r="AU330" s="414">
        <v>1500000</v>
      </c>
      <c r="AV330" s="414">
        <v>0</v>
      </c>
      <c r="AW330" s="414">
        <v>1444800</v>
      </c>
      <c r="AX330" s="414">
        <f t="shared" si="107"/>
        <v>0</v>
      </c>
      <c r="AY330" s="414">
        <v>0</v>
      </c>
      <c r="AZ330" s="414">
        <v>0</v>
      </c>
      <c r="BA330" s="414">
        <v>0</v>
      </c>
      <c r="BB330" s="414">
        <v>0</v>
      </c>
      <c r="BC330" s="414">
        <v>0</v>
      </c>
      <c r="BD330" s="414">
        <v>0</v>
      </c>
      <c r="BE330" s="351"/>
      <c r="BF330" s="286"/>
      <c r="BG330" s="400">
        <f t="shared" si="119"/>
        <v>0</v>
      </c>
    </row>
    <row r="331" s="400" customFormat="1" ht="24" customHeight="1" spans="1:59">
      <c r="A331" s="314">
        <v>323</v>
      </c>
      <c r="B331" s="314" t="s">
        <v>19</v>
      </c>
      <c r="C331" s="314" t="s">
        <v>20</v>
      </c>
      <c r="D331" s="314">
        <v>2022</v>
      </c>
      <c r="E331" s="81" t="s">
        <v>386</v>
      </c>
      <c r="F331" s="314" t="s">
        <v>50</v>
      </c>
      <c r="G331" s="314" t="s">
        <v>50</v>
      </c>
      <c r="H331" s="414">
        <f t="shared" si="114"/>
        <v>4037300</v>
      </c>
      <c r="I331" s="414">
        <f t="shared" si="115"/>
        <v>4037300</v>
      </c>
      <c r="J331" s="414">
        <f t="shared" si="103"/>
        <v>0</v>
      </c>
      <c r="K331" s="351"/>
      <c r="L331" s="351"/>
      <c r="M331" s="351"/>
      <c r="N331" s="351"/>
      <c r="O331" s="414">
        <f t="shared" si="112"/>
        <v>0</v>
      </c>
      <c r="P331" s="351"/>
      <c r="Q331" s="351"/>
      <c r="R331" s="351"/>
      <c r="S331" s="351"/>
      <c r="T331" s="414">
        <f t="shared" si="104"/>
        <v>4037300</v>
      </c>
      <c r="U331" s="351">
        <v>3040000</v>
      </c>
      <c r="V331" s="351">
        <v>997300</v>
      </c>
      <c r="W331" s="351"/>
      <c r="X331" s="351"/>
      <c r="Y331" s="414">
        <v>0</v>
      </c>
      <c r="Z331" s="351"/>
      <c r="AA331" s="351"/>
      <c r="AB331" s="351"/>
      <c r="AC331" s="351"/>
      <c r="AD331" s="351"/>
      <c r="AE331" s="351"/>
      <c r="AF331" s="351"/>
      <c r="AG331" s="415">
        <f t="shared" si="116"/>
        <v>3953379.61</v>
      </c>
      <c r="AH331" s="415">
        <f t="shared" si="117"/>
        <v>3953379.61</v>
      </c>
      <c r="AI331" s="414">
        <f t="shared" si="105"/>
        <v>0</v>
      </c>
      <c r="AJ331" s="414">
        <v>0</v>
      </c>
      <c r="AK331" s="414">
        <v>0</v>
      </c>
      <c r="AL331" s="414">
        <v>0</v>
      </c>
      <c r="AM331" s="414">
        <v>0</v>
      </c>
      <c r="AN331" s="414">
        <f t="shared" si="118"/>
        <v>0</v>
      </c>
      <c r="AO331" s="414">
        <v>0</v>
      </c>
      <c r="AP331" s="414">
        <v>0</v>
      </c>
      <c r="AQ331" s="414">
        <v>0</v>
      </c>
      <c r="AR331" s="414">
        <v>0</v>
      </c>
      <c r="AS331" s="414">
        <f t="shared" si="106"/>
        <v>3953379.61</v>
      </c>
      <c r="AT331" s="414">
        <v>3040000</v>
      </c>
      <c r="AU331" s="414">
        <v>913379.61</v>
      </c>
      <c r="AV331" s="414">
        <v>0</v>
      </c>
      <c r="AW331" s="414">
        <v>0</v>
      </c>
      <c r="AX331" s="414">
        <f t="shared" si="107"/>
        <v>0</v>
      </c>
      <c r="AY331" s="414">
        <v>0</v>
      </c>
      <c r="AZ331" s="414">
        <v>0</v>
      </c>
      <c r="BA331" s="414">
        <v>0</v>
      </c>
      <c r="BB331" s="414">
        <v>0</v>
      </c>
      <c r="BC331" s="414">
        <v>0</v>
      </c>
      <c r="BD331" s="414">
        <v>0</v>
      </c>
      <c r="BE331" s="351"/>
      <c r="BF331" s="418" t="s">
        <v>369</v>
      </c>
      <c r="BG331" s="400">
        <f t="shared" si="119"/>
        <v>0</v>
      </c>
    </row>
    <row r="332" s="400" customFormat="1" ht="24" customHeight="1" spans="1:59">
      <c r="A332" s="314">
        <v>324</v>
      </c>
      <c r="B332" s="314" t="s">
        <v>19</v>
      </c>
      <c r="C332" s="314" t="s">
        <v>20</v>
      </c>
      <c r="D332" s="314">
        <v>2022</v>
      </c>
      <c r="E332" s="81" t="s">
        <v>387</v>
      </c>
      <c r="F332" s="314" t="s">
        <v>50</v>
      </c>
      <c r="G332" s="314" t="s">
        <v>50</v>
      </c>
      <c r="H332" s="414">
        <f t="shared" si="114"/>
        <v>19423099.997918</v>
      </c>
      <c r="I332" s="414">
        <f t="shared" si="115"/>
        <v>19423099.997918</v>
      </c>
      <c r="J332" s="414">
        <f t="shared" si="103"/>
        <v>0</v>
      </c>
      <c r="K332" s="351"/>
      <c r="L332" s="351"/>
      <c r="M332" s="351"/>
      <c r="N332" s="351"/>
      <c r="O332" s="414">
        <f t="shared" si="112"/>
        <v>0</v>
      </c>
      <c r="P332" s="351"/>
      <c r="Q332" s="351"/>
      <c r="R332" s="351"/>
      <c r="S332" s="351"/>
      <c r="T332" s="414">
        <f t="shared" si="104"/>
        <v>19423099.997918</v>
      </c>
      <c r="U332" s="351">
        <v>12826900</v>
      </c>
      <c r="V332" s="351"/>
      <c r="W332" s="351">
        <v>4000000</v>
      </c>
      <c r="X332" s="351">
        <v>2596199.997918</v>
      </c>
      <c r="Y332" s="414">
        <v>0</v>
      </c>
      <c r="Z332" s="351"/>
      <c r="AA332" s="351"/>
      <c r="AB332" s="351"/>
      <c r="AC332" s="351"/>
      <c r="AD332" s="351"/>
      <c r="AE332" s="351"/>
      <c r="AF332" s="351">
        <v>0</v>
      </c>
      <c r="AG332" s="415">
        <f t="shared" si="116"/>
        <v>18771459.9</v>
      </c>
      <c r="AH332" s="415">
        <f t="shared" si="117"/>
        <v>18771459.9</v>
      </c>
      <c r="AI332" s="414">
        <f t="shared" si="105"/>
        <v>0</v>
      </c>
      <c r="AJ332" s="414">
        <v>0</v>
      </c>
      <c r="AK332" s="414">
        <v>0</v>
      </c>
      <c r="AL332" s="414">
        <v>0</v>
      </c>
      <c r="AM332" s="414">
        <v>0</v>
      </c>
      <c r="AN332" s="414">
        <f t="shared" si="118"/>
        <v>0</v>
      </c>
      <c r="AO332" s="414">
        <v>0</v>
      </c>
      <c r="AP332" s="414">
        <v>0</v>
      </c>
      <c r="AQ332" s="414">
        <v>0</v>
      </c>
      <c r="AR332" s="414">
        <v>0</v>
      </c>
      <c r="AS332" s="414">
        <f t="shared" si="106"/>
        <v>18771459.9</v>
      </c>
      <c r="AT332" s="414">
        <v>12826900</v>
      </c>
      <c r="AU332" s="414">
        <v>0</v>
      </c>
      <c r="AV332" s="414">
        <v>4000000</v>
      </c>
      <c r="AW332" s="414">
        <v>1944559.9</v>
      </c>
      <c r="AX332" s="414">
        <f t="shared" si="107"/>
        <v>0</v>
      </c>
      <c r="AY332" s="414">
        <v>0</v>
      </c>
      <c r="AZ332" s="414">
        <v>0</v>
      </c>
      <c r="BA332" s="414">
        <v>0</v>
      </c>
      <c r="BB332" s="414">
        <v>0</v>
      </c>
      <c r="BC332" s="414">
        <v>0</v>
      </c>
      <c r="BD332" s="414">
        <v>0</v>
      </c>
      <c r="BE332" s="351"/>
      <c r="BF332" s="418" t="s">
        <v>369</v>
      </c>
      <c r="BG332" s="400">
        <f t="shared" si="119"/>
        <v>0</v>
      </c>
    </row>
    <row r="333" s="400" customFormat="1" ht="24" customHeight="1" spans="1:59">
      <c r="A333" s="314">
        <v>325</v>
      </c>
      <c r="B333" s="314" t="s">
        <v>19</v>
      </c>
      <c r="C333" s="314" t="s">
        <v>20</v>
      </c>
      <c r="D333" s="314">
        <v>2022</v>
      </c>
      <c r="E333" s="81" t="s">
        <v>388</v>
      </c>
      <c r="F333" s="314" t="s">
        <v>50</v>
      </c>
      <c r="G333" s="314" t="s">
        <v>50</v>
      </c>
      <c r="H333" s="414">
        <f t="shared" si="114"/>
        <v>564300</v>
      </c>
      <c r="I333" s="414">
        <f t="shared" si="115"/>
        <v>564300</v>
      </c>
      <c r="J333" s="414">
        <f t="shared" si="103"/>
        <v>0</v>
      </c>
      <c r="K333" s="351"/>
      <c r="L333" s="351"/>
      <c r="M333" s="351"/>
      <c r="N333" s="351"/>
      <c r="O333" s="414">
        <f t="shared" si="112"/>
        <v>0</v>
      </c>
      <c r="P333" s="351"/>
      <c r="Q333" s="351"/>
      <c r="R333" s="351"/>
      <c r="S333" s="351"/>
      <c r="T333" s="414">
        <f t="shared" si="104"/>
        <v>564300</v>
      </c>
      <c r="U333" s="351"/>
      <c r="V333" s="351"/>
      <c r="W333" s="351">
        <v>564300</v>
      </c>
      <c r="X333" s="351"/>
      <c r="Y333" s="414">
        <v>0</v>
      </c>
      <c r="Z333" s="351"/>
      <c r="AA333" s="351"/>
      <c r="AB333" s="351"/>
      <c r="AC333" s="351"/>
      <c r="AD333" s="351"/>
      <c r="AE333" s="351"/>
      <c r="AF333" s="351"/>
      <c r="AG333" s="415">
        <f t="shared" si="116"/>
        <v>563420</v>
      </c>
      <c r="AH333" s="415">
        <f t="shared" si="117"/>
        <v>563420</v>
      </c>
      <c r="AI333" s="414">
        <f t="shared" si="105"/>
        <v>0</v>
      </c>
      <c r="AJ333" s="414">
        <v>0</v>
      </c>
      <c r="AK333" s="414">
        <v>0</v>
      </c>
      <c r="AL333" s="414">
        <v>0</v>
      </c>
      <c r="AM333" s="414">
        <v>0</v>
      </c>
      <c r="AN333" s="414">
        <f t="shared" si="118"/>
        <v>0</v>
      </c>
      <c r="AO333" s="414">
        <v>0</v>
      </c>
      <c r="AP333" s="414">
        <v>0</v>
      </c>
      <c r="AQ333" s="414">
        <v>0</v>
      </c>
      <c r="AR333" s="414">
        <v>0</v>
      </c>
      <c r="AS333" s="414">
        <f t="shared" si="106"/>
        <v>563420</v>
      </c>
      <c r="AT333" s="414">
        <v>0</v>
      </c>
      <c r="AU333" s="414">
        <v>0</v>
      </c>
      <c r="AV333" s="414">
        <v>563420</v>
      </c>
      <c r="AW333" s="414">
        <v>0</v>
      </c>
      <c r="AX333" s="414">
        <f t="shared" si="107"/>
        <v>0</v>
      </c>
      <c r="AY333" s="414">
        <v>0</v>
      </c>
      <c r="AZ333" s="414">
        <v>0</v>
      </c>
      <c r="BA333" s="414">
        <v>0</v>
      </c>
      <c r="BB333" s="414">
        <v>0</v>
      </c>
      <c r="BC333" s="414">
        <v>0</v>
      </c>
      <c r="BD333" s="414">
        <v>0</v>
      </c>
      <c r="BE333" s="351"/>
      <c r="BF333" s="286"/>
      <c r="BG333" s="400">
        <f t="shared" si="119"/>
        <v>0</v>
      </c>
    </row>
    <row r="334" s="400" customFormat="1" ht="24" customHeight="1" spans="1:59">
      <c r="A334" s="314">
        <v>326</v>
      </c>
      <c r="B334" s="314" t="s">
        <v>19</v>
      </c>
      <c r="C334" s="314" t="s">
        <v>20</v>
      </c>
      <c r="D334" s="314">
        <v>2022</v>
      </c>
      <c r="E334" s="81" t="s">
        <v>389</v>
      </c>
      <c r="F334" s="314" t="s">
        <v>50</v>
      </c>
      <c r="G334" s="314" t="s">
        <v>50</v>
      </c>
      <c r="H334" s="414">
        <f t="shared" si="114"/>
        <v>745296</v>
      </c>
      <c r="I334" s="414">
        <f t="shared" si="115"/>
        <v>745296</v>
      </c>
      <c r="J334" s="414">
        <f t="shared" si="103"/>
        <v>0</v>
      </c>
      <c r="K334" s="351"/>
      <c r="L334" s="351"/>
      <c r="M334" s="351"/>
      <c r="N334" s="351"/>
      <c r="O334" s="414">
        <f t="shared" si="112"/>
        <v>0</v>
      </c>
      <c r="P334" s="351"/>
      <c r="Q334" s="351"/>
      <c r="R334" s="351"/>
      <c r="S334" s="351"/>
      <c r="T334" s="414">
        <f t="shared" si="104"/>
        <v>745296</v>
      </c>
      <c r="U334" s="351"/>
      <c r="V334" s="351"/>
      <c r="W334" s="351">
        <v>745296</v>
      </c>
      <c r="X334" s="351"/>
      <c r="Y334" s="414">
        <v>0</v>
      </c>
      <c r="Z334" s="351"/>
      <c r="AA334" s="351"/>
      <c r="AB334" s="351"/>
      <c r="AC334" s="351"/>
      <c r="AD334" s="351"/>
      <c r="AE334" s="351"/>
      <c r="AF334" s="351"/>
      <c r="AG334" s="415">
        <f t="shared" si="116"/>
        <v>742188</v>
      </c>
      <c r="AH334" s="415">
        <f t="shared" si="117"/>
        <v>742188</v>
      </c>
      <c r="AI334" s="414">
        <f t="shared" si="105"/>
        <v>0</v>
      </c>
      <c r="AJ334" s="414">
        <v>0</v>
      </c>
      <c r="AK334" s="414">
        <v>0</v>
      </c>
      <c r="AL334" s="414">
        <v>0</v>
      </c>
      <c r="AM334" s="414">
        <v>0</v>
      </c>
      <c r="AN334" s="414">
        <f t="shared" si="118"/>
        <v>0</v>
      </c>
      <c r="AO334" s="414">
        <v>0</v>
      </c>
      <c r="AP334" s="414">
        <v>0</v>
      </c>
      <c r="AQ334" s="414">
        <v>0</v>
      </c>
      <c r="AR334" s="414">
        <v>0</v>
      </c>
      <c r="AS334" s="414">
        <f t="shared" si="106"/>
        <v>742188</v>
      </c>
      <c r="AT334" s="414">
        <v>0</v>
      </c>
      <c r="AU334" s="414">
        <v>0</v>
      </c>
      <c r="AV334" s="414">
        <v>742188</v>
      </c>
      <c r="AW334" s="414">
        <v>0</v>
      </c>
      <c r="AX334" s="414">
        <f t="shared" si="107"/>
        <v>0</v>
      </c>
      <c r="AY334" s="414">
        <v>0</v>
      </c>
      <c r="AZ334" s="414">
        <v>0</v>
      </c>
      <c r="BA334" s="414">
        <v>0</v>
      </c>
      <c r="BB334" s="414">
        <v>0</v>
      </c>
      <c r="BC334" s="414">
        <v>0</v>
      </c>
      <c r="BD334" s="414">
        <v>0</v>
      </c>
      <c r="BE334" s="351"/>
      <c r="BF334" s="286"/>
      <c r="BG334" s="400">
        <f t="shared" si="119"/>
        <v>0</v>
      </c>
    </row>
    <row r="335" s="400" customFormat="1" ht="24" customHeight="1" spans="1:59">
      <c r="A335" s="314">
        <v>327</v>
      </c>
      <c r="B335" s="314" t="s">
        <v>19</v>
      </c>
      <c r="C335" s="314" t="s">
        <v>20</v>
      </c>
      <c r="D335" s="314">
        <v>2022</v>
      </c>
      <c r="E335" s="81" t="s">
        <v>390</v>
      </c>
      <c r="F335" s="314" t="s">
        <v>50</v>
      </c>
      <c r="G335" s="314" t="s">
        <v>50</v>
      </c>
      <c r="H335" s="414">
        <f t="shared" si="114"/>
        <v>1876324.16</v>
      </c>
      <c r="I335" s="414">
        <f t="shared" si="115"/>
        <v>1876324.16</v>
      </c>
      <c r="J335" s="414">
        <f t="shared" si="103"/>
        <v>0</v>
      </c>
      <c r="K335" s="351"/>
      <c r="L335" s="351"/>
      <c r="M335" s="351"/>
      <c r="N335" s="351"/>
      <c r="O335" s="414">
        <f t="shared" si="112"/>
        <v>0</v>
      </c>
      <c r="P335" s="351"/>
      <c r="Q335" s="351"/>
      <c r="R335" s="351"/>
      <c r="S335" s="351"/>
      <c r="T335" s="414">
        <f t="shared" si="104"/>
        <v>1876324.16</v>
      </c>
      <c r="U335" s="351"/>
      <c r="V335" s="351"/>
      <c r="W335" s="351">
        <v>1876324.16</v>
      </c>
      <c r="X335" s="351"/>
      <c r="Y335" s="414">
        <v>0</v>
      </c>
      <c r="Z335" s="351"/>
      <c r="AA335" s="351"/>
      <c r="AB335" s="351"/>
      <c r="AC335" s="351"/>
      <c r="AD335" s="351"/>
      <c r="AE335" s="351"/>
      <c r="AF335" s="351"/>
      <c r="AG335" s="415">
        <f t="shared" si="116"/>
        <v>1841434.12</v>
      </c>
      <c r="AH335" s="415">
        <f t="shared" si="117"/>
        <v>1841434.12</v>
      </c>
      <c r="AI335" s="414">
        <f t="shared" si="105"/>
        <v>0</v>
      </c>
      <c r="AJ335" s="414">
        <v>0</v>
      </c>
      <c r="AK335" s="414">
        <v>0</v>
      </c>
      <c r="AL335" s="414">
        <v>0</v>
      </c>
      <c r="AM335" s="414">
        <v>0</v>
      </c>
      <c r="AN335" s="414">
        <f t="shared" si="118"/>
        <v>0</v>
      </c>
      <c r="AO335" s="414">
        <v>0</v>
      </c>
      <c r="AP335" s="414">
        <v>0</v>
      </c>
      <c r="AQ335" s="414">
        <v>0</v>
      </c>
      <c r="AR335" s="414">
        <v>0</v>
      </c>
      <c r="AS335" s="414">
        <f t="shared" si="106"/>
        <v>1841434.12</v>
      </c>
      <c r="AT335" s="414">
        <v>0</v>
      </c>
      <c r="AU335" s="414">
        <v>0</v>
      </c>
      <c r="AV335" s="414">
        <v>1841434.12</v>
      </c>
      <c r="AW335" s="414">
        <v>0</v>
      </c>
      <c r="AX335" s="414">
        <f t="shared" si="107"/>
        <v>0</v>
      </c>
      <c r="AY335" s="414">
        <v>0</v>
      </c>
      <c r="AZ335" s="414">
        <v>0</v>
      </c>
      <c r="BA335" s="414">
        <v>0</v>
      </c>
      <c r="BB335" s="414">
        <v>0</v>
      </c>
      <c r="BC335" s="414">
        <v>0</v>
      </c>
      <c r="BD335" s="414">
        <v>0</v>
      </c>
      <c r="BE335" s="351"/>
      <c r="BF335" s="418" t="s">
        <v>365</v>
      </c>
      <c r="BG335" s="400">
        <f t="shared" si="119"/>
        <v>0</v>
      </c>
    </row>
    <row r="336" s="400" customFormat="1" ht="24" customHeight="1" spans="1:59">
      <c r="A336" s="314">
        <v>328</v>
      </c>
      <c r="B336" s="314" t="s">
        <v>19</v>
      </c>
      <c r="C336" s="314" t="s">
        <v>20</v>
      </c>
      <c r="D336" s="314">
        <v>2022</v>
      </c>
      <c r="E336" s="81" t="s">
        <v>391</v>
      </c>
      <c r="F336" s="314" t="s">
        <v>50</v>
      </c>
      <c r="G336" s="314" t="s">
        <v>50</v>
      </c>
      <c r="H336" s="414">
        <f t="shared" si="114"/>
        <v>1087360</v>
      </c>
      <c r="I336" s="414">
        <f t="shared" si="115"/>
        <v>1087360</v>
      </c>
      <c r="J336" s="414">
        <f t="shared" si="103"/>
        <v>0</v>
      </c>
      <c r="K336" s="351"/>
      <c r="L336" s="351"/>
      <c r="M336" s="351"/>
      <c r="N336" s="351"/>
      <c r="O336" s="414">
        <f t="shared" si="112"/>
        <v>0</v>
      </c>
      <c r="P336" s="351"/>
      <c r="Q336" s="351"/>
      <c r="R336" s="351"/>
      <c r="S336" s="351"/>
      <c r="T336" s="414">
        <f t="shared" si="104"/>
        <v>1087360</v>
      </c>
      <c r="U336" s="351"/>
      <c r="V336" s="351"/>
      <c r="W336" s="351">
        <v>1087360</v>
      </c>
      <c r="X336" s="351"/>
      <c r="Y336" s="414">
        <v>0</v>
      </c>
      <c r="Z336" s="351"/>
      <c r="AA336" s="351"/>
      <c r="AB336" s="351"/>
      <c r="AC336" s="351"/>
      <c r="AD336" s="351"/>
      <c r="AE336" s="351"/>
      <c r="AF336" s="351"/>
      <c r="AG336" s="415">
        <f t="shared" si="116"/>
        <v>1086080</v>
      </c>
      <c r="AH336" s="415">
        <f t="shared" si="117"/>
        <v>1086080</v>
      </c>
      <c r="AI336" s="414">
        <f t="shared" si="105"/>
        <v>0</v>
      </c>
      <c r="AJ336" s="414">
        <v>0</v>
      </c>
      <c r="AK336" s="414">
        <v>0</v>
      </c>
      <c r="AL336" s="414">
        <v>0</v>
      </c>
      <c r="AM336" s="414">
        <v>0</v>
      </c>
      <c r="AN336" s="414">
        <f t="shared" si="118"/>
        <v>0</v>
      </c>
      <c r="AO336" s="414">
        <v>0</v>
      </c>
      <c r="AP336" s="414">
        <v>0</v>
      </c>
      <c r="AQ336" s="414">
        <v>0</v>
      </c>
      <c r="AR336" s="414">
        <v>0</v>
      </c>
      <c r="AS336" s="414">
        <f t="shared" si="106"/>
        <v>1086080</v>
      </c>
      <c r="AT336" s="414">
        <v>0</v>
      </c>
      <c r="AU336" s="414">
        <v>0</v>
      </c>
      <c r="AV336" s="414">
        <v>1086080</v>
      </c>
      <c r="AW336" s="414">
        <v>0</v>
      </c>
      <c r="AX336" s="414">
        <f t="shared" si="107"/>
        <v>0</v>
      </c>
      <c r="AY336" s="414">
        <v>0</v>
      </c>
      <c r="AZ336" s="414">
        <v>0</v>
      </c>
      <c r="BA336" s="414">
        <v>0</v>
      </c>
      <c r="BB336" s="414">
        <v>0</v>
      </c>
      <c r="BC336" s="414">
        <v>0</v>
      </c>
      <c r="BD336" s="414">
        <v>0</v>
      </c>
      <c r="BE336" s="351"/>
      <c r="BF336" s="286"/>
      <c r="BG336" s="400">
        <f t="shared" si="119"/>
        <v>0</v>
      </c>
    </row>
    <row r="337" s="400" customFormat="1" ht="24" customHeight="1" spans="1:59">
      <c r="A337" s="314">
        <v>329</v>
      </c>
      <c r="B337" s="314" t="s">
        <v>19</v>
      </c>
      <c r="C337" s="314" t="s">
        <v>20</v>
      </c>
      <c r="D337" s="314">
        <v>2022</v>
      </c>
      <c r="E337" s="81" t="s">
        <v>392</v>
      </c>
      <c r="F337" s="314" t="s">
        <v>50</v>
      </c>
      <c r="G337" s="314" t="s">
        <v>50</v>
      </c>
      <c r="H337" s="414">
        <f t="shared" si="114"/>
        <v>500000</v>
      </c>
      <c r="I337" s="414">
        <f t="shared" si="115"/>
        <v>500000</v>
      </c>
      <c r="J337" s="414">
        <f t="shared" si="103"/>
        <v>0</v>
      </c>
      <c r="K337" s="351"/>
      <c r="L337" s="351"/>
      <c r="M337" s="351"/>
      <c r="N337" s="351"/>
      <c r="O337" s="414">
        <f t="shared" si="112"/>
        <v>0</v>
      </c>
      <c r="P337" s="351"/>
      <c r="Q337" s="351"/>
      <c r="R337" s="351"/>
      <c r="S337" s="351"/>
      <c r="T337" s="414">
        <f t="shared" si="104"/>
        <v>500000</v>
      </c>
      <c r="U337" s="351">
        <v>500000</v>
      </c>
      <c r="V337" s="351"/>
      <c r="W337" s="351"/>
      <c r="X337" s="351"/>
      <c r="Y337" s="414">
        <v>0</v>
      </c>
      <c r="Z337" s="351"/>
      <c r="AA337" s="351"/>
      <c r="AB337" s="351"/>
      <c r="AC337" s="351"/>
      <c r="AD337" s="351"/>
      <c r="AE337" s="351"/>
      <c r="AF337" s="351"/>
      <c r="AG337" s="415">
        <f t="shared" si="116"/>
        <v>416000</v>
      </c>
      <c r="AH337" s="415">
        <f t="shared" si="117"/>
        <v>416000</v>
      </c>
      <c r="AI337" s="414">
        <f t="shared" si="105"/>
        <v>0</v>
      </c>
      <c r="AJ337" s="414">
        <v>0</v>
      </c>
      <c r="AK337" s="414">
        <v>0</v>
      </c>
      <c r="AL337" s="414">
        <v>0</v>
      </c>
      <c r="AM337" s="414">
        <v>0</v>
      </c>
      <c r="AN337" s="414">
        <f t="shared" si="118"/>
        <v>0</v>
      </c>
      <c r="AO337" s="414">
        <v>0</v>
      </c>
      <c r="AP337" s="414">
        <v>0</v>
      </c>
      <c r="AQ337" s="414">
        <v>0</v>
      </c>
      <c r="AR337" s="414">
        <v>0</v>
      </c>
      <c r="AS337" s="414">
        <f t="shared" si="106"/>
        <v>416000</v>
      </c>
      <c r="AT337" s="414">
        <v>416000</v>
      </c>
      <c r="AU337" s="414">
        <v>0</v>
      </c>
      <c r="AV337" s="414">
        <v>0</v>
      </c>
      <c r="AW337" s="414">
        <v>0</v>
      </c>
      <c r="AX337" s="414">
        <f t="shared" si="107"/>
        <v>0</v>
      </c>
      <c r="AY337" s="414">
        <v>0</v>
      </c>
      <c r="AZ337" s="414">
        <v>0</v>
      </c>
      <c r="BA337" s="414">
        <v>0</v>
      </c>
      <c r="BB337" s="414">
        <v>0</v>
      </c>
      <c r="BC337" s="414">
        <v>0</v>
      </c>
      <c r="BD337" s="414">
        <v>0</v>
      </c>
      <c r="BE337" s="351"/>
      <c r="BF337" s="286"/>
      <c r="BG337" s="400">
        <f t="shared" si="119"/>
        <v>0</v>
      </c>
    </row>
    <row r="338" s="400" customFormat="1" ht="24" customHeight="1" spans="1:59">
      <c r="A338" s="314">
        <v>330</v>
      </c>
      <c r="B338" s="314" t="s">
        <v>19</v>
      </c>
      <c r="C338" s="314" t="s">
        <v>20</v>
      </c>
      <c r="D338" s="314">
        <v>2022</v>
      </c>
      <c r="E338" s="81" t="s">
        <v>393</v>
      </c>
      <c r="F338" s="314" t="s">
        <v>50</v>
      </c>
      <c r="G338" s="314" t="s">
        <v>50</v>
      </c>
      <c r="H338" s="414">
        <f t="shared" si="114"/>
        <v>20000000</v>
      </c>
      <c r="I338" s="414">
        <f t="shared" si="115"/>
        <v>20000000</v>
      </c>
      <c r="J338" s="414">
        <f t="shared" si="103"/>
        <v>0</v>
      </c>
      <c r="K338" s="351"/>
      <c r="L338" s="351"/>
      <c r="M338" s="351"/>
      <c r="N338" s="351"/>
      <c r="O338" s="414">
        <f t="shared" si="112"/>
        <v>0</v>
      </c>
      <c r="P338" s="351"/>
      <c r="Q338" s="351"/>
      <c r="R338" s="351"/>
      <c r="S338" s="351"/>
      <c r="T338" s="414">
        <f t="shared" si="104"/>
        <v>20000000</v>
      </c>
      <c r="U338" s="351">
        <v>59400.0000000005</v>
      </c>
      <c r="V338" s="351">
        <v>19940600</v>
      </c>
      <c r="W338" s="351"/>
      <c r="X338" s="351"/>
      <c r="Y338" s="414">
        <v>0</v>
      </c>
      <c r="Z338" s="351"/>
      <c r="AA338" s="351"/>
      <c r="AB338" s="351"/>
      <c r="AC338" s="351"/>
      <c r="AD338" s="351"/>
      <c r="AE338" s="351"/>
      <c r="AF338" s="351"/>
      <c r="AG338" s="415">
        <f t="shared" si="116"/>
        <v>20000000</v>
      </c>
      <c r="AH338" s="415">
        <f t="shared" si="117"/>
        <v>20000000</v>
      </c>
      <c r="AI338" s="414">
        <f t="shared" si="105"/>
        <v>0</v>
      </c>
      <c r="AJ338" s="414">
        <v>0</v>
      </c>
      <c r="AK338" s="414">
        <v>0</v>
      </c>
      <c r="AL338" s="414">
        <v>0</v>
      </c>
      <c r="AM338" s="414">
        <v>0</v>
      </c>
      <c r="AN338" s="414">
        <f t="shared" si="118"/>
        <v>0</v>
      </c>
      <c r="AO338" s="414">
        <v>0</v>
      </c>
      <c r="AP338" s="414">
        <v>0</v>
      </c>
      <c r="AQ338" s="414">
        <v>0</v>
      </c>
      <c r="AR338" s="414">
        <v>0</v>
      </c>
      <c r="AS338" s="414">
        <f t="shared" si="106"/>
        <v>20000000</v>
      </c>
      <c r="AT338" s="414">
        <v>59400.0000000005</v>
      </c>
      <c r="AU338" s="414">
        <v>19940600</v>
      </c>
      <c r="AV338" s="414">
        <v>0</v>
      </c>
      <c r="AW338" s="414">
        <v>0</v>
      </c>
      <c r="AX338" s="414">
        <f t="shared" si="107"/>
        <v>0</v>
      </c>
      <c r="AY338" s="414">
        <v>0</v>
      </c>
      <c r="AZ338" s="414">
        <v>0</v>
      </c>
      <c r="BA338" s="414">
        <v>0</v>
      </c>
      <c r="BB338" s="414">
        <v>0</v>
      </c>
      <c r="BC338" s="414">
        <v>0</v>
      </c>
      <c r="BD338" s="414">
        <v>0</v>
      </c>
      <c r="BE338" s="351"/>
      <c r="BF338" s="286"/>
      <c r="BG338" s="400">
        <f t="shared" si="119"/>
        <v>0</v>
      </c>
    </row>
    <row r="339" s="400" customFormat="1" ht="24" customHeight="1" spans="1:59">
      <c r="A339" s="314">
        <v>331</v>
      </c>
      <c r="B339" s="314" t="s">
        <v>19</v>
      </c>
      <c r="C339" s="314" t="s">
        <v>20</v>
      </c>
      <c r="D339" s="81">
        <v>2022</v>
      </c>
      <c r="E339" s="81" t="s">
        <v>394</v>
      </c>
      <c r="F339" s="314" t="s">
        <v>50</v>
      </c>
      <c r="G339" s="314" t="s">
        <v>79</v>
      </c>
      <c r="H339" s="414">
        <f t="shared" si="114"/>
        <v>10378800</v>
      </c>
      <c r="I339" s="414">
        <f t="shared" si="115"/>
        <v>10378800</v>
      </c>
      <c r="J339" s="414">
        <f t="shared" si="103"/>
        <v>0</v>
      </c>
      <c r="K339" s="351"/>
      <c r="L339" s="351"/>
      <c r="M339" s="351"/>
      <c r="N339" s="351"/>
      <c r="O339" s="414">
        <f t="shared" si="112"/>
        <v>0</v>
      </c>
      <c r="P339" s="351"/>
      <c r="Q339" s="351"/>
      <c r="R339" s="351"/>
      <c r="S339" s="351"/>
      <c r="T339" s="414">
        <f t="shared" si="104"/>
        <v>10378800</v>
      </c>
      <c r="U339" s="351">
        <v>7878800</v>
      </c>
      <c r="V339" s="351">
        <v>1000000</v>
      </c>
      <c r="W339" s="351"/>
      <c r="X339" s="351">
        <v>1500000</v>
      </c>
      <c r="Y339" s="414">
        <f>AA339+Z339+AB339</f>
        <v>0</v>
      </c>
      <c r="Z339" s="351"/>
      <c r="AA339" s="351"/>
      <c r="AB339" s="351"/>
      <c r="AC339" s="351"/>
      <c r="AD339" s="351"/>
      <c r="AE339" s="351"/>
      <c r="AF339" s="351"/>
      <c r="AG339" s="415">
        <f t="shared" si="116"/>
        <v>10378800</v>
      </c>
      <c r="AH339" s="415">
        <f t="shared" si="117"/>
        <v>10378800</v>
      </c>
      <c r="AI339" s="414">
        <f t="shared" si="105"/>
        <v>0</v>
      </c>
      <c r="AJ339" s="414">
        <v>0</v>
      </c>
      <c r="AK339" s="414">
        <v>0</v>
      </c>
      <c r="AL339" s="414">
        <v>0</v>
      </c>
      <c r="AM339" s="414">
        <v>0</v>
      </c>
      <c r="AN339" s="414">
        <f t="shared" si="118"/>
        <v>0</v>
      </c>
      <c r="AO339" s="414">
        <v>0</v>
      </c>
      <c r="AP339" s="414">
        <v>0</v>
      </c>
      <c r="AQ339" s="414">
        <v>0</v>
      </c>
      <c r="AR339" s="414">
        <v>0</v>
      </c>
      <c r="AS339" s="414">
        <f t="shared" si="106"/>
        <v>10378800</v>
      </c>
      <c r="AT339" s="414">
        <v>7878800</v>
      </c>
      <c r="AU339" s="414">
        <v>1000000</v>
      </c>
      <c r="AV339" s="414">
        <v>0</v>
      </c>
      <c r="AW339" s="414">
        <v>1500000</v>
      </c>
      <c r="AX339" s="414">
        <f t="shared" si="107"/>
        <v>0</v>
      </c>
      <c r="AY339" s="414">
        <v>0</v>
      </c>
      <c r="AZ339" s="414">
        <v>0</v>
      </c>
      <c r="BA339" s="414">
        <v>0</v>
      </c>
      <c r="BB339" s="414">
        <v>0</v>
      </c>
      <c r="BC339" s="414">
        <v>0</v>
      </c>
      <c r="BD339" s="414">
        <v>0</v>
      </c>
      <c r="BE339" s="314"/>
      <c r="BF339" s="286"/>
      <c r="BG339" s="400">
        <f t="shared" si="119"/>
        <v>0</v>
      </c>
    </row>
    <row r="340" s="400" customFormat="1" ht="24" customHeight="1" spans="1:59">
      <c r="A340" s="314">
        <v>332</v>
      </c>
      <c r="B340" s="314" t="s">
        <v>19</v>
      </c>
      <c r="C340" s="314" t="s">
        <v>20</v>
      </c>
      <c r="D340" s="81">
        <v>2022</v>
      </c>
      <c r="E340" s="81" t="s">
        <v>395</v>
      </c>
      <c r="F340" s="314" t="s">
        <v>50</v>
      </c>
      <c r="G340" s="314" t="s">
        <v>79</v>
      </c>
      <c r="H340" s="414">
        <f t="shared" si="114"/>
        <v>4413500</v>
      </c>
      <c r="I340" s="414">
        <f t="shared" si="115"/>
        <v>4413500</v>
      </c>
      <c r="J340" s="414">
        <f t="shared" si="103"/>
        <v>0</v>
      </c>
      <c r="K340" s="351"/>
      <c r="L340" s="351"/>
      <c r="M340" s="351"/>
      <c r="N340" s="351"/>
      <c r="O340" s="414">
        <f t="shared" si="112"/>
        <v>0</v>
      </c>
      <c r="P340" s="351"/>
      <c r="Q340" s="351"/>
      <c r="R340" s="351"/>
      <c r="S340" s="351"/>
      <c r="T340" s="414">
        <f t="shared" si="104"/>
        <v>4413500</v>
      </c>
      <c r="U340" s="351">
        <v>1413500</v>
      </c>
      <c r="V340" s="351">
        <v>1000000</v>
      </c>
      <c r="W340" s="351"/>
      <c r="X340" s="351">
        <v>2000000</v>
      </c>
      <c r="Y340" s="414">
        <f>AA340+Z340+AB340</f>
        <v>0</v>
      </c>
      <c r="Z340" s="351"/>
      <c r="AA340" s="351"/>
      <c r="AB340" s="351"/>
      <c r="AC340" s="351"/>
      <c r="AD340" s="351"/>
      <c r="AE340" s="351"/>
      <c r="AF340" s="351"/>
      <c r="AG340" s="415">
        <f t="shared" si="116"/>
        <v>4413500</v>
      </c>
      <c r="AH340" s="415">
        <f t="shared" si="117"/>
        <v>4413500</v>
      </c>
      <c r="AI340" s="414">
        <f t="shared" si="105"/>
        <v>0</v>
      </c>
      <c r="AJ340" s="414">
        <v>0</v>
      </c>
      <c r="AK340" s="414">
        <v>0</v>
      </c>
      <c r="AL340" s="414">
        <v>0</v>
      </c>
      <c r="AM340" s="414">
        <v>0</v>
      </c>
      <c r="AN340" s="414">
        <f t="shared" si="118"/>
        <v>0</v>
      </c>
      <c r="AO340" s="414">
        <v>0</v>
      </c>
      <c r="AP340" s="414">
        <v>0</v>
      </c>
      <c r="AQ340" s="414">
        <v>0</v>
      </c>
      <c r="AR340" s="414">
        <v>0</v>
      </c>
      <c r="AS340" s="414">
        <f t="shared" si="106"/>
        <v>4413500</v>
      </c>
      <c r="AT340" s="414">
        <v>1413500</v>
      </c>
      <c r="AU340" s="414">
        <v>1000000</v>
      </c>
      <c r="AV340" s="414">
        <v>0</v>
      </c>
      <c r="AW340" s="414">
        <v>2000000</v>
      </c>
      <c r="AX340" s="414">
        <f t="shared" si="107"/>
        <v>0</v>
      </c>
      <c r="AY340" s="414">
        <v>0</v>
      </c>
      <c r="AZ340" s="414">
        <v>0</v>
      </c>
      <c r="BA340" s="414">
        <v>0</v>
      </c>
      <c r="BB340" s="414">
        <v>0</v>
      </c>
      <c r="BC340" s="414">
        <v>0</v>
      </c>
      <c r="BD340" s="414">
        <v>0</v>
      </c>
      <c r="BE340" s="314"/>
      <c r="BF340" s="286"/>
      <c r="BG340" s="400">
        <f t="shared" si="119"/>
        <v>0</v>
      </c>
    </row>
    <row r="341" s="400" customFormat="1" ht="24" customHeight="1" spans="1:59">
      <c r="A341" s="314">
        <v>333</v>
      </c>
      <c r="B341" s="314" t="s">
        <v>19</v>
      </c>
      <c r="C341" s="314" t="s">
        <v>20</v>
      </c>
      <c r="D341" s="81">
        <v>2022</v>
      </c>
      <c r="E341" s="81" t="s">
        <v>396</v>
      </c>
      <c r="F341" s="314" t="s">
        <v>50</v>
      </c>
      <c r="G341" s="314" t="s">
        <v>79</v>
      </c>
      <c r="H341" s="414">
        <f t="shared" si="114"/>
        <v>6487600</v>
      </c>
      <c r="I341" s="414">
        <f t="shared" si="115"/>
        <v>6487600</v>
      </c>
      <c r="J341" s="414">
        <f t="shared" si="103"/>
        <v>0</v>
      </c>
      <c r="K341" s="351"/>
      <c r="L341" s="351"/>
      <c r="M341" s="351"/>
      <c r="N341" s="351"/>
      <c r="O341" s="414">
        <f t="shared" si="112"/>
        <v>0</v>
      </c>
      <c r="P341" s="351"/>
      <c r="Q341" s="351"/>
      <c r="R341" s="351"/>
      <c r="S341" s="351"/>
      <c r="T341" s="414">
        <f t="shared" si="104"/>
        <v>6487600</v>
      </c>
      <c r="U341" s="351">
        <v>4000000</v>
      </c>
      <c r="V341" s="351">
        <v>2487600</v>
      </c>
      <c r="W341" s="351"/>
      <c r="X341" s="351"/>
      <c r="Y341" s="414">
        <f>AA341+Z341+AB341</f>
        <v>0</v>
      </c>
      <c r="Z341" s="351"/>
      <c r="AA341" s="351"/>
      <c r="AB341" s="351"/>
      <c r="AC341" s="351"/>
      <c r="AD341" s="351"/>
      <c r="AE341" s="351"/>
      <c r="AF341" s="351"/>
      <c r="AG341" s="415">
        <f t="shared" si="116"/>
        <v>6487600</v>
      </c>
      <c r="AH341" s="415">
        <f t="shared" si="117"/>
        <v>6487600</v>
      </c>
      <c r="AI341" s="414">
        <f t="shared" si="105"/>
        <v>0</v>
      </c>
      <c r="AJ341" s="414">
        <v>0</v>
      </c>
      <c r="AK341" s="414">
        <v>0</v>
      </c>
      <c r="AL341" s="414">
        <v>0</v>
      </c>
      <c r="AM341" s="414">
        <v>0</v>
      </c>
      <c r="AN341" s="414">
        <f t="shared" si="118"/>
        <v>0</v>
      </c>
      <c r="AO341" s="414">
        <v>0</v>
      </c>
      <c r="AP341" s="414">
        <v>0</v>
      </c>
      <c r="AQ341" s="414">
        <v>0</v>
      </c>
      <c r="AR341" s="414">
        <v>0</v>
      </c>
      <c r="AS341" s="414">
        <f t="shared" si="106"/>
        <v>6487600</v>
      </c>
      <c r="AT341" s="414">
        <v>4000000</v>
      </c>
      <c r="AU341" s="414">
        <v>2487600</v>
      </c>
      <c r="AV341" s="414">
        <v>0</v>
      </c>
      <c r="AW341" s="414">
        <v>0</v>
      </c>
      <c r="AX341" s="414">
        <f t="shared" si="107"/>
        <v>0</v>
      </c>
      <c r="AY341" s="414">
        <v>0</v>
      </c>
      <c r="AZ341" s="414">
        <v>0</v>
      </c>
      <c r="BA341" s="414">
        <v>0</v>
      </c>
      <c r="BB341" s="414">
        <v>0</v>
      </c>
      <c r="BC341" s="414">
        <v>0</v>
      </c>
      <c r="BD341" s="414">
        <v>0</v>
      </c>
      <c r="BE341" s="314"/>
      <c r="BF341" s="286"/>
      <c r="BG341" s="400">
        <f t="shared" si="119"/>
        <v>0</v>
      </c>
    </row>
    <row r="342" s="400" customFormat="1" ht="24" customHeight="1" spans="1:59">
      <c r="A342" s="314">
        <v>334</v>
      </c>
      <c r="B342" s="314" t="s">
        <v>19</v>
      </c>
      <c r="C342" s="314" t="s">
        <v>20</v>
      </c>
      <c r="D342" s="314">
        <v>2022</v>
      </c>
      <c r="E342" s="81" t="s">
        <v>397</v>
      </c>
      <c r="F342" s="314" t="s">
        <v>50</v>
      </c>
      <c r="G342" s="314" t="s">
        <v>50</v>
      </c>
      <c r="H342" s="414">
        <f t="shared" si="114"/>
        <v>9999300</v>
      </c>
      <c r="I342" s="414">
        <f t="shared" si="115"/>
        <v>9999300</v>
      </c>
      <c r="J342" s="414">
        <f t="shared" si="103"/>
        <v>0</v>
      </c>
      <c r="K342" s="351"/>
      <c r="L342" s="351"/>
      <c r="M342" s="351"/>
      <c r="N342" s="351"/>
      <c r="O342" s="414">
        <f t="shared" si="112"/>
        <v>0</v>
      </c>
      <c r="P342" s="351"/>
      <c r="Q342" s="351"/>
      <c r="R342" s="351"/>
      <c r="S342" s="351"/>
      <c r="T342" s="414">
        <f t="shared" si="104"/>
        <v>9999300</v>
      </c>
      <c r="U342" s="351">
        <v>5000000</v>
      </c>
      <c r="V342" s="351">
        <v>500000</v>
      </c>
      <c r="W342" s="351"/>
      <c r="X342" s="351">
        <v>4499300</v>
      </c>
      <c r="Y342" s="414">
        <v>0</v>
      </c>
      <c r="Z342" s="351"/>
      <c r="AA342" s="351"/>
      <c r="AB342" s="351"/>
      <c r="AC342" s="351"/>
      <c r="AD342" s="351"/>
      <c r="AE342" s="351"/>
      <c r="AF342" s="351"/>
      <c r="AG342" s="415">
        <f t="shared" si="116"/>
        <v>9404830.83</v>
      </c>
      <c r="AH342" s="415">
        <f t="shared" si="117"/>
        <v>9404830.83</v>
      </c>
      <c r="AI342" s="414">
        <f t="shared" si="105"/>
        <v>0</v>
      </c>
      <c r="AJ342" s="414">
        <v>0</v>
      </c>
      <c r="AK342" s="414">
        <v>0</v>
      </c>
      <c r="AL342" s="414">
        <v>0</v>
      </c>
      <c r="AM342" s="414">
        <v>0</v>
      </c>
      <c r="AN342" s="414">
        <f t="shared" si="118"/>
        <v>0</v>
      </c>
      <c r="AO342" s="414">
        <v>0</v>
      </c>
      <c r="AP342" s="414">
        <v>0</v>
      </c>
      <c r="AQ342" s="414">
        <v>0</v>
      </c>
      <c r="AR342" s="414">
        <v>0</v>
      </c>
      <c r="AS342" s="414">
        <f t="shared" si="106"/>
        <v>9404830.83</v>
      </c>
      <c r="AT342" s="414">
        <v>5000000</v>
      </c>
      <c r="AU342" s="414">
        <v>500000</v>
      </c>
      <c r="AV342" s="414">
        <v>0</v>
      </c>
      <c r="AW342" s="414">
        <v>3904830.83</v>
      </c>
      <c r="AX342" s="414">
        <f t="shared" si="107"/>
        <v>0</v>
      </c>
      <c r="AY342" s="414">
        <v>0</v>
      </c>
      <c r="AZ342" s="414">
        <v>0</v>
      </c>
      <c r="BA342" s="414">
        <v>0</v>
      </c>
      <c r="BB342" s="414">
        <v>0</v>
      </c>
      <c r="BC342" s="414">
        <v>0</v>
      </c>
      <c r="BD342" s="414">
        <v>0</v>
      </c>
      <c r="BE342" s="351"/>
      <c r="BF342" s="418" t="s">
        <v>369</v>
      </c>
      <c r="BG342" s="400">
        <f t="shared" si="119"/>
        <v>0</v>
      </c>
    </row>
    <row r="343" s="400" customFormat="1" ht="24" customHeight="1" spans="1:59">
      <c r="A343" s="314">
        <v>335</v>
      </c>
      <c r="B343" s="314" t="s">
        <v>19</v>
      </c>
      <c r="C343" s="314" t="s">
        <v>20</v>
      </c>
      <c r="D343" s="81">
        <v>2022</v>
      </c>
      <c r="E343" s="81" t="s">
        <v>398</v>
      </c>
      <c r="F343" s="314" t="s">
        <v>50</v>
      </c>
      <c r="G343" s="314" t="s">
        <v>79</v>
      </c>
      <c r="H343" s="414">
        <f t="shared" si="114"/>
        <v>31999000</v>
      </c>
      <c r="I343" s="414">
        <f t="shared" si="115"/>
        <v>31999000</v>
      </c>
      <c r="J343" s="414">
        <f t="shared" si="103"/>
        <v>0</v>
      </c>
      <c r="K343" s="351"/>
      <c r="L343" s="351"/>
      <c r="M343" s="351"/>
      <c r="N343" s="351"/>
      <c r="O343" s="414">
        <f t="shared" si="112"/>
        <v>0</v>
      </c>
      <c r="P343" s="351"/>
      <c r="Q343" s="351"/>
      <c r="R343" s="351"/>
      <c r="S343" s="351"/>
      <c r="T343" s="414">
        <f t="shared" si="104"/>
        <v>31999000</v>
      </c>
      <c r="U343" s="351">
        <v>24000000</v>
      </c>
      <c r="V343" s="351">
        <v>4664500</v>
      </c>
      <c r="W343" s="351"/>
      <c r="X343" s="351">
        <v>3334500</v>
      </c>
      <c r="Y343" s="414">
        <f>AA343+Z343+AB343</f>
        <v>0</v>
      </c>
      <c r="Z343" s="351"/>
      <c r="AA343" s="351"/>
      <c r="AB343" s="351"/>
      <c r="AC343" s="351"/>
      <c r="AD343" s="351"/>
      <c r="AE343" s="351"/>
      <c r="AF343" s="351"/>
      <c r="AG343" s="415">
        <f t="shared" si="116"/>
        <v>31999000</v>
      </c>
      <c r="AH343" s="415">
        <f t="shared" si="117"/>
        <v>31999000</v>
      </c>
      <c r="AI343" s="414">
        <f t="shared" si="105"/>
        <v>0</v>
      </c>
      <c r="AJ343" s="414">
        <v>0</v>
      </c>
      <c r="AK343" s="414">
        <v>0</v>
      </c>
      <c r="AL343" s="414">
        <v>0</v>
      </c>
      <c r="AM343" s="414">
        <v>0</v>
      </c>
      <c r="AN343" s="414">
        <f t="shared" si="118"/>
        <v>0</v>
      </c>
      <c r="AO343" s="414">
        <v>0</v>
      </c>
      <c r="AP343" s="414">
        <v>0</v>
      </c>
      <c r="AQ343" s="414">
        <v>0</v>
      </c>
      <c r="AR343" s="414">
        <v>0</v>
      </c>
      <c r="AS343" s="414">
        <f t="shared" si="106"/>
        <v>31999000</v>
      </c>
      <c r="AT343" s="414">
        <v>24000000</v>
      </c>
      <c r="AU343" s="414">
        <v>4664500</v>
      </c>
      <c r="AV343" s="414">
        <v>0</v>
      </c>
      <c r="AW343" s="414">
        <v>3334500</v>
      </c>
      <c r="AX343" s="414">
        <f t="shared" si="107"/>
        <v>0</v>
      </c>
      <c r="AY343" s="414">
        <v>0</v>
      </c>
      <c r="AZ343" s="414">
        <v>0</v>
      </c>
      <c r="BA343" s="414">
        <v>0</v>
      </c>
      <c r="BB343" s="414">
        <v>0</v>
      </c>
      <c r="BC343" s="414">
        <v>0</v>
      </c>
      <c r="BD343" s="414">
        <v>0</v>
      </c>
      <c r="BE343" s="314"/>
      <c r="BF343" s="286"/>
      <c r="BG343" s="400">
        <f t="shared" si="119"/>
        <v>0</v>
      </c>
    </row>
    <row r="344" s="400" customFormat="1" ht="24" customHeight="1" spans="1:59">
      <c r="A344" s="314">
        <v>336</v>
      </c>
      <c r="B344" s="314" t="s">
        <v>19</v>
      </c>
      <c r="C344" s="314" t="s">
        <v>20</v>
      </c>
      <c r="D344" s="81">
        <v>2022</v>
      </c>
      <c r="E344" s="81" t="s">
        <v>399</v>
      </c>
      <c r="F344" s="314" t="s">
        <v>50</v>
      </c>
      <c r="G344" s="314" t="s">
        <v>50</v>
      </c>
      <c r="H344" s="414">
        <f t="shared" si="114"/>
        <v>1070200</v>
      </c>
      <c r="I344" s="414">
        <f t="shared" si="115"/>
        <v>1070200</v>
      </c>
      <c r="J344" s="414">
        <f t="shared" si="103"/>
        <v>0</v>
      </c>
      <c r="K344" s="351"/>
      <c r="L344" s="351"/>
      <c r="M344" s="351"/>
      <c r="N344" s="351"/>
      <c r="O344" s="414">
        <f t="shared" si="112"/>
        <v>0</v>
      </c>
      <c r="P344" s="351"/>
      <c r="Q344" s="351"/>
      <c r="R344" s="351"/>
      <c r="S344" s="351"/>
      <c r="T344" s="414">
        <f t="shared" si="104"/>
        <v>1070200</v>
      </c>
      <c r="U344" s="351">
        <v>1070200</v>
      </c>
      <c r="V344" s="351"/>
      <c r="W344" s="351"/>
      <c r="X344" s="351"/>
      <c r="Y344" s="414">
        <v>0</v>
      </c>
      <c r="Z344" s="351"/>
      <c r="AA344" s="351"/>
      <c r="AB344" s="351"/>
      <c r="AC344" s="351"/>
      <c r="AD344" s="351"/>
      <c r="AE344" s="351"/>
      <c r="AF344" s="351"/>
      <c r="AG344" s="415">
        <f t="shared" si="116"/>
        <v>1070200</v>
      </c>
      <c r="AH344" s="415">
        <f t="shared" si="117"/>
        <v>1070200</v>
      </c>
      <c r="AI344" s="414">
        <f t="shared" si="105"/>
        <v>0</v>
      </c>
      <c r="AJ344" s="414">
        <v>0</v>
      </c>
      <c r="AK344" s="414">
        <v>0</v>
      </c>
      <c r="AL344" s="414">
        <v>0</v>
      </c>
      <c r="AM344" s="414">
        <v>0</v>
      </c>
      <c r="AN344" s="414">
        <f t="shared" si="118"/>
        <v>0</v>
      </c>
      <c r="AO344" s="414">
        <v>0</v>
      </c>
      <c r="AP344" s="414">
        <v>0</v>
      </c>
      <c r="AQ344" s="414">
        <v>0</v>
      </c>
      <c r="AR344" s="414">
        <v>0</v>
      </c>
      <c r="AS344" s="414">
        <f t="shared" si="106"/>
        <v>1070200</v>
      </c>
      <c r="AT344" s="414">
        <v>1070200</v>
      </c>
      <c r="AU344" s="414">
        <v>0</v>
      </c>
      <c r="AV344" s="414">
        <v>0</v>
      </c>
      <c r="AW344" s="414"/>
      <c r="AX344" s="414">
        <f t="shared" si="107"/>
        <v>0</v>
      </c>
      <c r="AY344" s="414">
        <v>0</v>
      </c>
      <c r="AZ344" s="414">
        <v>0</v>
      </c>
      <c r="BA344" s="414">
        <v>0</v>
      </c>
      <c r="BB344" s="414">
        <v>0</v>
      </c>
      <c r="BC344" s="414">
        <v>0</v>
      </c>
      <c r="BD344" s="414">
        <v>0</v>
      </c>
      <c r="BE344" s="314"/>
      <c r="BF344" s="286"/>
      <c r="BG344" s="400">
        <f t="shared" si="119"/>
        <v>0</v>
      </c>
    </row>
    <row r="345" s="400" customFormat="1" ht="24" customHeight="1" spans="1:59">
      <c r="A345" s="314">
        <v>337</v>
      </c>
      <c r="B345" s="314" t="s">
        <v>19</v>
      </c>
      <c r="C345" s="314" t="s">
        <v>20</v>
      </c>
      <c r="D345" s="81">
        <v>2022</v>
      </c>
      <c r="E345" s="81" t="s">
        <v>400</v>
      </c>
      <c r="F345" s="314" t="s">
        <v>50</v>
      </c>
      <c r="G345" s="314" t="s">
        <v>79</v>
      </c>
      <c r="H345" s="414">
        <f t="shared" si="114"/>
        <v>27000000</v>
      </c>
      <c r="I345" s="414">
        <f t="shared" si="115"/>
        <v>27000000</v>
      </c>
      <c r="J345" s="414">
        <f t="shared" si="103"/>
        <v>0</v>
      </c>
      <c r="K345" s="351"/>
      <c r="L345" s="351"/>
      <c r="M345" s="351"/>
      <c r="N345" s="351"/>
      <c r="O345" s="414">
        <f t="shared" si="112"/>
        <v>0</v>
      </c>
      <c r="P345" s="351"/>
      <c r="Q345" s="351"/>
      <c r="R345" s="351"/>
      <c r="S345" s="351"/>
      <c r="T345" s="414">
        <f t="shared" si="104"/>
        <v>27000000</v>
      </c>
      <c r="U345" s="351">
        <v>20503800</v>
      </c>
      <c r="V345" s="351">
        <v>2835500</v>
      </c>
      <c r="W345" s="351"/>
      <c r="X345" s="351">
        <v>3660700</v>
      </c>
      <c r="Y345" s="414">
        <f>AA345+Z345+AB345</f>
        <v>0</v>
      </c>
      <c r="Z345" s="351"/>
      <c r="AA345" s="351"/>
      <c r="AB345" s="351"/>
      <c r="AC345" s="351"/>
      <c r="AD345" s="351"/>
      <c r="AE345" s="351"/>
      <c r="AF345" s="351"/>
      <c r="AG345" s="415">
        <f t="shared" si="116"/>
        <v>27000000</v>
      </c>
      <c r="AH345" s="415">
        <f t="shared" si="117"/>
        <v>27000000</v>
      </c>
      <c r="AI345" s="414">
        <f t="shared" si="105"/>
        <v>0</v>
      </c>
      <c r="AJ345" s="414">
        <v>0</v>
      </c>
      <c r="AK345" s="414">
        <v>0</v>
      </c>
      <c r="AL345" s="414">
        <v>0</v>
      </c>
      <c r="AM345" s="414">
        <v>0</v>
      </c>
      <c r="AN345" s="414">
        <f t="shared" si="118"/>
        <v>0</v>
      </c>
      <c r="AO345" s="414">
        <v>0</v>
      </c>
      <c r="AP345" s="414">
        <v>0</v>
      </c>
      <c r="AQ345" s="414">
        <v>0</v>
      </c>
      <c r="AR345" s="414">
        <v>0</v>
      </c>
      <c r="AS345" s="414">
        <f t="shared" si="106"/>
        <v>27000000</v>
      </c>
      <c r="AT345" s="414">
        <v>20503800</v>
      </c>
      <c r="AU345" s="414">
        <v>2835500</v>
      </c>
      <c r="AV345" s="414">
        <v>0</v>
      </c>
      <c r="AW345" s="414">
        <v>3660700</v>
      </c>
      <c r="AX345" s="414">
        <f t="shared" si="107"/>
        <v>0</v>
      </c>
      <c r="AY345" s="414">
        <v>0</v>
      </c>
      <c r="AZ345" s="414">
        <v>0</v>
      </c>
      <c r="BA345" s="414">
        <v>0</v>
      </c>
      <c r="BB345" s="414">
        <v>0</v>
      </c>
      <c r="BC345" s="414">
        <v>0</v>
      </c>
      <c r="BD345" s="414">
        <v>0</v>
      </c>
      <c r="BE345" s="314"/>
      <c r="BF345" s="286"/>
      <c r="BG345" s="400">
        <f t="shared" si="119"/>
        <v>0</v>
      </c>
    </row>
    <row r="346" s="400" customFormat="1" ht="24" customHeight="1" spans="1:59">
      <c r="A346" s="314">
        <v>338</v>
      </c>
      <c r="B346" s="314" t="s">
        <v>19</v>
      </c>
      <c r="C346" s="314" t="s">
        <v>20</v>
      </c>
      <c r="D346" s="81">
        <v>2022</v>
      </c>
      <c r="E346" s="81" t="s">
        <v>401</v>
      </c>
      <c r="F346" s="314" t="s">
        <v>50</v>
      </c>
      <c r="G346" s="314" t="s">
        <v>79</v>
      </c>
      <c r="H346" s="414">
        <f t="shared" si="114"/>
        <v>40998800</v>
      </c>
      <c r="I346" s="414">
        <f t="shared" si="115"/>
        <v>40998800</v>
      </c>
      <c r="J346" s="414">
        <f t="shared" si="103"/>
        <v>0</v>
      </c>
      <c r="K346" s="351"/>
      <c r="L346" s="351"/>
      <c r="M346" s="351"/>
      <c r="N346" s="351"/>
      <c r="O346" s="414">
        <f t="shared" si="112"/>
        <v>0</v>
      </c>
      <c r="P346" s="351"/>
      <c r="Q346" s="351"/>
      <c r="R346" s="351"/>
      <c r="S346" s="351"/>
      <c r="T346" s="414">
        <f t="shared" si="104"/>
        <v>40998800</v>
      </c>
      <c r="U346" s="351">
        <v>19000000</v>
      </c>
      <c r="V346" s="351">
        <v>13664500</v>
      </c>
      <c r="W346" s="351"/>
      <c r="X346" s="351">
        <v>8334300</v>
      </c>
      <c r="Y346" s="414">
        <f>AA346+Z346+AB346</f>
        <v>0</v>
      </c>
      <c r="Z346" s="351"/>
      <c r="AA346" s="351"/>
      <c r="AB346" s="351"/>
      <c r="AC346" s="351"/>
      <c r="AD346" s="351"/>
      <c r="AE346" s="351"/>
      <c r="AF346" s="351"/>
      <c r="AG346" s="415">
        <f t="shared" si="116"/>
        <v>40998800</v>
      </c>
      <c r="AH346" s="415">
        <f t="shared" si="117"/>
        <v>40998800</v>
      </c>
      <c r="AI346" s="414">
        <f t="shared" si="105"/>
        <v>0</v>
      </c>
      <c r="AJ346" s="414">
        <v>0</v>
      </c>
      <c r="AK346" s="414">
        <v>0</v>
      </c>
      <c r="AL346" s="414">
        <v>0</v>
      </c>
      <c r="AM346" s="414">
        <v>0</v>
      </c>
      <c r="AN346" s="414">
        <f t="shared" si="118"/>
        <v>0</v>
      </c>
      <c r="AO346" s="414">
        <v>0</v>
      </c>
      <c r="AP346" s="414">
        <v>0</v>
      </c>
      <c r="AQ346" s="414">
        <v>0</v>
      </c>
      <c r="AR346" s="414">
        <v>0</v>
      </c>
      <c r="AS346" s="414">
        <f t="shared" si="106"/>
        <v>40998800</v>
      </c>
      <c r="AT346" s="414">
        <v>19000000</v>
      </c>
      <c r="AU346" s="414">
        <v>13664500</v>
      </c>
      <c r="AV346" s="414">
        <v>0</v>
      </c>
      <c r="AW346" s="414">
        <v>8334300</v>
      </c>
      <c r="AX346" s="414">
        <f t="shared" si="107"/>
        <v>0</v>
      </c>
      <c r="AY346" s="414">
        <v>0</v>
      </c>
      <c r="AZ346" s="414">
        <v>0</v>
      </c>
      <c r="BA346" s="414">
        <v>0</v>
      </c>
      <c r="BB346" s="414">
        <v>0</v>
      </c>
      <c r="BC346" s="414">
        <v>0</v>
      </c>
      <c r="BD346" s="414">
        <v>0</v>
      </c>
      <c r="BE346" s="314"/>
      <c r="BF346" s="286"/>
      <c r="BG346" s="400">
        <f t="shared" si="119"/>
        <v>0</v>
      </c>
    </row>
    <row r="347" s="400" customFormat="1" ht="24" customHeight="1" spans="1:59">
      <c r="A347" s="314">
        <v>339</v>
      </c>
      <c r="B347" s="314" t="s">
        <v>19</v>
      </c>
      <c r="C347" s="314" t="s">
        <v>20</v>
      </c>
      <c r="D347" s="314">
        <v>2022</v>
      </c>
      <c r="E347" s="81" t="s">
        <v>402</v>
      </c>
      <c r="F347" s="314" t="s">
        <v>50</v>
      </c>
      <c r="G347" s="314" t="s">
        <v>50</v>
      </c>
      <c r="H347" s="414">
        <f t="shared" si="114"/>
        <v>9955600</v>
      </c>
      <c r="I347" s="414">
        <f t="shared" si="115"/>
        <v>9955600</v>
      </c>
      <c r="J347" s="414">
        <f t="shared" si="103"/>
        <v>0</v>
      </c>
      <c r="K347" s="351"/>
      <c r="L347" s="351"/>
      <c r="M347" s="351"/>
      <c r="N347" s="351"/>
      <c r="O347" s="414">
        <f t="shared" si="112"/>
        <v>0</v>
      </c>
      <c r="P347" s="351"/>
      <c r="Q347" s="351"/>
      <c r="R347" s="351"/>
      <c r="S347" s="351"/>
      <c r="T347" s="414">
        <f t="shared" si="104"/>
        <v>9955600</v>
      </c>
      <c r="U347" s="351">
        <v>6000000</v>
      </c>
      <c r="V347" s="351">
        <v>2000000</v>
      </c>
      <c r="W347" s="351"/>
      <c r="X347" s="351">
        <v>1955600</v>
      </c>
      <c r="Y347" s="414">
        <v>0</v>
      </c>
      <c r="Z347" s="351"/>
      <c r="AA347" s="351"/>
      <c r="AB347" s="351"/>
      <c r="AC347" s="351"/>
      <c r="AD347" s="351"/>
      <c r="AE347" s="351"/>
      <c r="AF347" s="351"/>
      <c r="AG347" s="415">
        <f t="shared" si="116"/>
        <v>9579271.6</v>
      </c>
      <c r="AH347" s="415">
        <f t="shared" si="117"/>
        <v>9579271.6</v>
      </c>
      <c r="AI347" s="414">
        <f t="shared" si="105"/>
        <v>0</v>
      </c>
      <c r="AJ347" s="414">
        <v>0</v>
      </c>
      <c r="AK347" s="414">
        <v>0</v>
      </c>
      <c r="AL347" s="414">
        <v>0</v>
      </c>
      <c r="AM347" s="414">
        <v>0</v>
      </c>
      <c r="AN347" s="414">
        <f t="shared" si="118"/>
        <v>0</v>
      </c>
      <c r="AO347" s="414">
        <v>0</v>
      </c>
      <c r="AP347" s="414">
        <v>0</v>
      </c>
      <c r="AQ347" s="414">
        <v>0</v>
      </c>
      <c r="AR347" s="414">
        <v>0</v>
      </c>
      <c r="AS347" s="414">
        <f t="shared" si="106"/>
        <v>9579271.6</v>
      </c>
      <c r="AT347" s="414">
        <v>6000000</v>
      </c>
      <c r="AU347" s="414">
        <v>2000000</v>
      </c>
      <c r="AV347" s="414">
        <v>0</v>
      </c>
      <c r="AW347" s="414">
        <v>1579271.6</v>
      </c>
      <c r="AX347" s="414">
        <f t="shared" si="107"/>
        <v>0</v>
      </c>
      <c r="AY347" s="414">
        <v>0</v>
      </c>
      <c r="AZ347" s="414">
        <v>0</v>
      </c>
      <c r="BA347" s="414">
        <v>0</v>
      </c>
      <c r="BB347" s="414">
        <v>0</v>
      </c>
      <c r="BC347" s="414">
        <v>0</v>
      </c>
      <c r="BD347" s="414">
        <v>0</v>
      </c>
      <c r="BE347" s="351"/>
      <c r="BF347" s="418" t="s">
        <v>365</v>
      </c>
      <c r="BG347" s="400">
        <f t="shared" si="119"/>
        <v>0</v>
      </c>
    </row>
    <row r="348" s="400" customFormat="1" ht="24" customHeight="1" spans="1:59">
      <c r="A348" s="314">
        <v>340</v>
      </c>
      <c r="B348" s="314" t="s">
        <v>19</v>
      </c>
      <c r="C348" s="314" t="s">
        <v>20</v>
      </c>
      <c r="D348" s="81">
        <v>2022</v>
      </c>
      <c r="E348" s="81" t="s">
        <v>403</v>
      </c>
      <c r="F348" s="314" t="s">
        <v>50</v>
      </c>
      <c r="G348" s="314" t="s">
        <v>79</v>
      </c>
      <c r="H348" s="414">
        <f t="shared" si="114"/>
        <v>948337</v>
      </c>
      <c r="I348" s="414">
        <f t="shared" si="115"/>
        <v>948337</v>
      </c>
      <c r="J348" s="414">
        <f t="shared" si="103"/>
        <v>0</v>
      </c>
      <c r="K348" s="351"/>
      <c r="L348" s="351"/>
      <c r="M348" s="351"/>
      <c r="N348" s="351"/>
      <c r="O348" s="414">
        <f t="shared" si="112"/>
        <v>0</v>
      </c>
      <c r="P348" s="351"/>
      <c r="Q348" s="351"/>
      <c r="R348" s="351"/>
      <c r="S348" s="351"/>
      <c r="T348" s="414">
        <f t="shared" si="104"/>
        <v>948337</v>
      </c>
      <c r="U348" s="351"/>
      <c r="V348" s="351"/>
      <c r="W348" s="351">
        <v>948337</v>
      </c>
      <c r="X348" s="351"/>
      <c r="Y348" s="414">
        <f>AA348+Z348+AB348</f>
        <v>0</v>
      </c>
      <c r="Z348" s="351"/>
      <c r="AA348" s="351"/>
      <c r="AB348" s="351"/>
      <c r="AC348" s="351"/>
      <c r="AD348" s="351"/>
      <c r="AE348" s="351"/>
      <c r="AF348" s="351"/>
      <c r="AG348" s="415">
        <f t="shared" si="116"/>
        <v>948337</v>
      </c>
      <c r="AH348" s="415">
        <f t="shared" si="117"/>
        <v>948337</v>
      </c>
      <c r="AI348" s="414">
        <f t="shared" si="105"/>
        <v>0</v>
      </c>
      <c r="AJ348" s="414">
        <v>0</v>
      </c>
      <c r="AK348" s="414">
        <v>0</v>
      </c>
      <c r="AL348" s="414">
        <v>0</v>
      </c>
      <c r="AM348" s="414">
        <v>0</v>
      </c>
      <c r="AN348" s="414">
        <f t="shared" si="118"/>
        <v>0</v>
      </c>
      <c r="AO348" s="414">
        <v>0</v>
      </c>
      <c r="AP348" s="414">
        <v>0</v>
      </c>
      <c r="AQ348" s="414">
        <v>0</v>
      </c>
      <c r="AR348" s="414">
        <v>0</v>
      </c>
      <c r="AS348" s="414">
        <f t="shared" si="106"/>
        <v>948337</v>
      </c>
      <c r="AT348" s="414">
        <v>0</v>
      </c>
      <c r="AU348" s="414">
        <v>0</v>
      </c>
      <c r="AV348" s="414">
        <v>948337</v>
      </c>
      <c r="AW348" s="414">
        <v>0</v>
      </c>
      <c r="AX348" s="414">
        <f t="shared" si="107"/>
        <v>0</v>
      </c>
      <c r="AY348" s="414">
        <v>0</v>
      </c>
      <c r="AZ348" s="414">
        <v>0</v>
      </c>
      <c r="BA348" s="414">
        <v>0</v>
      </c>
      <c r="BB348" s="414">
        <v>0</v>
      </c>
      <c r="BC348" s="414">
        <v>0</v>
      </c>
      <c r="BD348" s="414">
        <v>0</v>
      </c>
      <c r="BE348" s="314"/>
      <c r="BF348" s="286"/>
      <c r="BG348" s="400">
        <f t="shared" si="119"/>
        <v>0</v>
      </c>
    </row>
    <row r="349" s="400" customFormat="1" ht="24" customHeight="1" spans="1:59">
      <c r="A349" s="314">
        <v>341</v>
      </c>
      <c r="B349" s="314" t="s">
        <v>19</v>
      </c>
      <c r="C349" s="314" t="s">
        <v>20</v>
      </c>
      <c r="D349" s="81">
        <v>2022</v>
      </c>
      <c r="E349" s="81" t="s">
        <v>404</v>
      </c>
      <c r="F349" s="314" t="s">
        <v>50</v>
      </c>
      <c r="G349" s="314" t="s">
        <v>50</v>
      </c>
      <c r="H349" s="414">
        <f t="shared" si="114"/>
        <v>16800000</v>
      </c>
      <c r="I349" s="414">
        <f t="shared" si="115"/>
        <v>16800000</v>
      </c>
      <c r="J349" s="414">
        <f t="shared" si="103"/>
        <v>0</v>
      </c>
      <c r="K349" s="351"/>
      <c r="L349" s="351"/>
      <c r="M349" s="351"/>
      <c r="N349" s="351"/>
      <c r="O349" s="414">
        <f t="shared" si="112"/>
        <v>0</v>
      </c>
      <c r="P349" s="351"/>
      <c r="Q349" s="351"/>
      <c r="R349" s="351"/>
      <c r="S349" s="351"/>
      <c r="T349" s="414">
        <f t="shared" si="104"/>
        <v>0</v>
      </c>
      <c r="U349" s="351"/>
      <c r="V349" s="351"/>
      <c r="W349" s="351"/>
      <c r="X349" s="351"/>
      <c r="Y349" s="414">
        <v>16800000</v>
      </c>
      <c r="Z349" s="351">
        <v>16800000</v>
      </c>
      <c r="AA349" s="351"/>
      <c r="AB349" s="351"/>
      <c r="AC349" s="351"/>
      <c r="AD349" s="351"/>
      <c r="AE349" s="351"/>
      <c r="AF349" s="351"/>
      <c r="AG349" s="414">
        <f t="shared" si="116"/>
        <v>16800000</v>
      </c>
      <c r="AH349" s="420">
        <f t="shared" si="117"/>
        <v>16800000</v>
      </c>
      <c r="AI349" s="414">
        <f t="shared" si="105"/>
        <v>0</v>
      </c>
      <c r="AJ349" s="414">
        <v>0</v>
      </c>
      <c r="AK349" s="414">
        <v>0</v>
      </c>
      <c r="AL349" s="414">
        <v>0</v>
      </c>
      <c r="AM349" s="414">
        <v>0</v>
      </c>
      <c r="AN349" s="414">
        <f t="shared" si="118"/>
        <v>0</v>
      </c>
      <c r="AO349" s="414">
        <v>0</v>
      </c>
      <c r="AP349" s="414">
        <v>0</v>
      </c>
      <c r="AQ349" s="414">
        <v>0</v>
      </c>
      <c r="AR349" s="414">
        <v>0</v>
      </c>
      <c r="AS349" s="414">
        <f t="shared" si="106"/>
        <v>0</v>
      </c>
      <c r="AT349" s="414">
        <v>0</v>
      </c>
      <c r="AU349" s="414">
        <v>0</v>
      </c>
      <c r="AV349" s="414">
        <v>0</v>
      </c>
      <c r="AW349" s="414">
        <v>0</v>
      </c>
      <c r="AX349" s="414">
        <f t="shared" si="107"/>
        <v>16800000</v>
      </c>
      <c r="AY349" s="414">
        <v>16800000</v>
      </c>
      <c r="AZ349" s="414">
        <v>0</v>
      </c>
      <c r="BA349" s="414">
        <v>0</v>
      </c>
      <c r="BB349" s="414">
        <v>0</v>
      </c>
      <c r="BC349" s="414">
        <v>0</v>
      </c>
      <c r="BD349" s="414">
        <v>0</v>
      </c>
      <c r="BE349" s="314"/>
      <c r="BF349" s="286"/>
      <c r="BG349" s="400">
        <f t="shared" si="119"/>
        <v>0</v>
      </c>
    </row>
    <row r="350" s="400" customFormat="1" ht="24" customHeight="1" spans="1:59">
      <c r="A350" s="314">
        <v>342</v>
      </c>
      <c r="B350" s="314" t="s">
        <v>19</v>
      </c>
      <c r="C350" s="314" t="s">
        <v>20</v>
      </c>
      <c r="D350" s="81">
        <v>2022</v>
      </c>
      <c r="E350" s="81" t="s">
        <v>405</v>
      </c>
      <c r="F350" s="314" t="s">
        <v>50</v>
      </c>
      <c r="G350" s="314" t="s">
        <v>79</v>
      </c>
      <c r="H350" s="414">
        <f t="shared" si="114"/>
        <v>29972500</v>
      </c>
      <c r="I350" s="414">
        <f t="shared" si="115"/>
        <v>29972500</v>
      </c>
      <c r="J350" s="414">
        <f t="shared" si="103"/>
        <v>0</v>
      </c>
      <c r="K350" s="351"/>
      <c r="L350" s="351"/>
      <c r="M350" s="351"/>
      <c r="N350" s="351"/>
      <c r="O350" s="414">
        <f t="shared" si="112"/>
        <v>0</v>
      </c>
      <c r="P350" s="351"/>
      <c r="Q350" s="351"/>
      <c r="R350" s="351"/>
      <c r="S350" s="351"/>
      <c r="T350" s="414">
        <f t="shared" si="104"/>
        <v>0</v>
      </c>
      <c r="U350" s="351"/>
      <c r="V350" s="351"/>
      <c r="W350" s="351"/>
      <c r="X350" s="351"/>
      <c r="Y350" s="414">
        <f>AA350+Z350+AB350</f>
        <v>29972500</v>
      </c>
      <c r="Z350" s="351">
        <v>29972500</v>
      </c>
      <c r="AA350" s="351"/>
      <c r="AB350" s="351"/>
      <c r="AC350" s="351"/>
      <c r="AD350" s="351"/>
      <c r="AE350" s="351"/>
      <c r="AF350" s="351"/>
      <c r="AG350" s="414">
        <f t="shared" si="116"/>
        <v>29972500</v>
      </c>
      <c r="AH350" s="420">
        <f t="shared" si="117"/>
        <v>29972500</v>
      </c>
      <c r="AI350" s="414">
        <f t="shared" si="105"/>
        <v>0</v>
      </c>
      <c r="AJ350" s="414">
        <v>0</v>
      </c>
      <c r="AK350" s="414">
        <v>0</v>
      </c>
      <c r="AL350" s="414">
        <v>0</v>
      </c>
      <c r="AM350" s="414">
        <v>0</v>
      </c>
      <c r="AN350" s="414">
        <f t="shared" si="118"/>
        <v>0</v>
      </c>
      <c r="AO350" s="414">
        <v>0</v>
      </c>
      <c r="AP350" s="414">
        <v>0</v>
      </c>
      <c r="AQ350" s="414">
        <v>0</v>
      </c>
      <c r="AR350" s="414">
        <v>0</v>
      </c>
      <c r="AS350" s="414">
        <f t="shared" si="106"/>
        <v>0</v>
      </c>
      <c r="AT350" s="414">
        <v>0</v>
      </c>
      <c r="AU350" s="414">
        <v>0</v>
      </c>
      <c r="AV350" s="414">
        <v>0</v>
      </c>
      <c r="AW350" s="414">
        <v>0</v>
      </c>
      <c r="AX350" s="414">
        <f t="shared" si="107"/>
        <v>29972500</v>
      </c>
      <c r="AY350" s="414">
        <v>29972500</v>
      </c>
      <c r="AZ350" s="414">
        <v>0</v>
      </c>
      <c r="BA350" s="414">
        <v>0</v>
      </c>
      <c r="BB350" s="414">
        <v>0</v>
      </c>
      <c r="BC350" s="414">
        <v>0</v>
      </c>
      <c r="BD350" s="414">
        <v>0</v>
      </c>
      <c r="BE350" s="314"/>
      <c r="BF350" s="286"/>
      <c r="BG350" s="400">
        <f t="shared" si="119"/>
        <v>0</v>
      </c>
    </row>
    <row r="351" s="400" customFormat="1" ht="24" customHeight="1" spans="1:59">
      <c r="A351" s="314">
        <v>343</v>
      </c>
      <c r="B351" s="314" t="s">
        <v>19</v>
      </c>
      <c r="C351" s="314" t="s">
        <v>20</v>
      </c>
      <c r="D351" s="81">
        <v>2022</v>
      </c>
      <c r="E351" s="81" t="s">
        <v>406</v>
      </c>
      <c r="F351" s="314" t="s">
        <v>50</v>
      </c>
      <c r="G351" s="314" t="s">
        <v>50</v>
      </c>
      <c r="H351" s="414">
        <f t="shared" si="114"/>
        <v>17846200</v>
      </c>
      <c r="I351" s="414">
        <f t="shared" si="115"/>
        <v>17846200</v>
      </c>
      <c r="J351" s="414">
        <f t="shared" si="103"/>
        <v>0</v>
      </c>
      <c r="K351" s="351"/>
      <c r="L351" s="351"/>
      <c r="M351" s="351"/>
      <c r="N351" s="351"/>
      <c r="O351" s="414">
        <f t="shared" si="112"/>
        <v>0</v>
      </c>
      <c r="P351" s="351"/>
      <c r="Q351" s="351"/>
      <c r="R351" s="351"/>
      <c r="S351" s="351"/>
      <c r="T351" s="414">
        <f t="shared" si="104"/>
        <v>0</v>
      </c>
      <c r="U351" s="351"/>
      <c r="V351" s="351"/>
      <c r="W351" s="351"/>
      <c r="X351" s="351"/>
      <c r="Y351" s="414">
        <v>17846200</v>
      </c>
      <c r="Z351" s="351">
        <v>17846200</v>
      </c>
      <c r="AA351" s="351"/>
      <c r="AB351" s="351"/>
      <c r="AC351" s="351"/>
      <c r="AD351" s="351"/>
      <c r="AE351" s="351"/>
      <c r="AF351" s="351"/>
      <c r="AG351" s="414">
        <f t="shared" si="116"/>
        <v>17846200</v>
      </c>
      <c r="AH351" s="420">
        <f t="shared" si="117"/>
        <v>17846200</v>
      </c>
      <c r="AI351" s="414">
        <f t="shared" si="105"/>
        <v>0</v>
      </c>
      <c r="AJ351" s="414">
        <v>0</v>
      </c>
      <c r="AK351" s="414">
        <v>0</v>
      </c>
      <c r="AL351" s="414">
        <v>0</v>
      </c>
      <c r="AM351" s="414">
        <v>0</v>
      </c>
      <c r="AN351" s="414">
        <f t="shared" si="118"/>
        <v>0</v>
      </c>
      <c r="AO351" s="414">
        <v>0</v>
      </c>
      <c r="AP351" s="414">
        <v>0</v>
      </c>
      <c r="AQ351" s="414">
        <v>0</v>
      </c>
      <c r="AR351" s="414">
        <v>0</v>
      </c>
      <c r="AS351" s="414">
        <f t="shared" si="106"/>
        <v>0</v>
      </c>
      <c r="AT351" s="414">
        <v>0</v>
      </c>
      <c r="AU351" s="414">
        <v>0</v>
      </c>
      <c r="AV351" s="414">
        <v>0</v>
      </c>
      <c r="AW351" s="414">
        <v>0</v>
      </c>
      <c r="AX351" s="414">
        <f t="shared" si="107"/>
        <v>17846200</v>
      </c>
      <c r="AY351" s="414">
        <v>17846200</v>
      </c>
      <c r="AZ351" s="414">
        <v>0</v>
      </c>
      <c r="BA351" s="414">
        <v>0</v>
      </c>
      <c r="BB351" s="414">
        <v>0</v>
      </c>
      <c r="BC351" s="414">
        <v>0</v>
      </c>
      <c r="BD351" s="414">
        <v>0</v>
      </c>
      <c r="BE351" s="314"/>
      <c r="BF351" s="286"/>
      <c r="BG351" s="400">
        <f t="shared" si="119"/>
        <v>0</v>
      </c>
    </row>
    <row r="352" s="400" customFormat="1" ht="24" customHeight="1" spans="1:59">
      <c r="A352" s="314">
        <v>344</v>
      </c>
      <c r="B352" s="314" t="s">
        <v>19</v>
      </c>
      <c r="C352" s="314" t="s">
        <v>20</v>
      </c>
      <c r="D352" s="81">
        <v>2022</v>
      </c>
      <c r="E352" s="81" t="s">
        <v>407</v>
      </c>
      <c r="F352" s="314" t="s">
        <v>79</v>
      </c>
      <c r="G352" s="314" t="s">
        <v>121</v>
      </c>
      <c r="H352" s="414">
        <f t="shared" si="114"/>
        <v>7793700</v>
      </c>
      <c r="I352" s="414">
        <f t="shared" si="115"/>
        <v>7793700</v>
      </c>
      <c r="J352" s="414">
        <f t="shared" si="103"/>
        <v>0</v>
      </c>
      <c r="K352" s="351"/>
      <c r="L352" s="351"/>
      <c r="M352" s="351"/>
      <c r="N352" s="351"/>
      <c r="O352" s="414">
        <f t="shared" si="112"/>
        <v>0</v>
      </c>
      <c r="P352" s="351"/>
      <c r="Q352" s="351"/>
      <c r="R352" s="351"/>
      <c r="S352" s="351"/>
      <c r="T352" s="414">
        <f t="shared" si="104"/>
        <v>0</v>
      </c>
      <c r="U352" s="351"/>
      <c r="V352" s="351"/>
      <c r="W352" s="351"/>
      <c r="X352" s="351"/>
      <c r="Y352" s="414">
        <v>7793700</v>
      </c>
      <c r="Z352" s="351">
        <v>7793700</v>
      </c>
      <c r="AA352" s="351"/>
      <c r="AB352" s="351"/>
      <c r="AC352" s="351"/>
      <c r="AD352" s="351"/>
      <c r="AE352" s="351"/>
      <c r="AF352" s="351"/>
      <c r="AG352" s="414">
        <f t="shared" si="116"/>
        <v>7793700</v>
      </c>
      <c r="AH352" s="420">
        <f t="shared" si="117"/>
        <v>7793700</v>
      </c>
      <c r="AI352" s="414">
        <f t="shared" si="105"/>
        <v>0</v>
      </c>
      <c r="AJ352" s="414">
        <v>0</v>
      </c>
      <c r="AK352" s="414">
        <v>0</v>
      </c>
      <c r="AL352" s="414">
        <v>0</v>
      </c>
      <c r="AM352" s="414">
        <v>0</v>
      </c>
      <c r="AN352" s="414">
        <f t="shared" si="118"/>
        <v>0</v>
      </c>
      <c r="AO352" s="414">
        <v>0</v>
      </c>
      <c r="AP352" s="414">
        <v>0</v>
      </c>
      <c r="AQ352" s="414">
        <v>0</v>
      </c>
      <c r="AR352" s="414">
        <v>0</v>
      </c>
      <c r="AS352" s="414">
        <f t="shared" si="106"/>
        <v>0</v>
      </c>
      <c r="AT352" s="414">
        <v>0</v>
      </c>
      <c r="AU352" s="414">
        <v>0</v>
      </c>
      <c r="AV352" s="414">
        <v>0</v>
      </c>
      <c r="AW352" s="414">
        <v>0</v>
      </c>
      <c r="AX352" s="414">
        <f t="shared" si="107"/>
        <v>7793700</v>
      </c>
      <c r="AY352" s="414">
        <v>7793700</v>
      </c>
      <c r="AZ352" s="414">
        <v>0</v>
      </c>
      <c r="BA352" s="414">
        <v>0</v>
      </c>
      <c r="BB352" s="414">
        <v>0</v>
      </c>
      <c r="BC352" s="414">
        <v>0</v>
      </c>
      <c r="BD352" s="414">
        <v>0</v>
      </c>
      <c r="BE352" s="314"/>
      <c r="BF352" s="286"/>
      <c r="BG352" s="400">
        <f t="shared" si="119"/>
        <v>0</v>
      </c>
    </row>
    <row r="353" s="400" customFormat="1" ht="24" customHeight="1" spans="1:59">
      <c r="A353" s="314">
        <v>345</v>
      </c>
      <c r="B353" s="314" t="s">
        <v>19</v>
      </c>
      <c r="C353" s="314" t="s">
        <v>20</v>
      </c>
      <c r="D353" s="314">
        <v>2023</v>
      </c>
      <c r="E353" s="81" t="s">
        <v>408</v>
      </c>
      <c r="F353" s="314" t="s">
        <v>50</v>
      </c>
      <c r="G353" s="314" t="s">
        <v>50</v>
      </c>
      <c r="H353" s="414">
        <f t="shared" si="114"/>
        <v>5999800</v>
      </c>
      <c r="I353" s="414">
        <f t="shared" si="115"/>
        <v>5999800</v>
      </c>
      <c r="J353" s="414">
        <f t="shared" si="103"/>
        <v>0</v>
      </c>
      <c r="K353" s="351"/>
      <c r="L353" s="351"/>
      <c r="M353" s="351"/>
      <c r="N353" s="351"/>
      <c r="O353" s="414">
        <f t="shared" si="112"/>
        <v>0</v>
      </c>
      <c r="P353" s="351"/>
      <c r="Q353" s="351"/>
      <c r="R353" s="351"/>
      <c r="S353" s="351"/>
      <c r="T353" s="414">
        <f t="shared" si="104"/>
        <v>5999800</v>
      </c>
      <c r="U353" s="351">
        <v>2179900</v>
      </c>
      <c r="V353" s="351">
        <v>2400000</v>
      </c>
      <c r="W353" s="351">
        <v>716000</v>
      </c>
      <c r="X353" s="351">
        <v>703900</v>
      </c>
      <c r="Y353" s="414">
        <v>0</v>
      </c>
      <c r="Z353" s="351"/>
      <c r="AA353" s="351"/>
      <c r="AB353" s="351"/>
      <c r="AC353" s="351"/>
      <c r="AD353" s="351"/>
      <c r="AE353" s="351"/>
      <c r="AF353" s="351"/>
      <c r="AG353" s="415">
        <f t="shared" si="116"/>
        <v>5442206.53</v>
      </c>
      <c r="AH353" s="415">
        <f t="shared" si="117"/>
        <v>5442206.53</v>
      </c>
      <c r="AI353" s="414">
        <f t="shared" si="105"/>
        <v>0</v>
      </c>
      <c r="AJ353" s="414">
        <v>0</v>
      </c>
      <c r="AK353" s="414">
        <v>0</v>
      </c>
      <c r="AL353" s="414">
        <v>0</v>
      </c>
      <c r="AM353" s="414">
        <v>0</v>
      </c>
      <c r="AN353" s="414">
        <f t="shared" si="118"/>
        <v>0</v>
      </c>
      <c r="AO353" s="414">
        <v>0</v>
      </c>
      <c r="AP353" s="414">
        <v>0</v>
      </c>
      <c r="AQ353" s="414">
        <v>0</v>
      </c>
      <c r="AR353" s="414">
        <v>0</v>
      </c>
      <c r="AS353" s="414">
        <f t="shared" si="106"/>
        <v>5442206.53</v>
      </c>
      <c r="AT353" s="414">
        <v>2179900</v>
      </c>
      <c r="AU353" s="414">
        <v>2400000</v>
      </c>
      <c r="AV353" s="414">
        <v>716000</v>
      </c>
      <c r="AW353" s="414">
        <v>146306.53</v>
      </c>
      <c r="AX353" s="414">
        <f t="shared" si="107"/>
        <v>0</v>
      </c>
      <c r="AY353" s="414">
        <v>0</v>
      </c>
      <c r="AZ353" s="414">
        <v>0</v>
      </c>
      <c r="BA353" s="414">
        <v>0</v>
      </c>
      <c r="BB353" s="414">
        <v>0</v>
      </c>
      <c r="BC353" s="414">
        <v>0</v>
      </c>
      <c r="BD353" s="414">
        <v>0</v>
      </c>
      <c r="BE353" s="351"/>
      <c r="BF353" s="418" t="s">
        <v>369</v>
      </c>
      <c r="BG353" s="400">
        <f t="shared" si="119"/>
        <v>0</v>
      </c>
    </row>
    <row r="354" s="400" customFormat="1" ht="24" customHeight="1" spans="1:59">
      <c r="A354" s="314">
        <v>346</v>
      </c>
      <c r="B354" s="314" t="s">
        <v>19</v>
      </c>
      <c r="C354" s="314" t="s">
        <v>20</v>
      </c>
      <c r="D354" s="314">
        <v>2023</v>
      </c>
      <c r="E354" s="81" t="s">
        <v>409</v>
      </c>
      <c r="F354" s="314" t="s">
        <v>50</v>
      </c>
      <c r="G354" s="314" t="s">
        <v>50</v>
      </c>
      <c r="H354" s="414">
        <f t="shared" si="114"/>
        <v>3719467.9</v>
      </c>
      <c r="I354" s="414">
        <f t="shared" si="115"/>
        <v>3719467.9</v>
      </c>
      <c r="J354" s="414">
        <f t="shared" si="103"/>
        <v>0</v>
      </c>
      <c r="K354" s="351"/>
      <c r="L354" s="351"/>
      <c r="M354" s="351"/>
      <c r="N354" s="351"/>
      <c r="O354" s="414">
        <f t="shared" si="112"/>
        <v>0</v>
      </c>
      <c r="P354" s="351"/>
      <c r="Q354" s="351"/>
      <c r="R354" s="351"/>
      <c r="S354" s="351"/>
      <c r="T354" s="414">
        <f t="shared" si="104"/>
        <v>3719467.9</v>
      </c>
      <c r="U354" s="351">
        <v>3719467.9</v>
      </c>
      <c r="V354" s="351"/>
      <c r="W354" s="351"/>
      <c r="X354" s="351"/>
      <c r="Y354" s="414">
        <v>0</v>
      </c>
      <c r="Z354" s="351"/>
      <c r="AA354" s="351"/>
      <c r="AB354" s="351"/>
      <c r="AC354" s="351"/>
      <c r="AD354" s="351"/>
      <c r="AE354" s="351"/>
      <c r="AF354" s="351"/>
      <c r="AG354" s="415">
        <f t="shared" si="116"/>
        <v>3649370.65</v>
      </c>
      <c r="AH354" s="415">
        <f t="shared" si="117"/>
        <v>3649370.65</v>
      </c>
      <c r="AI354" s="414">
        <f t="shared" si="105"/>
        <v>0</v>
      </c>
      <c r="AJ354" s="414">
        <v>0</v>
      </c>
      <c r="AK354" s="414">
        <v>0</v>
      </c>
      <c r="AL354" s="414">
        <v>0</v>
      </c>
      <c r="AM354" s="414">
        <v>0</v>
      </c>
      <c r="AN354" s="414">
        <f t="shared" si="118"/>
        <v>0</v>
      </c>
      <c r="AO354" s="414">
        <v>0</v>
      </c>
      <c r="AP354" s="414">
        <v>0</v>
      </c>
      <c r="AQ354" s="414">
        <v>0</v>
      </c>
      <c r="AR354" s="414">
        <v>0</v>
      </c>
      <c r="AS354" s="414">
        <f t="shared" si="106"/>
        <v>3649370.65</v>
      </c>
      <c r="AT354" s="414">
        <v>3649370.65</v>
      </c>
      <c r="AU354" s="414">
        <v>0</v>
      </c>
      <c r="AV354" s="414">
        <v>0</v>
      </c>
      <c r="AW354" s="414">
        <v>0</v>
      </c>
      <c r="AX354" s="414">
        <f t="shared" si="107"/>
        <v>0</v>
      </c>
      <c r="AY354" s="414">
        <v>0</v>
      </c>
      <c r="AZ354" s="414">
        <v>0</v>
      </c>
      <c r="BA354" s="414">
        <v>0</v>
      </c>
      <c r="BB354" s="414">
        <v>0</v>
      </c>
      <c r="BC354" s="414">
        <v>0</v>
      </c>
      <c r="BD354" s="414">
        <v>0</v>
      </c>
      <c r="BE354" s="351"/>
      <c r="BF354" s="418" t="s">
        <v>369</v>
      </c>
      <c r="BG354" s="400">
        <f t="shared" si="119"/>
        <v>0</v>
      </c>
    </row>
    <row r="355" s="400" customFormat="1" ht="24" customHeight="1" spans="1:59">
      <c r="A355" s="314">
        <v>347</v>
      </c>
      <c r="B355" s="314" t="s">
        <v>19</v>
      </c>
      <c r="C355" s="314" t="s">
        <v>20</v>
      </c>
      <c r="D355" s="314">
        <v>2023</v>
      </c>
      <c r="E355" s="81" t="s">
        <v>410</v>
      </c>
      <c r="F355" s="314" t="s">
        <v>50</v>
      </c>
      <c r="G355" s="314" t="s">
        <v>50</v>
      </c>
      <c r="H355" s="414">
        <f t="shared" si="114"/>
        <v>4198600</v>
      </c>
      <c r="I355" s="414">
        <f t="shared" si="115"/>
        <v>4198600</v>
      </c>
      <c r="J355" s="414">
        <f t="shared" si="103"/>
        <v>0</v>
      </c>
      <c r="K355" s="351"/>
      <c r="L355" s="351"/>
      <c r="M355" s="351"/>
      <c r="N355" s="351"/>
      <c r="O355" s="414">
        <f t="shared" si="112"/>
        <v>0</v>
      </c>
      <c r="P355" s="351"/>
      <c r="Q355" s="351"/>
      <c r="R355" s="351"/>
      <c r="S355" s="351"/>
      <c r="T355" s="414">
        <f t="shared" si="104"/>
        <v>4198600</v>
      </c>
      <c r="U355" s="351">
        <v>4198600</v>
      </c>
      <c r="V355" s="351"/>
      <c r="W355" s="351"/>
      <c r="X355" s="351"/>
      <c r="Y355" s="414">
        <v>0</v>
      </c>
      <c r="Z355" s="351"/>
      <c r="AA355" s="351"/>
      <c r="AB355" s="351"/>
      <c r="AC355" s="351"/>
      <c r="AD355" s="351"/>
      <c r="AE355" s="351"/>
      <c r="AF355" s="351"/>
      <c r="AG355" s="415">
        <f t="shared" si="116"/>
        <v>3748581.4</v>
      </c>
      <c r="AH355" s="415">
        <f t="shared" si="117"/>
        <v>3748581.4</v>
      </c>
      <c r="AI355" s="414">
        <f t="shared" si="105"/>
        <v>0</v>
      </c>
      <c r="AJ355" s="414">
        <v>0</v>
      </c>
      <c r="AK355" s="414">
        <v>0</v>
      </c>
      <c r="AL355" s="414">
        <v>0</v>
      </c>
      <c r="AM355" s="414">
        <v>0</v>
      </c>
      <c r="AN355" s="414">
        <f t="shared" si="118"/>
        <v>0</v>
      </c>
      <c r="AO355" s="414">
        <v>0</v>
      </c>
      <c r="AP355" s="414">
        <v>0</v>
      </c>
      <c r="AQ355" s="414">
        <v>0</v>
      </c>
      <c r="AR355" s="414">
        <v>0</v>
      </c>
      <c r="AS355" s="414">
        <f t="shared" si="106"/>
        <v>3748581.4</v>
      </c>
      <c r="AT355" s="414">
        <v>3748581.4</v>
      </c>
      <c r="AU355" s="414">
        <v>0</v>
      </c>
      <c r="AV355" s="414">
        <v>0</v>
      </c>
      <c r="AW355" s="414">
        <v>0</v>
      </c>
      <c r="AX355" s="414">
        <f t="shared" si="107"/>
        <v>0</v>
      </c>
      <c r="AY355" s="414">
        <v>0</v>
      </c>
      <c r="AZ355" s="414">
        <v>0</v>
      </c>
      <c r="BA355" s="414">
        <v>0</v>
      </c>
      <c r="BB355" s="414">
        <v>0</v>
      </c>
      <c r="BC355" s="414">
        <v>0</v>
      </c>
      <c r="BD355" s="414">
        <v>0</v>
      </c>
      <c r="BE355" s="351"/>
      <c r="BF355" s="418" t="s">
        <v>411</v>
      </c>
      <c r="BG355" s="400">
        <f t="shared" si="119"/>
        <v>0</v>
      </c>
    </row>
    <row r="356" s="400" customFormat="1" ht="24" customHeight="1" spans="1:59">
      <c r="A356" s="314">
        <v>348</v>
      </c>
      <c r="B356" s="314" t="s">
        <v>19</v>
      </c>
      <c r="C356" s="314" t="s">
        <v>20</v>
      </c>
      <c r="D356" s="314">
        <v>2023</v>
      </c>
      <c r="E356" s="81" t="s">
        <v>412</v>
      </c>
      <c r="F356" s="314" t="s">
        <v>50</v>
      </c>
      <c r="G356" s="314" t="s">
        <v>50</v>
      </c>
      <c r="H356" s="414">
        <f t="shared" si="114"/>
        <v>1082451.51</v>
      </c>
      <c r="I356" s="414">
        <f t="shared" si="115"/>
        <v>1082451.51</v>
      </c>
      <c r="J356" s="414">
        <f t="shared" si="103"/>
        <v>0</v>
      </c>
      <c r="K356" s="351"/>
      <c r="L356" s="351"/>
      <c r="M356" s="351"/>
      <c r="N356" s="351"/>
      <c r="O356" s="414">
        <f t="shared" si="112"/>
        <v>0</v>
      </c>
      <c r="P356" s="351"/>
      <c r="Q356" s="351"/>
      <c r="R356" s="351"/>
      <c r="S356" s="351"/>
      <c r="T356" s="414">
        <f t="shared" si="104"/>
        <v>1082451.51</v>
      </c>
      <c r="U356" s="351">
        <v>1082451.51</v>
      </c>
      <c r="V356" s="351"/>
      <c r="W356" s="351"/>
      <c r="X356" s="351"/>
      <c r="Y356" s="414">
        <v>0</v>
      </c>
      <c r="Z356" s="351"/>
      <c r="AA356" s="351"/>
      <c r="AB356" s="351"/>
      <c r="AC356" s="351"/>
      <c r="AD356" s="351"/>
      <c r="AE356" s="351"/>
      <c r="AF356" s="351"/>
      <c r="AG356" s="415">
        <f t="shared" si="116"/>
        <v>1062296.07</v>
      </c>
      <c r="AH356" s="415">
        <f t="shared" si="117"/>
        <v>1062296.07</v>
      </c>
      <c r="AI356" s="414">
        <f t="shared" si="105"/>
        <v>0</v>
      </c>
      <c r="AJ356" s="414">
        <v>0</v>
      </c>
      <c r="AK356" s="414">
        <v>0</v>
      </c>
      <c r="AL356" s="414">
        <v>0</v>
      </c>
      <c r="AM356" s="414">
        <v>0</v>
      </c>
      <c r="AN356" s="414">
        <f t="shared" si="118"/>
        <v>0</v>
      </c>
      <c r="AO356" s="414">
        <v>0</v>
      </c>
      <c r="AP356" s="414">
        <v>0</v>
      </c>
      <c r="AQ356" s="414">
        <v>0</v>
      </c>
      <c r="AR356" s="414">
        <v>0</v>
      </c>
      <c r="AS356" s="414">
        <f t="shared" si="106"/>
        <v>1062296.07</v>
      </c>
      <c r="AT356" s="414">
        <v>1062296.07</v>
      </c>
      <c r="AU356" s="414">
        <v>0</v>
      </c>
      <c r="AV356" s="414">
        <v>0</v>
      </c>
      <c r="AW356" s="414">
        <v>0</v>
      </c>
      <c r="AX356" s="414">
        <f t="shared" si="107"/>
        <v>0</v>
      </c>
      <c r="AY356" s="414">
        <v>0</v>
      </c>
      <c r="AZ356" s="414">
        <v>0</v>
      </c>
      <c r="BA356" s="414">
        <v>0</v>
      </c>
      <c r="BB356" s="414">
        <v>0</v>
      </c>
      <c r="BC356" s="414">
        <v>0</v>
      </c>
      <c r="BD356" s="414">
        <v>0</v>
      </c>
      <c r="BE356" s="351"/>
      <c r="BF356" s="418" t="s">
        <v>369</v>
      </c>
      <c r="BG356" s="400">
        <f t="shared" si="119"/>
        <v>0</v>
      </c>
    </row>
    <row r="357" s="400" customFormat="1" ht="24" customHeight="1" spans="1:59">
      <c r="A357" s="314">
        <v>349</v>
      </c>
      <c r="B357" s="314" t="s">
        <v>19</v>
      </c>
      <c r="C357" s="314" t="s">
        <v>20</v>
      </c>
      <c r="D357" s="314">
        <v>2023</v>
      </c>
      <c r="E357" s="81" t="s">
        <v>413</v>
      </c>
      <c r="F357" s="314" t="s">
        <v>50</v>
      </c>
      <c r="G357" s="314" t="s">
        <v>50</v>
      </c>
      <c r="H357" s="414">
        <f t="shared" si="114"/>
        <v>14998700</v>
      </c>
      <c r="I357" s="414">
        <f t="shared" si="115"/>
        <v>14998700</v>
      </c>
      <c r="J357" s="414">
        <f t="shared" si="103"/>
        <v>0</v>
      </c>
      <c r="K357" s="351"/>
      <c r="L357" s="351"/>
      <c r="M357" s="351"/>
      <c r="N357" s="351"/>
      <c r="O357" s="414">
        <f t="shared" si="112"/>
        <v>0</v>
      </c>
      <c r="P357" s="351"/>
      <c r="Q357" s="351"/>
      <c r="R357" s="351"/>
      <c r="S357" s="351"/>
      <c r="T357" s="414">
        <f t="shared" si="104"/>
        <v>14998700</v>
      </c>
      <c r="U357" s="351">
        <v>14383300</v>
      </c>
      <c r="V357" s="351">
        <v>500000</v>
      </c>
      <c r="W357" s="351">
        <v>115400</v>
      </c>
      <c r="X357" s="351"/>
      <c r="Y357" s="414">
        <v>0</v>
      </c>
      <c r="Z357" s="351"/>
      <c r="AA357" s="351"/>
      <c r="AB357" s="351"/>
      <c r="AC357" s="351"/>
      <c r="AD357" s="351"/>
      <c r="AE357" s="351"/>
      <c r="AF357" s="351"/>
      <c r="AG357" s="415">
        <f t="shared" si="116"/>
        <v>13472700</v>
      </c>
      <c r="AH357" s="415">
        <f t="shared" si="117"/>
        <v>13472700</v>
      </c>
      <c r="AI357" s="414">
        <f t="shared" si="105"/>
        <v>0</v>
      </c>
      <c r="AJ357" s="414">
        <v>0</v>
      </c>
      <c r="AK357" s="414">
        <v>0</v>
      </c>
      <c r="AL357" s="414">
        <v>0</v>
      </c>
      <c r="AM357" s="414">
        <v>0</v>
      </c>
      <c r="AN357" s="414">
        <f t="shared" si="118"/>
        <v>0</v>
      </c>
      <c r="AO357" s="414">
        <v>0</v>
      </c>
      <c r="AP357" s="414">
        <v>0</v>
      </c>
      <c r="AQ357" s="414">
        <v>0</v>
      </c>
      <c r="AR357" s="414">
        <v>0</v>
      </c>
      <c r="AS357" s="414">
        <f t="shared" si="106"/>
        <v>13472700</v>
      </c>
      <c r="AT357" s="414">
        <v>13472700</v>
      </c>
      <c r="AU357" s="414"/>
      <c r="AV357" s="414"/>
      <c r="AW357" s="414">
        <v>0</v>
      </c>
      <c r="AX357" s="414">
        <f t="shared" si="107"/>
        <v>0</v>
      </c>
      <c r="AY357" s="414">
        <v>0</v>
      </c>
      <c r="AZ357" s="414">
        <v>0</v>
      </c>
      <c r="BA357" s="414">
        <v>0</v>
      </c>
      <c r="BB357" s="414">
        <v>0</v>
      </c>
      <c r="BC357" s="414">
        <v>0</v>
      </c>
      <c r="BD357" s="414">
        <v>0</v>
      </c>
      <c r="BE357" s="351"/>
      <c r="BF357" s="418" t="s">
        <v>414</v>
      </c>
      <c r="BG357" s="400">
        <f t="shared" si="119"/>
        <v>0</v>
      </c>
    </row>
    <row r="358" s="400" customFormat="1" ht="24" customHeight="1" spans="1:59">
      <c r="A358" s="314">
        <v>350</v>
      </c>
      <c r="B358" s="314" t="s">
        <v>19</v>
      </c>
      <c r="C358" s="314" t="s">
        <v>20</v>
      </c>
      <c r="D358" s="314">
        <v>2023</v>
      </c>
      <c r="E358" s="81" t="s">
        <v>415</v>
      </c>
      <c r="F358" s="314" t="s">
        <v>50</v>
      </c>
      <c r="G358" s="314" t="s">
        <v>50</v>
      </c>
      <c r="H358" s="414">
        <f t="shared" si="114"/>
        <v>1990000</v>
      </c>
      <c r="I358" s="414">
        <f t="shared" si="115"/>
        <v>1990000</v>
      </c>
      <c r="J358" s="414">
        <f t="shared" ref="J358:J421" si="120">N358+M358+L358+K358</f>
        <v>0</v>
      </c>
      <c r="K358" s="351"/>
      <c r="L358" s="351"/>
      <c r="M358" s="351"/>
      <c r="N358" s="351"/>
      <c r="O358" s="414">
        <f t="shared" si="112"/>
        <v>0</v>
      </c>
      <c r="P358" s="351"/>
      <c r="Q358" s="351"/>
      <c r="R358" s="351"/>
      <c r="S358" s="351"/>
      <c r="T358" s="414">
        <f t="shared" ref="T358:T421" si="121">X358+W358+V358+U358</f>
        <v>1990000</v>
      </c>
      <c r="U358" s="351">
        <v>1990000</v>
      </c>
      <c r="V358" s="351"/>
      <c r="W358" s="351"/>
      <c r="X358" s="351"/>
      <c r="Y358" s="414">
        <v>0</v>
      </c>
      <c r="Z358" s="351"/>
      <c r="AA358" s="351"/>
      <c r="AB358" s="351"/>
      <c r="AC358" s="351"/>
      <c r="AD358" s="351"/>
      <c r="AE358" s="351"/>
      <c r="AF358" s="351"/>
      <c r="AG358" s="415">
        <f t="shared" si="116"/>
        <v>1988499.998</v>
      </c>
      <c r="AH358" s="415">
        <f t="shared" si="117"/>
        <v>1988499.998</v>
      </c>
      <c r="AI358" s="414">
        <f t="shared" ref="AI358:AI421" si="122">AM358+AL358+AK358+AJ358</f>
        <v>0</v>
      </c>
      <c r="AJ358" s="414">
        <v>0</v>
      </c>
      <c r="AK358" s="414">
        <v>0</v>
      </c>
      <c r="AL358" s="414">
        <v>0</v>
      </c>
      <c r="AM358" s="414">
        <v>0</v>
      </c>
      <c r="AN358" s="414">
        <f t="shared" si="118"/>
        <v>0</v>
      </c>
      <c r="AO358" s="414">
        <v>0</v>
      </c>
      <c r="AP358" s="414">
        <v>0</v>
      </c>
      <c r="AQ358" s="414">
        <v>0</v>
      </c>
      <c r="AR358" s="414">
        <v>0</v>
      </c>
      <c r="AS358" s="414">
        <f t="shared" ref="AS358:AS421" si="123">AW358+AV358+AU358+AT358</f>
        <v>1988499.998</v>
      </c>
      <c r="AT358" s="414">
        <v>1988499.998</v>
      </c>
      <c r="AU358" s="414">
        <v>0</v>
      </c>
      <c r="AV358" s="414">
        <v>0</v>
      </c>
      <c r="AW358" s="414">
        <v>0</v>
      </c>
      <c r="AX358" s="414">
        <f t="shared" ref="AX358:AX421" si="124">AZ358+AY358+BA358</f>
        <v>0</v>
      </c>
      <c r="AY358" s="414">
        <v>0</v>
      </c>
      <c r="AZ358" s="414">
        <v>0</v>
      </c>
      <c r="BA358" s="414">
        <v>0</v>
      </c>
      <c r="BB358" s="414">
        <v>0</v>
      </c>
      <c r="BC358" s="414">
        <v>0</v>
      </c>
      <c r="BD358" s="414">
        <v>0</v>
      </c>
      <c r="BE358" s="351"/>
      <c r="BF358" s="418" t="s">
        <v>369</v>
      </c>
      <c r="BG358" s="400">
        <f t="shared" si="119"/>
        <v>0</v>
      </c>
    </row>
    <row r="359" s="400" customFormat="1" ht="24" customHeight="1" spans="1:59">
      <c r="A359" s="314">
        <v>351</v>
      </c>
      <c r="B359" s="314" t="s">
        <v>19</v>
      </c>
      <c r="C359" s="314" t="s">
        <v>20</v>
      </c>
      <c r="D359" s="314">
        <v>2023</v>
      </c>
      <c r="E359" s="81" t="s">
        <v>416</v>
      </c>
      <c r="F359" s="314" t="s">
        <v>50</v>
      </c>
      <c r="G359" s="314" t="s">
        <v>50</v>
      </c>
      <c r="H359" s="414">
        <f t="shared" si="114"/>
        <v>1699100</v>
      </c>
      <c r="I359" s="414">
        <f t="shared" si="115"/>
        <v>1699100</v>
      </c>
      <c r="J359" s="414">
        <f t="shared" si="120"/>
        <v>0</v>
      </c>
      <c r="K359" s="351"/>
      <c r="L359" s="351"/>
      <c r="M359" s="351"/>
      <c r="N359" s="351"/>
      <c r="O359" s="414">
        <f t="shared" si="112"/>
        <v>0</v>
      </c>
      <c r="P359" s="351"/>
      <c r="Q359" s="351"/>
      <c r="R359" s="351"/>
      <c r="S359" s="351"/>
      <c r="T359" s="414">
        <f t="shared" si="121"/>
        <v>1699100</v>
      </c>
      <c r="U359" s="351">
        <v>1699100</v>
      </c>
      <c r="V359" s="351"/>
      <c r="W359" s="351"/>
      <c r="X359" s="351"/>
      <c r="Y359" s="414">
        <v>0</v>
      </c>
      <c r="Z359" s="351"/>
      <c r="AA359" s="351"/>
      <c r="AB359" s="351"/>
      <c r="AC359" s="351"/>
      <c r="AD359" s="351"/>
      <c r="AE359" s="351"/>
      <c r="AF359" s="351"/>
      <c r="AG359" s="415">
        <f t="shared" si="116"/>
        <v>1699100</v>
      </c>
      <c r="AH359" s="415">
        <f t="shared" si="117"/>
        <v>1699100</v>
      </c>
      <c r="AI359" s="414">
        <f t="shared" si="122"/>
        <v>0</v>
      </c>
      <c r="AJ359" s="414">
        <v>0</v>
      </c>
      <c r="AK359" s="414">
        <v>0</v>
      </c>
      <c r="AL359" s="414">
        <v>0</v>
      </c>
      <c r="AM359" s="414">
        <v>0</v>
      </c>
      <c r="AN359" s="414">
        <f t="shared" si="118"/>
        <v>0</v>
      </c>
      <c r="AO359" s="414">
        <v>0</v>
      </c>
      <c r="AP359" s="414">
        <v>0</v>
      </c>
      <c r="AQ359" s="414">
        <v>0</v>
      </c>
      <c r="AR359" s="414">
        <v>0</v>
      </c>
      <c r="AS359" s="414">
        <f t="shared" si="123"/>
        <v>1699100</v>
      </c>
      <c r="AT359" s="414">
        <v>1699100</v>
      </c>
      <c r="AU359" s="414">
        <v>0</v>
      </c>
      <c r="AV359" s="414">
        <v>0</v>
      </c>
      <c r="AW359" s="414">
        <v>0</v>
      </c>
      <c r="AX359" s="414">
        <f t="shared" si="124"/>
        <v>0</v>
      </c>
      <c r="AY359" s="414">
        <v>0</v>
      </c>
      <c r="AZ359" s="414">
        <v>0</v>
      </c>
      <c r="BA359" s="414">
        <v>0</v>
      </c>
      <c r="BB359" s="414">
        <v>0</v>
      </c>
      <c r="BC359" s="414">
        <v>0</v>
      </c>
      <c r="BD359" s="414">
        <v>0</v>
      </c>
      <c r="BE359" s="351"/>
      <c r="BF359" s="286"/>
      <c r="BG359" s="400">
        <f t="shared" si="119"/>
        <v>0</v>
      </c>
    </row>
    <row r="360" s="400" customFormat="1" ht="24" customHeight="1" spans="1:59">
      <c r="A360" s="314">
        <v>352</v>
      </c>
      <c r="B360" s="314" t="s">
        <v>19</v>
      </c>
      <c r="C360" s="314" t="s">
        <v>20</v>
      </c>
      <c r="D360" s="314">
        <v>2023</v>
      </c>
      <c r="E360" s="81" t="s">
        <v>417</v>
      </c>
      <c r="F360" s="314" t="s">
        <v>50</v>
      </c>
      <c r="G360" s="314" t="s">
        <v>50</v>
      </c>
      <c r="H360" s="414">
        <f t="shared" si="114"/>
        <v>2898800</v>
      </c>
      <c r="I360" s="414">
        <f t="shared" si="115"/>
        <v>2898800</v>
      </c>
      <c r="J360" s="414">
        <f t="shared" si="120"/>
        <v>0</v>
      </c>
      <c r="K360" s="351"/>
      <c r="L360" s="351"/>
      <c r="M360" s="351"/>
      <c r="N360" s="351"/>
      <c r="O360" s="414">
        <f t="shared" si="112"/>
        <v>0</v>
      </c>
      <c r="P360" s="351"/>
      <c r="Q360" s="351"/>
      <c r="R360" s="351"/>
      <c r="S360" s="351"/>
      <c r="T360" s="414">
        <f t="shared" si="121"/>
        <v>2898800</v>
      </c>
      <c r="U360" s="351">
        <v>2898800</v>
      </c>
      <c r="V360" s="351"/>
      <c r="W360" s="351"/>
      <c r="X360" s="351"/>
      <c r="Y360" s="414">
        <v>0</v>
      </c>
      <c r="Z360" s="351"/>
      <c r="AA360" s="351"/>
      <c r="AB360" s="351"/>
      <c r="AC360" s="351"/>
      <c r="AD360" s="351"/>
      <c r="AE360" s="351"/>
      <c r="AF360" s="351"/>
      <c r="AG360" s="415">
        <f t="shared" si="116"/>
        <v>2898800</v>
      </c>
      <c r="AH360" s="415">
        <f t="shared" si="117"/>
        <v>2898800</v>
      </c>
      <c r="AI360" s="414">
        <f t="shared" si="122"/>
        <v>0</v>
      </c>
      <c r="AJ360" s="414">
        <v>0</v>
      </c>
      <c r="AK360" s="414">
        <v>0</v>
      </c>
      <c r="AL360" s="414">
        <v>0</v>
      </c>
      <c r="AM360" s="414">
        <v>0</v>
      </c>
      <c r="AN360" s="414">
        <f t="shared" si="118"/>
        <v>0</v>
      </c>
      <c r="AO360" s="414">
        <v>0</v>
      </c>
      <c r="AP360" s="414">
        <v>0</v>
      </c>
      <c r="AQ360" s="414">
        <v>0</v>
      </c>
      <c r="AR360" s="414">
        <v>0</v>
      </c>
      <c r="AS360" s="414">
        <f t="shared" si="123"/>
        <v>2898800</v>
      </c>
      <c r="AT360" s="414">
        <v>2898800</v>
      </c>
      <c r="AU360" s="414">
        <v>0</v>
      </c>
      <c r="AV360" s="414">
        <v>0</v>
      </c>
      <c r="AW360" s="414">
        <v>0</v>
      </c>
      <c r="AX360" s="414">
        <f t="shared" si="124"/>
        <v>0</v>
      </c>
      <c r="AY360" s="414">
        <v>0</v>
      </c>
      <c r="AZ360" s="414">
        <v>0</v>
      </c>
      <c r="BA360" s="414">
        <v>0</v>
      </c>
      <c r="BB360" s="414">
        <v>0</v>
      </c>
      <c r="BC360" s="414">
        <v>0</v>
      </c>
      <c r="BD360" s="414">
        <v>0</v>
      </c>
      <c r="BE360" s="351"/>
      <c r="BF360" s="286"/>
      <c r="BG360" s="400">
        <f t="shared" si="119"/>
        <v>0</v>
      </c>
    </row>
    <row r="361" s="400" customFormat="1" ht="24" customHeight="1" spans="1:59">
      <c r="A361" s="314">
        <v>353</v>
      </c>
      <c r="B361" s="314" t="s">
        <v>19</v>
      </c>
      <c r="C361" s="314" t="s">
        <v>20</v>
      </c>
      <c r="D361" s="314">
        <v>2023</v>
      </c>
      <c r="E361" s="81" t="s">
        <v>418</v>
      </c>
      <c r="F361" s="314" t="s">
        <v>50</v>
      </c>
      <c r="G361" s="314" t="s">
        <v>50</v>
      </c>
      <c r="H361" s="414">
        <f t="shared" si="114"/>
        <v>17995300</v>
      </c>
      <c r="I361" s="414">
        <f t="shared" si="115"/>
        <v>17995300</v>
      </c>
      <c r="J361" s="414">
        <f t="shared" si="120"/>
        <v>0</v>
      </c>
      <c r="K361" s="351"/>
      <c r="L361" s="351"/>
      <c r="M361" s="351"/>
      <c r="N361" s="351"/>
      <c r="O361" s="414">
        <f t="shared" si="112"/>
        <v>0</v>
      </c>
      <c r="P361" s="351"/>
      <c r="Q361" s="351"/>
      <c r="R361" s="351"/>
      <c r="S361" s="351"/>
      <c r="T361" s="414">
        <f t="shared" si="121"/>
        <v>17995300</v>
      </c>
      <c r="U361" s="351">
        <v>14540000</v>
      </c>
      <c r="V361" s="351">
        <v>1960000</v>
      </c>
      <c r="W361" s="351">
        <v>700000</v>
      </c>
      <c r="X361" s="351">
        <v>795300</v>
      </c>
      <c r="Y361" s="414">
        <v>0</v>
      </c>
      <c r="Z361" s="351"/>
      <c r="AA361" s="351"/>
      <c r="AB361" s="351"/>
      <c r="AC361" s="351"/>
      <c r="AD361" s="351"/>
      <c r="AE361" s="351"/>
      <c r="AF361" s="351"/>
      <c r="AG361" s="415">
        <f t="shared" si="116"/>
        <v>16993692.97</v>
      </c>
      <c r="AH361" s="415">
        <f t="shared" si="117"/>
        <v>16993692.97</v>
      </c>
      <c r="AI361" s="414">
        <f t="shared" si="122"/>
        <v>0</v>
      </c>
      <c r="AJ361" s="414">
        <v>0</v>
      </c>
      <c r="AK361" s="414">
        <v>0</v>
      </c>
      <c r="AL361" s="414">
        <v>0</v>
      </c>
      <c r="AM361" s="414">
        <v>0</v>
      </c>
      <c r="AN361" s="414">
        <f t="shared" si="118"/>
        <v>0</v>
      </c>
      <c r="AO361" s="414">
        <v>0</v>
      </c>
      <c r="AP361" s="414">
        <v>0</v>
      </c>
      <c r="AQ361" s="414">
        <v>0</v>
      </c>
      <c r="AR361" s="414">
        <v>0</v>
      </c>
      <c r="AS361" s="414">
        <f t="shared" si="123"/>
        <v>16993692.97</v>
      </c>
      <c r="AT361" s="414">
        <v>14540000</v>
      </c>
      <c r="AU361" s="414">
        <v>1960000</v>
      </c>
      <c r="AV361" s="414">
        <v>493692.969999999</v>
      </c>
      <c r="AW361" s="414"/>
      <c r="AX361" s="414">
        <f t="shared" si="124"/>
        <v>0</v>
      </c>
      <c r="AY361" s="414">
        <v>0</v>
      </c>
      <c r="AZ361" s="414">
        <v>0</v>
      </c>
      <c r="BA361" s="414">
        <v>0</v>
      </c>
      <c r="BB361" s="414">
        <v>0</v>
      </c>
      <c r="BC361" s="414">
        <v>0</v>
      </c>
      <c r="BD361" s="414">
        <v>0</v>
      </c>
      <c r="BE361" s="351"/>
      <c r="BF361" s="418" t="s">
        <v>369</v>
      </c>
      <c r="BG361" s="400">
        <f t="shared" si="119"/>
        <v>0</v>
      </c>
    </row>
    <row r="362" s="400" customFormat="1" ht="24" customHeight="1" spans="1:59">
      <c r="A362" s="314">
        <v>354</v>
      </c>
      <c r="B362" s="314" t="s">
        <v>19</v>
      </c>
      <c r="C362" s="314" t="s">
        <v>20</v>
      </c>
      <c r="D362" s="314">
        <v>2023</v>
      </c>
      <c r="E362" s="81" t="s">
        <v>419</v>
      </c>
      <c r="F362" s="314" t="s">
        <v>50</v>
      </c>
      <c r="G362" s="314" t="s">
        <v>50</v>
      </c>
      <c r="H362" s="414">
        <f t="shared" si="114"/>
        <v>17845709.6</v>
      </c>
      <c r="I362" s="414">
        <f t="shared" si="115"/>
        <v>17845709.6</v>
      </c>
      <c r="J362" s="414">
        <f t="shared" si="120"/>
        <v>0</v>
      </c>
      <c r="K362" s="351"/>
      <c r="L362" s="351"/>
      <c r="M362" s="351"/>
      <c r="N362" s="351"/>
      <c r="O362" s="414">
        <f t="shared" si="112"/>
        <v>0</v>
      </c>
      <c r="P362" s="351"/>
      <c r="Q362" s="351"/>
      <c r="R362" s="351"/>
      <c r="S362" s="351"/>
      <c r="T362" s="414">
        <f t="shared" si="121"/>
        <v>17845709.6</v>
      </c>
      <c r="U362" s="351">
        <v>15000000</v>
      </c>
      <c r="V362" s="351">
        <v>2280000</v>
      </c>
      <c r="W362" s="351">
        <v>565709.600000001</v>
      </c>
      <c r="X362" s="351"/>
      <c r="Y362" s="414">
        <v>0</v>
      </c>
      <c r="Z362" s="351"/>
      <c r="AA362" s="351"/>
      <c r="AB362" s="351"/>
      <c r="AC362" s="351"/>
      <c r="AD362" s="351"/>
      <c r="AE362" s="351"/>
      <c r="AF362" s="351"/>
      <c r="AG362" s="415">
        <f t="shared" si="116"/>
        <v>17845709.6</v>
      </c>
      <c r="AH362" s="415">
        <f t="shared" si="117"/>
        <v>17845709.6</v>
      </c>
      <c r="AI362" s="414">
        <f t="shared" si="122"/>
        <v>0</v>
      </c>
      <c r="AJ362" s="414">
        <v>0</v>
      </c>
      <c r="AK362" s="414">
        <v>0</v>
      </c>
      <c r="AL362" s="414">
        <v>0</v>
      </c>
      <c r="AM362" s="414">
        <v>0</v>
      </c>
      <c r="AN362" s="414">
        <f t="shared" si="118"/>
        <v>0</v>
      </c>
      <c r="AO362" s="414">
        <v>0</v>
      </c>
      <c r="AP362" s="414">
        <v>0</v>
      </c>
      <c r="AQ362" s="414">
        <v>0</v>
      </c>
      <c r="AR362" s="414">
        <v>0</v>
      </c>
      <c r="AS362" s="414">
        <f t="shared" si="123"/>
        <v>17845709.6</v>
      </c>
      <c r="AT362" s="414">
        <v>15000000</v>
      </c>
      <c r="AU362" s="414">
        <v>2280000</v>
      </c>
      <c r="AV362" s="414">
        <v>565709.600000001</v>
      </c>
      <c r="AW362" s="414">
        <v>0</v>
      </c>
      <c r="AX362" s="414">
        <f t="shared" si="124"/>
        <v>0</v>
      </c>
      <c r="AY362" s="414">
        <v>0</v>
      </c>
      <c r="AZ362" s="414">
        <v>0</v>
      </c>
      <c r="BA362" s="414">
        <v>0</v>
      </c>
      <c r="BB362" s="414">
        <v>0</v>
      </c>
      <c r="BC362" s="414">
        <v>0</v>
      </c>
      <c r="BD362" s="414">
        <v>0</v>
      </c>
      <c r="BE362" s="351"/>
      <c r="BF362" s="286"/>
      <c r="BG362" s="400">
        <f t="shared" si="119"/>
        <v>0</v>
      </c>
    </row>
    <row r="363" s="400" customFormat="1" ht="24" customHeight="1" spans="1:59">
      <c r="A363" s="314">
        <v>355</v>
      </c>
      <c r="B363" s="314" t="s">
        <v>19</v>
      </c>
      <c r="C363" s="314" t="s">
        <v>20</v>
      </c>
      <c r="D363" s="314">
        <v>2023</v>
      </c>
      <c r="E363" s="81" t="s">
        <v>420</v>
      </c>
      <c r="F363" s="314" t="s">
        <v>50</v>
      </c>
      <c r="G363" s="314" t="s">
        <v>50</v>
      </c>
      <c r="H363" s="414">
        <f t="shared" si="114"/>
        <v>15263810.86</v>
      </c>
      <c r="I363" s="414">
        <f t="shared" si="115"/>
        <v>15263810.86</v>
      </c>
      <c r="J363" s="414">
        <f t="shared" si="120"/>
        <v>0</v>
      </c>
      <c r="K363" s="351"/>
      <c r="L363" s="351"/>
      <c r="M363" s="351"/>
      <c r="N363" s="351"/>
      <c r="O363" s="414">
        <f t="shared" si="112"/>
        <v>0</v>
      </c>
      <c r="P363" s="351"/>
      <c r="Q363" s="351"/>
      <c r="R363" s="351"/>
      <c r="S363" s="351"/>
      <c r="T363" s="414">
        <f t="shared" si="121"/>
        <v>15263810.86</v>
      </c>
      <c r="U363" s="351">
        <v>7800000</v>
      </c>
      <c r="V363" s="351">
        <v>3615600</v>
      </c>
      <c r="W363" s="351">
        <v>2400000</v>
      </c>
      <c r="X363" s="351">
        <v>1448210.86</v>
      </c>
      <c r="Y363" s="414">
        <v>0</v>
      </c>
      <c r="Z363" s="351"/>
      <c r="AA363" s="351"/>
      <c r="AB363" s="351"/>
      <c r="AC363" s="351"/>
      <c r="AD363" s="351"/>
      <c r="AE363" s="351"/>
      <c r="AF363" s="351"/>
      <c r="AG363" s="415">
        <f t="shared" si="116"/>
        <v>7771307.94</v>
      </c>
      <c r="AH363" s="415">
        <f t="shared" si="117"/>
        <v>7771307.94</v>
      </c>
      <c r="AI363" s="414">
        <f t="shared" si="122"/>
        <v>0</v>
      </c>
      <c r="AJ363" s="414">
        <v>0</v>
      </c>
      <c r="AK363" s="414">
        <v>0</v>
      </c>
      <c r="AL363" s="414">
        <v>0</v>
      </c>
      <c r="AM363" s="414">
        <v>0</v>
      </c>
      <c r="AN363" s="414">
        <f t="shared" si="118"/>
        <v>0</v>
      </c>
      <c r="AO363" s="414">
        <v>0</v>
      </c>
      <c r="AP363" s="414">
        <v>0</v>
      </c>
      <c r="AQ363" s="414">
        <v>0</v>
      </c>
      <c r="AR363" s="414">
        <v>0</v>
      </c>
      <c r="AS363" s="414">
        <f t="shared" si="123"/>
        <v>7771307.94</v>
      </c>
      <c r="AT363" s="414">
        <v>7771307.94</v>
      </c>
      <c r="AU363" s="414"/>
      <c r="AV363" s="414"/>
      <c r="AW363" s="414"/>
      <c r="AX363" s="414">
        <f t="shared" si="124"/>
        <v>0</v>
      </c>
      <c r="AY363" s="414">
        <v>0</v>
      </c>
      <c r="AZ363" s="414">
        <v>0</v>
      </c>
      <c r="BA363" s="414">
        <v>0</v>
      </c>
      <c r="BB363" s="414">
        <v>0</v>
      </c>
      <c r="BC363" s="414">
        <v>0</v>
      </c>
      <c r="BD363" s="414">
        <v>0</v>
      </c>
      <c r="BE363" s="351"/>
      <c r="BF363" s="418" t="s">
        <v>361</v>
      </c>
      <c r="BG363" s="400">
        <f t="shared" si="119"/>
        <v>0</v>
      </c>
    </row>
    <row r="364" s="400" customFormat="1" ht="24" customHeight="1" spans="1:59">
      <c r="A364" s="314">
        <v>356</v>
      </c>
      <c r="B364" s="314" t="s">
        <v>19</v>
      </c>
      <c r="C364" s="314" t="s">
        <v>20</v>
      </c>
      <c r="D364" s="314">
        <v>2023</v>
      </c>
      <c r="E364" s="81" t="s">
        <v>421</v>
      </c>
      <c r="F364" s="314" t="s">
        <v>50</v>
      </c>
      <c r="G364" s="314" t="s">
        <v>50</v>
      </c>
      <c r="H364" s="414">
        <f t="shared" si="114"/>
        <v>2995700</v>
      </c>
      <c r="I364" s="414">
        <f t="shared" si="115"/>
        <v>2995700</v>
      </c>
      <c r="J364" s="414">
        <f t="shared" si="120"/>
        <v>0</v>
      </c>
      <c r="K364" s="351"/>
      <c r="L364" s="351"/>
      <c r="M364" s="351"/>
      <c r="N364" s="351"/>
      <c r="O364" s="414">
        <f t="shared" si="112"/>
        <v>0</v>
      </c>
      <c r="P364" s="351"/>
      <c r="Q364" s="351"/>
      <c r="R364" s="351"/>
      <c r="S364" s="351"/>
      <c r="T364" s="414">
        <f t="shared" si="121"/>
        <v>2995700</v>
      </c>
      <c r="U364" s="351">
        <v>2395700</v>
      </c>
      <c r="V364" s="351">
        <v>600000</v>
      </c>
      <c r="W364" s="351"/>
      <c r="X364" s="351"/>
      <c r="Y364" s="414">
        <v>0</v>
      </c>
      <c r="Z364" s="351"/>
      <c r="AA364" s="351"/>
      <c r="AB364" s="351"/>
      <c r="AC364" s="351"/>
      <c r="AD364" s="351"/>
      <c r="AE364" s="351"/>
      <c r="AF364" s="351"/>
      <c r="AG364" s="415">
        <f t="shared" si="116"/>
        <v>2867599.1911994</v>
      </c>
      <c r="AH364" s="415">
        <f t="shared" si="117"/>
        <v>2867599.1911994</v>
      </c>
      <c r="AI364" s="414">
        <f t="shared" si="122"/>
        <v>0</v>
      </c>
      <c r="AJ364" s="414">
        <v>0</v>
      </c>
      <c r="AK364" s="414">
        <v>0</v>
      </c>
      <c r="AL364" s="414">
        <v>0</v>
      </c>
      <c r="AM364" s="414">
        <v>0</v>
      </c>
      <c r="AN364" s="414">
        <f t="shared" si="118"/>
        <v>0</v>
      </c>
      <c r="AO364" s="414">
        <v>0</v>
      </c>
      <c r="AP364" s="414">
        <v>0</v>
      </c>
      <c r="AQ364" s="414">
        <v>0</v>
      </c>
      <c r="AR364" s="414">
        <v>0</v>
      </c>
      <c r="AS364" s="414">
        <f t="shared" si="123"/>
        <v>2867599.1911994</v>
      </c>
      <c r="AT364" s="414">
        <v>2395700</v>
      </c>
      <c r="AU364" s="414">
        <v>471899.1911994</v>
      </c>
      <c r="AV364" s="414">
        <v>0</v>
      </c>
      <c r="AW364" s="414">
        <v>0</v>
      </c>
      <c r="AX364" s="414">
        <f t="shared" si="124"/>
        <v>0</v>
      </c>
      <c r="AY364" s="414">
        <v>0</v>
      </c>
      <c r="AZ364" s="414">
        <v>0</v>
      </c>
      <c r="BA364" s="414">
        <v>0</v>
      </c>
      <c r="BB364" s="414">
        <v>0</v>
      </c>
      <c r="BC364" s="414">
        <v>0</v>
      </c>
      <c r="BD364" s="414">
        <v>0</v>
      </c>
      <c r="BE364" s="351"/>
      <c r="BF364" s="418" t="s">
        <v>369</v>
      </c>
      <c r="BG364" s="400">
        <f t="shared" si="119"/>
        <v>0</v>
      </c>
    </row>
    <row r="365" s="400" customFormat="1" ht="24" customHeight="1" spans="1:59">
      <c r="A365" s="314">
        <v>357</v>
      </c>
      <c r="B365" s="314" t="s">
        <v>19</v>
      </c>
      <c r="C365" s="314" t="s">
        <v>20</v>
      </c>
      <c r="D365" s="314">
        <v>2023</v>
      </c>
      <c r="E365" s="81" t="s">
        <v>422</v>
      </c>
      <c r="F365" s="314" t="s">
        <v>50</v>
      </c>
      <c r="G365" s="314" t="s">
        <v>50</v>
      </c>
      <c r="H365" s="414">
        <f t="shared" si="114"/>
        <v>2992700</v>
      </c>
      <c r="I365" s="414">
        <f t="shared" si="115"/>
        <v>2992700</v>
      </c>
      <c r="J365" s="414">
        <f t="shared" si="120"/>
        <v>0</v>
      </c>
      <c r="K365" s="351"/>
      <c r="L365" s="351"/>
      <c r="M365" s="351"/>
      <c r="N365" s="351"/>
      <c r="O365" s="414">
        <f t="shared" si="112"/>
        <v>0</v>
      </c>
      <c r="P365" s="351"/>
      <c r="Q365" s="351"/>
      <c r="R365" s="351"/>
      <c r="S365" s="351"/>
      <c r="T365" s="414">
        <f t="shared" si="121"/>
        <v>2992700</v>
      </c>
      <c r="U365" s="351">
        <v>2992700</v>
      </c>
      <c r="V365" s="351"/>
      <c r="W365" s="351"/>
      <c r="X365" s="351"/>
      <c r="Y365" s="414">
        <v>0</v>
      </c>
      <c r="Z365" s="351"/>
      <c r="AA365" s="351"/>
      <c r="AB365" s="351"/>
      <c r="AC365" s="351"/>
      <c r="AD365" s="351"/>
      <c r="AE365" s="351"/>
      <c r="AF365" s="351"/>
      <c r="AG365" s="415">
        <f t="shared" si="116"/>
        <v>2963100</v>
      </c>
      <c r="AH365" s="415">
        <f t="shared" si="117"/>
        <v>2963100</v>
      </c>
      <c r="AI365" s="414">
        <f t="shared" si="122"/>
        <v>0</v>
      </c>
      <c r="AJ365" s="414">
        <v>0</v>
      </c>
      <c r="AK365" s="414">
        <v>0</v>
      </c>
      <c r="AL365" s="414">
        <v>0</v>
      </c>
      <c r="AM365" s="414">
        <v>0</v>
      </c>
      <c r="AN365" s="414">
        <f t="shared" si="118"/>
        <v>0</v>
      </c>
      <c r="AO365" s="414">
        <v>0</v>
      </c>
      <c r="AP365" s="414">
        <v>0</v>
      </c>
      <c r="AQ365" s="414">
        <v>0</v>
      </c>
      <c r="AR365" s="414">
        <v>0</v>
      </c>
      <c r="AS365" s="414">
        <f t="shared" si="123"/>
        <v>2963100</v>
      </c>
      <c r="AT365" s="414">
        <v>2963100</v>
      </c>
      <c r="AU365" s="414">
        <v>0</v>
      </c>
      <c r="AV365" s="414">
        <v>0</v>
      </c>
      <c r="AW365" s="414">
        <v>0</v>
      </c>
      <c r="AX365" s="414">
        <f t="shared" si="124"/>
        <v>0</v>
      </c>
      <c r="AY365" s="414">
        <v>0</v>
      </c>
      <c r="AZ365" s="414">
        <v>0</v>
      </c>
      <c r="BA365" s="414">
        <v>0</v>
      </c>
      <c r="BB365" s="414">
        <v>0</v>
      </c>
      <c r="BC365" s="414">
        <v>0</v>
      </c>
      <c r="BD365" s="414">
        <v>0</v>
      </c>
      <c r="BE365" s="351"/>
      <c r="BF365" s="286"/>
      <c r="BG365" s="400">
        <f t="shared" si="119"/>
        <v>0</v>
      </c>
    </row>
    <row r="366" s="400" customFormat="1" ht="24" customHeight="1" spans="1:59">
      <c r="A366" s="314">
        <v>358</v>
      </c>
      <c r="B366" s="314" t="s">
        <v>19</v>
      </c>
      <c r="C366" s="314" t="s">
        <v>20</v>
      </c>
      <c r="D366" s="314">
        <v>2023</v>
      </c>
      <c r="E366" s="81" t="s">
        <v>423</v>
      </c>
      <c r="F366" s="314" t="s">
        <v>50</v>
      </c>
      <c r="G366" s="314" t="s">
        <v>50</v>
      </c>
      <c r="H366" s="414">
        <f t="shared" si="114"/>
        <v>1100000</v>
      </c>
      <c r="I366" s="414">
        <f t="shared" si="115"/>
        <v>1100000</v>
      </c>
      <c r="J366" s="414">
        <f t="shared" si="120"/>
        <v>0</v>
      </c>
      <c r="K366" s="351"/>
      <c r="L366" s="351"/>
      <c r="M366" s="351"/>
      <c r="N366" s="351"/>
      <c r="O366" s="414">
        <f t="shared" si="112"/>
        <v>0</v>
      </c>
      <c r="P366" s="351"/>
      <c r="Q366" s="351"/>
      <c r="R366" s="351"/>
      <c r="S366" s="351"/>
      <c r="T366" s="414">
        <f t="shared" si="121"/>
        <v>1100000</v>
      </c>
      <c r="U366" s="351">
        <v>1100000</v>
      </c>
      <c r="V366" s="351"/>
      <c r="W366" s="351"/>
      <c r="X366" s="351"/>
      <c r="Y366" s="414">
        <v>0</v>
      </c>
      <c r="Z366" s="351"/>
      <c r="AA366" s="351"/>
      <c r="AB366" s="351"/>
      <c r="AC366" s="351"/>
      <c r="AD366" s="351"/>
      <c r="AE366" s="351"/>
      <c r="AF366" s="351"/>
      <c r="AG366" s="415">
        <f t="shared" si="116"/>
        <v>1099520</v>
      </c>
      <c r="AH366" s="415">
        <f t="shared" si="117"/>
        <v>1099520</v>
      </c>
      <c r="AI366" s="414">
        <f t="shared" si="122"/>
        <v>0</v>
      </c>
      <c r="AJ366" s="414">
        <v>0</v>
      </c>
      <c r="AK366" s="414">
        <v>0</v>
      </c>
      <c r="AL366" s="414">
        <v>0</v>
      </c>
      <c r="AM366" s="414">
        <v>0</v>
      </c>
      <c r="AN366" s="414">
        <f t="shared" si="118"/>
        <v>0</v>
      </c>
      <c r="AO366" s="414">
        <v>0</v>
      </c>
      <c r="AP366" s="414">
        <v>0</v>
      </c>
      <c r="AQ366" s="414">
        <v>0</v>
      </c>
      <c r="AR366" s="414">
        <v>0</v>
      </c>
      <c r="AS366" s="414">
        <f t="shared" si="123"/>
        <v>1099520</v>
      </c>
      <c r="AT366" s="414">
        <v>1099520</v>
      </c>
      <c r="AU366" s="414">
        <v>0</v>
      </c>
      <c r="AV366" s="414">
        <v>0</v>
      </c>
      <c r="AW366" s="414">
        <v>0</v>
      </c>
      <c r="AX366" s="414">
        <f t="shared" si="124"/>
        <v>0</v>
      </c>
      <c r="AY366" s="414">
        <v>0</v>
      </c>
      <c r="AZ366" s="414">
        <v>0</v>
      </c>
      <c r="BA366" s="414">
        <v>0</v>
      </c>
      <c r="BB366" s="414">
        <v>0</v>
      </c>
      <c r="BC366" s="414">
        <v>0</v>
      </c>
      <c r="BD366" s="414">
        <v>0</v>
      </c>
      <c r="BE366" s="351"/>
      <c r="BF366" s="286"/>
      <c r="BG366" s="400">
        <f t="shared" si="119"/>
        <v>0</v>
      </c>
    </row>
    <row r="367" s="400" customFormat="1" ht="24" customHeight="1" spans="1:59">
      <c r="A367" s="314">
        <v>359</v>
      </c>
      <c r="B367" s="314" t="s">
        <v>19</v>
      </c>
      <c r="C367" s="314" t="s">
        <v>20</v>
      </c>
      <c r="D367" s="81">
        <v>2023</v>
      </c>
      <c r="E367" s="81" t="s">
        <v>424</v>
      </c>
      <c r="F367" s="314" t="s">
        <v>50</v>
      </c>
      <c r="G367" s="314" t="s">
        <v>79</v>
      </c>
      <c r="H367" s="414">
        <f t="shared" si="114"/>
        <v>7384600</v>
      </c>
      <c r="I367" s="414">
        <f t="shared" si="115"/>
        <v>7384600</v>
      </c>
      <c r="J367" s="414">
        <f t="shared" si="120"/>
        <v>0</v>
      </c>
      <c r="K367" s="351"/>
      <c r="L367" s="351"/>
      <c r="M367" s="351"/>
      <c r="N367" s="351"/>
      <c r="O367" s="414">
        <f t="shared" si="112"/>
        <v>0</v>
      </c>
      <c r="P367" s="351"/>
      <c r="Q367" s="351"/>
      <c r="R367" s="351"/>
      <c r="S367" s="351"/>
      <c r="T367" s="414">
        <f t="shared" si="121"/>
        <v>7384600</v>
      </c>
      <c r="U367" s="351">
        <v>4500000</v>
      </c>
      <c r="V367" s="351">
        <v>1200000</v>
      </c>
      <c r="W367" s="351">
        <v>800000</v>
      </c>
      <c r="X367" s="351">
        <v>884600</v>
      </c>
      <c r="Y367" s="414">
        <f>AA367+Z367+AB367</f>
        <v>0</v>
      </c>
      <c r="Z367" s="351"/>
      <c r="AA367" s="351"/>
      <c r="AB367" s="351"/>
      <c r="AC367" s="351"/>
      <c r="AD367" s="351"/>
      <c r="AE367" s="351"/>
      <c r="AF367" s="351"/>
      <c r="AG367" s="415">
        <f t="shared" si="116"/>
        <v>4886589.38</v>
      </c>
      <c r="AH367" s="415">
        <f t="shared" si="117"/>
        <v>4886589.38</v>
      </c>
      <c r="AI367" s="414">
        <f t="shared" si="122"/>
        <v>0</v>
      </c>
      <c r="AJ367" s="414">
        <v>0</v>
      </c>
      <c r="AK367" s="414">
        <v>0</v>
      </c>
      <c r="AL367" s="414">
        <v>0</v>
      </c>
      <c r="AM367" s="414">
        <v>0</v>
      </c>
      <c r="AN367" s="414">
        <f t="shared" si="118"/>
        <v>0</v>
      </c>
      <c r="AO367" s="414">
        <v>0</v>
      </c>
      <c r="AP367" s="414">
        <v>0</v>
      </c>
      <c r="AQ367" s="414">
        <v>0</v>
      </c>
      <c r="AR367" s="414">
        <v>0</v>
      </c>
      <c r="AS367" s="414">
        <f t="shared" si="123"/>
        <v>4886589.38</v>
      </c>
      <c r="AT367" s="414">
        <v>4500000</v>
      </c>
      <c r="AU367" s="414">
        <v>386589.38</v>
      </c>
      <c r="AV367" s="414"/>
      <c r="AW367" s="414"/>
      <c r="AX367" s="414">
        <f t="shared" si="124"/>
        <v>0</v>
      </c>
      <c r="AY367" s="414">
        <v>0</v>
      </c>
      <c r="AZ367" s="414">
        <v>0</v>
      </c>
      <c r="BA367" s="414">
        <v>0</v>
      </c>
      <c r="BB367" s="414">
        <v>0</v>
      </c>
      <c r="BC367" s="414">
        <v>0</v>
      </c>
      <c r="BD367" s="414">
        <v>0</v>
      </c>
      <c r="BE367" s="314"/>
      <c r="BF367" s="313" t="s">
        <v>365</v>
      </c>
      <c r="BG367" s="400">
        <f t="shared" si="119"/>
        <v>0</v>
      </c>
    </row>
    <row r="368" s="400" customFormat="1" ht="24" customHeight="1" spans="1:59">
      <c r="A368" s="314">
        <v>360</v>
      </c>
      <c r="B368" s="314" t="s">
        <v>19</v>
      </c>
      <c r="C368" s="314" t="s">
        <v>20</v>
      </c>
      <c r="D368" s="81">
        <v>2023</v>
      </c>
      <c r="E368" s="81" t="s">
        <v>425</v>
      </c>
      <c r="F368" s="314" t="s">
        <v>50</v>
      </c>
      <c r="G368" s="314" t="s">
        <v>79</v>
      </c>
      <c r="H368" s="414">
        <f t="shared" si="114"/>
        <v>9259600</v>
      </c>
      <c r="I368" s="414">
        <f t="shared" si="115"/>
        <v>9259600</v>
      </c>
      <c r="J368" s="414">
        <f t="shared" si="120"/>
        <v>0</v>
      </c>
      <c r="K368" s="351"/>
      <c r="L368" s="351"/>
      <c r="M368" s="351"/>
      <c r="N368" s="351"/>
      <c r="O368" s="414">
        <f t="shared" si="112"/>
        <v>0</v>
      </c>
      <c r="P368" s="351"/>
      <c r="Q368" s="351"/>
      <c r="R368" s="351"/>
      <c r="S368" s="351"/>
      <c r="T368" s="414">
        <f t="shared" si="121"/>
        <v>9259600</v>
      </c>
      <c r="U368" s="351">
        <v>5700000</v>
      </c>
      <c r="V368" s="351">
        <v>1850000</v>
      </c>
      <c r="W368" s="351">
        <v>800000</v>
      </c>
      <c r="X368" s="351">
        <v>909600</v>
      </c>
      <c r="Y368" s="414">
        <f>AA368+Z368+AB368</f>
        <v>0</v>
      </c>
      <c r="Z368" s="351"/>
      <c r="AA368" s="351"/>
      <c r="AB368" s="351"/>
      <c r="AC368" s="351"/>
      <c r="AD368" s="351"/>
      <c r="AE368" s="351"/>
      <c r="AF368" s="351"/>
      <c r="AG368" s="415">
        <f t="shared" si="116"/>
        <v>6580514.83</v>
      </c>
      <c r="AH368" s="415">
        <f t="shared" si="117"/>
        <v>6580514.83</v>
      </c>
      <c r="AI368" s="414">
        <f t="shared" si="122"/>
        <v>0</v>
      </c>
      <c r="AJ368" s="414">
        <v>0</v>
      </c>
      <c r="AK368" s="414">
        <v>0</v>
      </c>
      <c r="AL368" s="414">
        <v>0</v>
      </c>
      <c r="AM368" s="414">
        <v>0</v>
      </c>
      <c r="AN368" s="414">
        <f t="shared" si="118"/>
        <v>0</v>
      </c>
      <c r="AO368" s="414">
        <v>0</v>
      </c>
      <c r="AP368" s="414">
        <v>0</v>
      </c>
      <c r="AQ368" s="414">
        <v>0</v>
      </c>
      <c r="AR368" s="414">
        <v>0</v>
      </c>
      <c r="AS368" s="414">
        <f t="shared" si="123"/>
        <v>6580514.83</v>
      </c>
      <c r="AT368" s="414">
        <v>5700000</v>
      </c>
      <c r="AU368" s="414">
        <v>880514.83</v>
      </c>
      <c r="AV368" s="414"/>
      <c r="AW368" s="414"/>
      <c r="AX368" s="414">
        <f t="shared" si="124"/>
        <v>0</v>
      </c>
      <c r="AY368" s="414">
        <v>0</v>
      </c>
      <c r="AZ368" s="414">
        <v>0</v>
      </c>
      <c r="BA368" s="414">
        <v>0</v>
      </c>
      <c r="BB368" s="414">
        <v>0</v>
      </c>
      <c r="BC368" s="414">
        <v>0</v>
      </c>
      <c r="BD368" s="414">
        <v>0</v>
      </c>
      <c r="BE368" s="314"/>
      <c r="BF368" s="313" t="s">
        <v>369</v>
      </c>
      <c r="BG368" s="400">
        <f t="shared" si="119"/>
        <v>0</v>
      </c>
    </row>
    <row r="369" s="400" customFormat="1" ht="24" customHeight="1" spans="1:59">
      <c r="A369" s="314">
        <v>361</v>
      </c>
      <c r="B369" s="314" t="s">
        <v>19</v>
      </c>
      <c r="C369" s="314" t="s">
        <v>20</v>
      </c>
      <c r="D369" s="81">
        <v>2023</v>
      </c>
      <c r="E369" s="81" t="s">
        <v>426</v>
      </c>
      <c r="F369" s="314" t="s">
        <v>50</v>
      </c>
      <c r="G369" s="314" t="s">
        <v>79</v>
      </c>
      <c r="H369" s="414">
        <f t="shared" si="114"/>
        <v>9650000</v>
      </c>
      <c r="I369" s="414">
        <f t="shared" si="115"/>
        <v>9650000</v>
      </c>
      <c r="J369" s="414">
        <f t="shared" si="120"/>
        <v>0</v>
      </c>
      <c r="K369" s="351"/>
      <c r="L369" s="351"/>
      <c r="M369" s="351"/>
      <c r="N369" s="351"/>
      <c r="O369" s="414">
        <f t="shared" si="112"/>
        <v>0</v>
      </c>
      <c r="P369" s="351"/>
      <c r="Q369" s="351"/>
      <c r="R369" s="351"/>
      <c r="S369" s="351"/>
      <c r="T369" s="414">
        <f t="shared" si="121"/>
        <v>9650000</v>
      </c>
      <c r="U369" s="351">
        <v>9650000</v>
      </c>
      <c r="V369" s="351"/>
      <c r="W369" s="351"/>
      <c r="X369" s="351"/>
      <c r="Y369" s="414">
        <f>AA369+Z369+AB369</f>
        <v>0</v>
      </c>
      <c r="Z369" s="351"/>
      <c r="AA369" s="351"/>
      <c r="AB369" s="351"/>
      <c r="AC369" s="351"/>
      <c r="AD369" s="351"/>
      <c r="AE369" s="351"/>
      <c r="AF369" s="351"/>
      <c r="AG369" s="415">
        <f t="shared" si="116"/>
        <v>9650000</v>
      </c>
      <c r="AH369" s="415">
        <f t="shared" si="117"/>
        <v>9650000</v>
      </c>
      <c r="AI369" s="414">
        <f t="shared" si="122"/>
        <v>0</v>
      </c>
      <c r="AJ369" s="414">
        <v>0</v>
      </c>
      <c r="AK369" s="414">
        <v>0</v>
      </c>
      <c r="AL369" s="414">
        <v>0</v>
      </c>
      <c r="AM369" s="414">
        <v>0</v>
      </c>
      <c r="AN369" s="414">
        <f t="shared" si="118"/>
        <v>0</v>
      </c>
      <c r="AO369" s="414">
        <v>0</v>
      </c>
      <c r="AP369" s="414">
        <v>0</v>
      </c>
      <c r="AQ369" s="414">
        <v>0</v>
      </c>
      <c r="AR369" s="414">
        <v>0</v>
      </c>
      <c r="AS369" s="414">
        <f t="shared" si="123"/>
        <v>9650000</v>
      </c>
      <c r="AT369" s="414">
        <v>9650000</v>
      </c>
      <c r="AU369" s="414">
        <v>0</v>
      </c>
      <c r="AV369" s="414">
        <v>0</v>
      </c>
      <c r="AW369" s="414">
        <v>0</v>
      </c>
      <c r="AX369" s="414">
        <f t="shared" si="124"/>
        <v>0</v>
      </c>
      <c r="AY369" s="414">
        <v>0</v>
      </c>
      <c r="AZ369" s="414">
        <v>0</v>
      </c>
      <c r="BA369" s="414">
        <v>0</v>
      </c>
      <c r="BB369" s="414">
        <v>0</v>
      </c>
      <c r="BC369" s="414">
        <v>0</v>
      </c>
      <c r="BD369" s="414">
        <v>0</v>
      </c>
      <c r="BE369" s="314"/>
      <c r="BF369" s="286"/>
      <c r="BG369" s="400">
        <f t="shared" si="119"/>
        <v>0</v>
      </c>
    </row>
    <row r="370" s="400" customFormat="1" ht="24" customHeight="1" spans="1:59">
      <c r="A370" s="314">
        <v>362</v>
      </c>
      <c r="B370" s="314" t="s">
        <v>19</v>
      </c>
      <c r="C370" s="314" t="s">
        <v>20</v>
      </c>
      <c r="D370" s="81">
        <v>2023</v>
      </c>
      <c r="E370" s="81" t="s">
        <v>427</v>
      </c>
      <c r="F370" s="314" t="s">
        <v>50</v>
      </c>
      <c r="G370" s="314" t="s">
        <v>50</v>
      </c>
      <c r="H370" s="414">
        <f t="shared" si="114"/>
        <v>1941000</v>
      </c>
      <c r="I370" s="414">
        <f t="shared" si="115"/>
        <v>1941000</v>
      </c>
      <c r="J370" s="414">
        <f t="shared" si="120"/>
        <v>0</v>
      </c>
      <c r="K370" s="351"/>
      <c r="L370" s="351"/>
      <c r="M370" s="351"/>
      <c r="N370" s="351"/>
      <c r="O370" s="414">
        <f t="shared" si="112"/>
        <v>0</v>
      </c>
      <c r="P370" s="351"/>
      <c r="Q370" s="351"/>
      <c r="R370" s="351"/>
      <c r="S370" s="351"/>
      <c r="T370" s="414">
        <f t="shared" si="121"/>
        <v>1941000</v>
      </c>
      <c r="U370" s="351">
        <v>1400000</v>
      </c>
      <c r="V370" s="351">
        <v>541000</v>
      </c>
      <c r="W370" s="351"/>
      <c r="X370" s="351"/>
      <c r="Y370" s="414">
        <v>0</v>
      </c>
      <c r="Z370" s="351"/>
      <c r="AA370" s="351"/>
      <c r="AB370" s="351"/>
      <c r="AC370" s="351"/>
      <c r="AD370" s="351"/>
      <c r="AE370" s="351"/>
      <c r="AF370" s="351"/>
      <c r="AG370" s="415">
        <f t="shared" si="116"/>
        <v>1941000</v>
      </c>
      <c r="AH370" s="415">
        <f t="shared" si="117"/>
        <v>1941000</v>
      </c>
      <c r="AI370" s="414">
        <f t="shared" si="122"/>
        <v>0</v>
      </c>
      <c r="AJ370" s="414">
        <v>0</v>
      </c>
      <c r="AK370" s="414">
        <v>0</v>
      </c>
      <c r="AL370" s="414">
        <v>0</v>
      </c>
      <c r="AM370" s="414">
        <v>0</v>
      </c>
      <c r="AN370" s="414">
        <f t="shared" si="118"/>
        <v>0</v>
      </c>
      <c r="AO370" s="414">
        <v>0</v>
      </c>
      <c r="AP370" s="414">
        <v>0</v>
      </c>
      <c r="AQ370" s="414">
        <v>0</v>
      </c>
      <c r="AR370" s="414">
        <v>0</v>
      </c>
      <c r="AS370" s="414">
        <f t="shared" si="123"/>
        <v>1941000</v>
      </c>
      <c r="AT370" s="414">
        <v>1400000</v>
      </c>
      <c r="AU370" s="414">
        <v>541000</v>
      </c>
      <c r="AV370" s="414">
        <v>0</v>
      </c>
      <c r="AW370" s="414">
        <v>0</v>
      </c>
      <c r="AX370" s="414">
        <f t="shared" si="124"/>
        <v>0</v>
      </c>
      <c r="AY370" s="414">
        <v>0</v>
      </c>
      <c r="AZ370" s="414">
        <v>0</v>
      </c>
      <c r="BA370" s="414">
        <v>0</v>
      </c>
      <c r="BB370" s="414">
        <v>0</v>
      </c>
      <c r="BC370" s="414">
        <v>0</v>
      </c>
      <c r="BD370" s="414">
        <v>0</v>
      </c>
      <c r="BE370" s="314"/>
      <c r="BF370" s="286"/>
      <c r="BG370" s="400">
        <f t="shared" si="119"/>
        <v>0</v>
      </c>
    </row>
    <row r="371" s="400" customFormat="1" ht="24" customHeight="1" spans="1:59">
      <c r="A371" s="314">
        <v>363</v>
      </c>
      <c r="B371" s="314" t="s">
        <v>19</v>
      </c>
      <c r="C371" s="314" t="s">
        <v>20</v>
      </c>
      <c r="D371" s="81">
        <v>2023</v>
      </c>
      <c r="E371" s="81" t="s">
        <v>428</v>
      </c>
      <c r="F371" s="314" t="s">
        <v>50</v>
      </c>
      <c r="G371" s="314" t="s">
        <v>50</v>
      </c>
      <c r="H371" s="414">
        <f t="shared" si="114"/>
        <v>807900</v>
      </c>
      <c r="I371" s="414">
        <f t="shared" si="115"/>
        <v>807900</v>
      </c>
      <c r="J371" s="414">
        <f t="shared" si="120"/>
        <v>0</v>
      </c>
      <c r="K371" s="351"/>
      <c r="L371" s="351"/>
      <c r="M371" s="351"/>
      <c r="N371" s="351"/>
      <c r="O371" s="414">
        <f t="shared" si="112"/>
        <v>0</v>
      </c>
      <c r="P371" s="351"/>
      <c r="Q371" s="351"/>
      <c r="R371" s="351"/>
      <c r="S371" s="351"/>
      <c r="T371" s="414">
        <f t="shared" si="121"/>
        <v>807900</v>
      </c>
      <c r="U371" s="351">
        <v>560000</v>
      </c>
      <c r="V371" s="351"/>
      <c r="W371" s="351"/>
      <c r="X371" s="351">
        <v>247900</v>
      </c>
      <c r="Y371" s="414">
        <v>0</v>
      </c>
      <c r="Z371" s="351"/>
      <c r="AA371" s="351"/>
      <c r="AB371" s="351"/>
      <c r="AC371" s="351"/>
      <c r="AD371" s="351"/>
      <c r="AE371" s="351"/>
      <c r="AF371" s="351"/>
      <c r="AG371" s="415">
        <f t="shared" si="116"/>
        <v>807900</v>
      </c>
      <c r="AH371" s="415">
        <f t="shared" si="117"/>
        <v>807900</v>
      </c>
      <c r="AI371" s="414">
        <f t="shared" si="122"/>
        <v>0</v>
      </c>
      <c r="AJ371" s="414">
        <v>0</v>
      </c>
      <c r="AK371" s="414">
        <v>0</v>
      </c>
      <c r="AL371" s="414">
        <v>0</v>
      </c>
      <c r="AM371" s="414">
        <v>0</v>
      </c>
      <c r="AN371" s="414">
        <f t="shared" si="118"/>
        <v>0</v>
      </c>
      <c r="AO371" s="414">
        <v>0</v>
      </c>
      <c r="AP371" s="414">
        <v>0</v>
      </c>
      <c r="AQ371" s="414">
        <v>0</v>
      </c>
      <c r="AR371" s="414">
        <v>0</v>
      </c>
      <c r="AS371" s="414">
        <f t="shared" si="123"/>
        <v>807900</v>
      </c>
      <c r="AT371" s="414">
        <v>560000</v>
      </c>
      <c r="AU371" s="414">
        <v>0</v>
      </c>
      <c r="AV371" s="414">
        <v>0</v>
      </c>
      <c r="AW371" s="414">
        <v>247900</v>
      </c>
      <c r="AX371" s="414">
        <f t="shared" si="124"/>
        <v>0</v>
      </c>
      <c r="AY371" s="414">
        <v>0</v>
      </c>
      <c r="AZ371" s="414">
        <v>0</v>
      </c>
      <c r="BA371" s="414">
        <v>0</v>
      </c>
      <c r="BB371" s="414">
        <v>0</v>
      </c>
      <c r="BC371" s="414">
        <v>0</v>
      </c>
      <c r="BD371" s="414">
        <v>0</v>
      </c>
      <c r="BE371" s="314"/>
      <c r="BF371" s="286"/>
      <c r="BG371" s="400">
        <f t="shared" si="119"/>
        <v>0</v>
      </c>
    </row>
    <row r="372" s="400" customFormat="1" ht="24" customHeight="1" spans="1:59">
      <c r="A372" s="314">
        <v>364</v>
      </c>
      <c r="B372" s="314" t="s">
        <v>19</v>
      </c>
      <c r="C372" s="314" t="s">
        <v>20</v>
      </c>
      <c r="D372" s="81">
        <v>2023</v>
      </c>
      <c r="E372" s="81" t="s">
        <v>429</v>
      </c>
      <c r="F372" s="314" t="s">
        <v>50</v>
      </c>
      <c r="G372" s="314" t="s">
        <v>79</v>
      </c>
      <c r="H372" s="414">
        <f t="shared" si="114"/>
        <v>5498500</v>
      </c>
      <c r="I372" s="414">
        <f t="shared" si="115"/>
        <v>5498500</v>
      </c>
      <c r="J372" s="414">
        <f t="shared" si="120"/>
        <v>0</v>
      </c>
      <c r="K372" s="351"/>
      <c r="L372" s="351"/>
      <c r="M372" s="351"/>
      <c r="N372" s="351"/>
      <c r="O372" s="414">
        <f t="shared" si="112"/>
        <v>0</v>
      </c>
      <c r="P372" s="351"/>
      <c r="Q372" s="351"/>
      <c r="R372" s="351"/>
      <c r="S372" s="351"/>
      <c r="T372" s="414">
        <f t="shared" si="121"/>
        <v>5498500</v>
      </c>
      <c r="U372" s="351">
        <v>3300000</v>
      </c>
      <c r="V372" s="351">
        <v>1730000</v>
      </c>
      <c r="W372" s="351">
        <v>468500</v>
      </c>
      <c r="X372" s="351"/>
      <c r="Y372" s="414">
        <f t="shared" ref="Y372:Y396" si="125">AA372+Z372+AB372</f>
        <v>0</v>
      </c>
      <c r="Z372" s="351"/>
      <c r="AA372" s="351"/>
      <c r="AB372" s="351"/>
      <c r="AC372" s="351"/>
      <c r="AD372" s="351"/>
      <c r="AE372" s="351"/>
      <c r="AF372" s="351"/>
      <c r="AG372" s="415">
        <f t="shared" si="116"/>
        <v>5498500</v>
      </c>
      <c r="AH372" s="415">
        <f t="shared" si="117"/>
        <v>5498500</v>
      </c>
      <c r="AI372" s="414">
        <f t="shared" si="122"/>
        <v>0</v>
      </c>
      <c r="AJ372" s="414">
        <v>0</v>
      </c>
      <c r="AK372" s="414">
        <v>0</v>
      </c>
      <c r="AL372" s="414">
        <v>0</v>
      </c>
      <c r="AM372" s="414">
        <v>0</v>
      </c>
      <c r="AN372" s="414">
        <f t="shared" si="118"/>
        <v>0</v>
      </c>
      <c r="AO372" s="414">
        <v>0</v>
      </c>
      <c r="AP372" s="414">
        <v>0</v>
      </c>
      <c r="AQ372" s="414">
        <v>0</v>
      </c>
      <c r="AR372" s="414">
        <v>0</v>
      </c>
      <c r="AS372" s="414">
        <f t="shared" si="123"/>
        <v>5498500</v>
      </c>
      <c r="AT372" s="414">
        <v>3300000</v>
      </c>
      <c r="AU372" s="414">
        <v>1730000</v>
      </c>
      <c r="AV372" s="414">
        <v>468500</v>
      </c>
      <c r="AW372" s="414">
        <v>0</v>
      </c>
      <c r="AX372" s="414">
        <f t="shared" si="124"/>
        <v>0</v>
      </c>
      <c r="AY372" s="414">
        <v>0</v>
      </c>
      <c r="AZ372" s="414">
        <v>0</v>
      </c>
      <c r="BA372" s="414">
        <v>0</v>
      </c>
      <c r="BB372" s="414">
        <v>0</v>
      </c>
      <c r="BC372" s="414">
        <v>0</v>
      </c>
      <c r="BD372" s="414">
        <v>0</v>
      </c>
      <c r="BE372" s="314"/>
      <c r="BF372" s="286"/>
      <c r="BG372" s="400">
        <f t="shared" si="119"/>
        <v>0</v>
      </c>
    </row>
    <row r="373" s="400" customFormat="1" ht="24" customHeight="1" spans="1:59">
      <c r="A373" s="314">
        <v>365</v>
      </c>
      <c r="B373" s="314" t="s">
        <v>19</v>
      </c>
      <c r="C373" s="314" t="s">
        <v>20</v>
      </c>
      <c r="D373" s="81">
        <v>2023</v>
      </c>
      <c r="E373" s="81" t="s">
        <v>430</v>
      </c>
      <c r="F373" s="314" t="s">
        <v>50</v>
      </c>
      <c r="G373" s="314" t="s">
        <v>79</v>
      </c>
      <c r="H373" s="414">
        <f t="shared" si="114"/>
        <v>3471300</v>
      </c>
      <c r="I373" s="414">
        <f t="shared" si="115"/>
        <v>3471300</v>
      </c>
      <c r="J373" s="414">
        <f t="shared" si="120"/>
        <v>0</v>
      </c>
      <c r="K373" s="351"/>
      <c r="L373" s="351"/>
      <c r="M373" s="351"/>
      <c r="N373" s="351"/>
      <c r="O373" s="414">
        <f t="shared" si="112"/>
        <v>0</v>
      </c>
      <c r="P373" s="351"/>
      <c r="Q373" s="351"/>
      <c r="R373" s="351"/>
      <c r="S373" s="351"/>
      <c r="T373" s="414">
        <f t="shared" si="121"/>
        <v>3471300</v>
      </c>
      <c r="U373" s="351">
        <v>1971300</v>
      </c>
      <c r="V373" s="351">
        <v>1500000</v>
      </c>
      <c r="W373" s="351"/>
      <c r="X373" s="351"/>
      <c r="Y373" s="414">
        <f t="shared" si="125"/>
        <v>0</v>
      </c>
      <c r="Z373" s="351"/>
      <c r="AA373" s="351"/>
      <c r="AB373" s="351"/>
      <c r="AC373" s="351"/>
      <c r="AD373" s="351"/>
      <c r="AE373" s="351"/>
      <c r="AF373" s="351"/>
      <c r="AG373" s="415">
        <f t="shared" si="116"/>
        <v>3471300</v>
      </c>
      <c r="AH373" s="415">
        <f t="shared" si="117"/>
        <v>3471300</v>
      </c>
      <c r="AI373" s="414">
        <f t="shared" si="122"/>
        <v>0</v>
      </c>
      <c r="AJ373" s="414">
        <v>0</v>
      </c>
      <c r="AK373" s="414">
        <v>0</v>
      </c>
      <c r="AL373" s="414">
        <v>0</v>
      </c>
      <c r="AM373" s="414">
        <v>0</v>
      </c>
      <c r="AN373" s="414">
        <f t="shared" si="118"/>
        <v>0</v>
      </c>
      <c r="AO373" s="414">
        <v>0</v>
      </c>
      <c r="AP373" s="414">
        <v>0</v>
      </c>
      <c r="AQ373" s="414">
        <v>0</v>
      </c>
      <c r="AR373" s="414">
        <v>0</v>
      </c>
      <c r="AS373" s="414">
        <f t="shared" si="123"/>
        <v>3471300</v>
      </c>
      <c r="AT373" s="414">
        <v>1971300</v>
      </c>
      <c r="AU373" s="414">
        <v>1500000</v>
      </c>
      <c r="AV373" s="414">
        <v>0</v>
      </c>
      <c r="AW373" s="414">
        <v>0</v>
      </c>
      <c r="AX373" s="414">
        <f t="shared" si="124"/>
        <v>0</v>
      </c>
      <c r="AY373" s="414">
        <v>0</v>
      </c>
      <c r="AZ373" s="414">
        <v>0</v>
      </c>
      <c r="BA373" s="414">
        <v>0</v>
      </c>
      <c r="BB373" s="414">
        <v>0</v>
      </c>
      <c r="BC373" s="414">
        <v>0</v>
      </c>
      <c r="BD373" s="414">
        <v>0</v>
      </c>
      <c r="BE373" s="314"/>
      <c r="BF373" s="286"/>
      <c r="BG373" s="400">
        <f t="shared" si="119"/>
        <v>0</v>
      </c>
    </row>
    <row r="374" s="400" customFormat="1" ht="24" customHeight="1" spans="1:59">
      <c r="A374" s="314">
        <v>366</v>
      </c>
      <c r="B374" s="314" t="s">
        <v>19</v>
      </c>
      <c r="C374" s="314" t="s">
        <v>20</v>
      </c>
      <c r="D374" s="81">
        <v>2023</v>
      </c>
      <c r="E374" s="81" t="s">
        <v>431</v>
      </c>
      <c r="F374" s="314" t="s">
        <v>50</v>
      </c>
      <c r="G374" s="314" t="s">
        <v>79</v>
      </c>
      <c r="H374" s="414">
        <f t="shared" si="114"/>
        <v>8773400</v>
      </c>
      <c r="I374" s="414">
        <f t="shared" si="115"/>
        <v>8773400</v>
      </c>
      <c r="J374" s="414">
        <f t="shared" si="120"/>
        <v>0</v>
      </c>
      <c r="K374" s="351"/>
      <c r="L374" s="351"/>
      <c r="M374" s="351"/>
      <c r="N374" s="351"/>
      <c r="O374" s="414">
        <f t="shared" si="112"/>
        <v>0</v>
      </c>
      <c r="P374" s="351"/>
      <c r="Q374" s="351"/>
      <c r="R374" s="351"/>
      <c r="S374" s="351"/>
      <c r="T374" s="414">
        <f t="shared" si="121"/>
        <v>8773400</v>
      </c>
      <c r="U374" s="351">
        <v>6400000</v>
      </c>
      <c r="V374" s="351"/>
      <c r="W374" s="351">
        <v>1200000</v>
      </c>
      <c r="X374" s="351">
        <v>1173400</v>
      </c>
      <c r="Y374" s="414">
        <f t="shared" si="125"/>
        <v>0</v>
      </c>
      <c r="Z374" s="351"/>
      <c r="AA374" s="351"/>
      <c r="AB374" s="351"/>
      <c r="AC374" s="351"/>
      <c r="AD374" s="351"/>
      <c r="AE374" s="351"/>
      <c r="AF374" s="351"/>
      <c r="AG374" s="415">
        <f t="shared" si="116"/>
        <v>8773400</v>
      </c>
      <c r="AH374" s="415">
        <f t="shared" si="117"/>
        <v>8773400</v>
      </c>
      <c r="AI374" s="414">
        <f t="shared" si="122"/>
        <v>0</v>
      </c>
      <c r="AJ374" s="414">
        <v>0</v>
      </c>
      <c r="AK374" s="414">
        <v>0</v>
      </c>
      <c r="AL374" s="414">
        <v>0</v>
      </c>
      <c r="AM374" s="414">
        <v>0</v>
      </c>
      <c r="AN374" s="414">
        <f t="shared" si="118"/>
        <v>0</v>
      </c>
      <c r="AO374" s="414">
        <v>0</v>
      </c>
      <c r="AP374" s="414">
        <v>0</v>
      </c>
      <c r="AQ374" s="414">
        <v>0</v>
      </c>
      <c r="AR374" s="414">
        <v>0</v>
      </c>
      <c r="AS374" s="414">
        <f t="shared" si="123"/>
        <v>8773400</v>
      </c>
      <c r="AT374" s="414">
        <v>6400000</v>
      </c>
      <c r="AU374" s="414">
        <v>0</v>
      </c>
      <c r="AV374" s="414">
        <v>1200000</v>
      </c>
      <c r="AW374" s="414">
        <v>1173400</v>
      </c>
      <c r="AX374" s="414">
        <f t="shared" si="124"/>
        <v>0</v>
      </c>
      <c r="AY374" s="414">
        <v>0</v>
      </c>
      <c r="AZ374" s="414">
        <v>0</v>
      </c>
      <c r="BA374" s="414">
        <v>0</v>
      </c>
      <c r="BB374" s="414">
        <v>0</v>
      </c>
      <c r="BC374" s="414">
        <v>0</v>
      </c>
      <c r="BD374" s="414">
        <v>0</v>
      </c>
      <c r="BE374" s="314"/>
      <c r="BF374" s="286"/>
      <c r="BG374" s="400">
        <f t="shared" si="119"/>
        <v>0</v>
      </c>
    </row>
    <row r="375" s="400" customFormat="1" ht="24" customHeight="1" spans="1:59">
      <c r="A375" s="314">
        <v>367</v>
      </c>
      <c r="B375" s="314" t="s">
        <v>19</v>
      </c>
      <c r="C375" s="314" t="s">
        <v>20</v>
      </c>
      <c r="D375" s="81">
        <v>2023</v>
      </c>
      <c r="E375" s="81" t="s">
        <v>432</v>
      </c>
      <c r="F375" s="314" t="s">
        <v>50</v>
      </c>
      <c r="G375" s="314" t="s">
        <v>79</v>
      </c>
      <c r="H375" s="414">
        <f t="shared" si="114"/>
        <v>11963800</v>
      </c>
      <c r="I375" s="414">
        <f t="shared" si="115"/>
        <v>11963800</v>
      </c>
      <c r="J375" s="414">
        <f t="shared" si="120"/>
        <v>0</v>
      </c>
      <c r="K375" s="351"/>
      <c r="L375" s="351"/>
      <c r="M375" s="351"/>
      <c r="N375" s="351"/>
      <c r="O375" s="414">
        <f t="shared" si="112"/>
        <v>0</v>
      </c>
      <c r="P375" s="351"/>
      <c r="Q375" s="351"/>
      <c r="R375" s="351"/>
      <c r="S375" s="351"/>
      <c r="T375" s="414">
        <f t="shared" si="121"/>
        <v>11963800</v>
      </c>
      <c r="U375" s="351">
        <v>6033100</v>
      </c>
      <c r="V375" s="351">
        <v>2780000</v>
      </c>
      <c r="W375" s="351">
        <v>1570000</v>
      </c>
      <c r="X375" s="351">
        <v>1580700</v>
      </c>
      <c r="Y375" s="414">
        <f t="shared" si="125"/>
        <v>0</v>
      </c>
      <c r="Z375" s="351"/>
      <c r="AA375" s="351"/>
      <c r="AB375" s="351"/>
      <c r="AC375" s="351"/>
      <c r="AD375" s="351"/>
      <c r="AE375" s="351"/>
      <c r="AF375" s="351"/>
      <c r="AG375" s="415">
        <f t="shared" si="116"/>
        <v>11963800</v>
      </c>
      <c r="AH375" s="415">
        <f t="shared" si="117"/>
        <v>11963800</v>
      </c>
      <c r="AI375" s="414">
        <f t="shared" si="122"/>
        <v>0</v>
      </c>
      <c r="AJ375" s="414">
        <v>0</v>
      </c>
      <c r="AK375" s="414">
        <v>0</v>
      </c>
      <c r="AL375" s="414">
        <v>0</v>
      </c>
      <c r="AM375" s="414">
        <v>0</v>
      </c>
      <c r="AN375" s="414">
        <f t="shared" si="118"/>
        <v>0</v>
      </c>
      <c r="AO375" s="414">
        <v>0</v>
      </c>
      <c r="AP375" s="414">
        <v>0</v>
      </c>
      <c r="AQ375" s="414">
        <v>0</v>
      </c>
      <c r="AR375" s="414">
        <v>0</v>
      </c>
      <c r="AS375" s="414">
        <f t="shared" si="123"/>
        <v>11963800</v>
      </c>
      <c r="AT375" s="414">
        <v>6033100</v>
      </c>
      <c r="AU375" s="414">
        <v>2780000</v>
      </c>
      <c r="AV375" s="414">
        <v>1570000</v>
      </c>
      <c r="AW375" s="414">
        <v>1580700</v>
      </c>
      <c r="AX375" s="414">
        <f t="shared" si="124"/>
        <v>0</v>
      </c>
      <c r="AY375" s="414">
        <v>0</v>
      </c>
      <c r="AZ375" s="414">
        <v>0</v>
      </c>
      <c r="BA375" s="414">
        <v>0</v>
      </c>
      <c r="BB375" s="414">
        <v>0</v>
      </c>
      <c r="BC375" s="414">
        <v>0</v>
      </c>
      <c r="BD375" s="414">
        <v>0</v>
      </c>
      <c r="BE375" s="314"/>
      <c r="BF375" s="286"/>
      <c r="BG375" s="400">
        <f t="shared" si="119"/>
        <v>0</v>
      </c>
    </row>
    <row r="376" s="400" customFormat="1" ht="24" customHeight="1" spans="1:59">
      <c r="A376" s="314">
        <v>368</v>
      </c>
      <c r="B376" s="314" t="s">
        <v>19</v>
      </c>
      <c r="C376" s="314" t="s">
        <v>20</v>
      </c>
      <c r="D376" s="81">
        <v>2023</v>
      </c>
      <c r="E376" s="81" t="s">
        <v>433</v>
      </c>
      <c r="F376" s="314" t="s">
        <v>50</v>
      </c>
      <c r="G376" s="314" t="s">
        <v>79</v>
      </c>
      <c r="H376" s="414">
        <f t="shared" si="114"/>
        <v>4498300</v>
      </c>
      <c r="I376" s="414">
        <f t="shared" si="115"/>
        <v>4498300</v>
      </c>
      <c r="J376" s="414">
        <f t="shared" si="120"/>
        <v>0</v>
      </c>
      <c r="K376" s="351"/>
      <c r="L376" s="351"/>
      <c r="M376" s="351"/>
      <c r="N376" s="351"/>
      <c r="O376" s="414">
        <f t="shared" ref="O376:O439" si="126">S376+R376+Q376+P376</f>
        <v>0</v>
      </c>
      <c r="P376" s="351"/>
      <c r="Q376" s="351"/>
      <c r="R376" s="351"/>
      <c r="S376" s="351"/>
      <c r="T376" s="414">
        <f t="shared" si="121"/>
        <v>4498300</v>
      </c>
      <c r="U376" s="351">
        <v>2628300</v>
      </c>
      <c r="V376" s="351">
        <v>1870000</v>
      </c>
      <c r="W376" s="351"/>
      <c r="X376" s="351"/>
      <c r="Y376" s="414">
        <f t="shared" si="125"/>
        <v>0</v>
      </c>
      <c r="Z376" s="351"/>
      <c r="AA376" s="351"/>
      <c r="AB376" s="351"/>
      <c r="AC376" s="351"/>
      <c r="AD376" s="351"/>
      <c r="AE376" s="351"/>
      <c r="AF376" s="351"/>
      <c r="AG376" s="415">
        <f t="shared" si="116"/>
        <v>4498300</v>
      </c>
      <c r="AH376" s="415">
        <f t="shared" si="117"/>
        <v>4498300</v>
      </c>
      <c r="AI376" s="414">
        <f t="shared" si="122"/>
        <v>0</v>
      </c>
      <c r="AJ376" s="414">
        <v>0</v>
      </c>
      <c r="AK376" s="414">
        <v>0</v>
      </c>
      <c r="AL376" s="414">
        <v>0</v>
      </c>
      <c r="AM376" s="414">
        <v>0</v>
      </c>
      <c r="AN376" s="414">
        <f t="shared" si="118"/>
        <v>0</v>
      </c>
      <c r="AO376" s="414">
        <v>0</v>
      </c>
      <c r="AP376" s="414">
        <v>0</v>
      </c>
      <c r="AQ376" s="414">
        <v>0</v>
      </c>
      <c r="AR376" s="414">
        <v>0</v>
      </c>
      <c r="AS376" s="414">
        <f t="shared" si="123"/>
        <v>4498300</v>
      </c>
      <c r="AT376" s="414">
        <v>2628300</v>
      </c>
      <c r="AU376" s="414">
        <v>1870000</v>
      </c>
      <c r="AV376" s="414">
        <v>0</v>
      </c>
      <c r="AW376" s="414">
        <v>0</v>
      </c>
      <c r="AX376" s="414">
        <f t="shared" si="124"/>
        <v>0</v>
      </c>
      <c r="AY376" s="414">
        <v>0</v>
      </c>
      <c r="AZ376" s="414">
        <v>0</v>
      </c>
      <c r="BA376" s="414">
        <v>0</v>
      </c>
      <c r="BB376" s="414">
        <v>0</v>
      </c>
      <c r="BC376" s="414">
        <v>0</v>
      </c>
      <c r="BD376" s="414">
        <v>0</v>
      </c>
      <c r="BE376" s="314"/>
      <c r="BF376" s="286"/>
      <c r="BG376" s="400">
        <f t="shared" si="119"/>
        <v>0</v>
      </c>
    </row>
    <row r="377" s="400" customFormat="1" ht="24" customHeight="1" spans="1:59">
      <c r="A377" s="314">
        <v>369</v>
      </c>
      <c r="B377" s="314" t="s">
        <v>19</v>
      </c>
      <c r="C377" s="314" t="s">
        <v>20</v>
      </c>
      <c r="D377" s="81">
        <v>2023</v>
      </c>
      <c r="E377" s="81" t="s">
        <v>434</v>
      </c>
      <c r="F377" s="314" t="s">
        <v>50</v>
      </c>
      <c r="G377" s="314" t="s">
        <v>79</v>
      </c>
      <c r="H377" s="414">
        <f t="shared" si="114"/>
        <v>4996100</v>
      </c>
      <c r="I377" s="414">
        <f t="shared" si="115"/>
        <v>4996100</v>
      </c>
      <c r="J377" s="414">
        <f t="shared" si="120"/>
        <v>0</v>
      </c>
      <c r="K377" s="351"/>
      <c r="L377" s="351"/>
      <c r="M377" s="351"/>
      <c r="N377" s="351"/>
      <c r="O377" s="414">
        <f t="shared" si="126"/>
        <v>0</v>
      </c>
      <c r="P377" s="351"/>
      <c r="Q377" s="351"/>
      <c r="R377" s="351"/>
      <c r="S377" s="351"/>
      <c r="T377" s="414">
        <f t="shared" si="121"/>
        <v>4996100</v>
      </c>
      <c r="U377" s="351">
        <v>2000000</v>
      </c>
      <c r="V377" s="351">
        <v>1500000</v>
      </c>
      <c r="W377" s="351"/>
      <c r="X377" s="351">
        <v>1496100</v>
      </c>
      <c r="Y377" s="414">
        <f t="shared" si="125"/>
        <v>0</v>
      </c>
      <c r="Z377" s="351"/>
      <c r="AA377" s="351"/>
      <c r="AB377" s="351"/>
      <c r="AC377" s="351"/>
      <c r="AD377" s="351"/>
      <c r="AE377" s="351"/>
      <c r="AF377" s="351"/>
      <c r="AG377" s="415">
        <f t="shared" si="116"/>
        <v>4996100</v>
      </c>
      <c r="AH377" s="415">
        <f t="shared" si="117"/>
        <v>4996100</v>
      </c>
      <c r="AI377" s="414">
        <f t="shared" si="122"/>
        <v>0</v>
      </c>
      <c r="AJ377" s="414">
        <v>0</v>
      </c>
      <c r="AK377" s="414">
        <v>0</v>
      </c>
      <c r="AL377" s="414">
        <v>0</v>
      </c>
      <c r="AM377" s="414">
        <v>0</v>
      </c>
      <c r="AN377" s="414">
        <f t="shared" si="118"/>
        <v>0</v>
      </c>
      <c r="AO377" s="414">
        <v>0</v>
      </c>
      <c r="AP377" s="414">
        <v>0</v>
      </c>
      <c r="AQ377" s="414">
        <v>0</v>
      </c>
      <c r="AR377" s="414">
        <v>0</v>
      </c>
      <c r="AS377" s="414">
        <f t="shared" si="123"/>
        <v>4996100</v>
      </c>
      <c r="AT377" s="414">
        <v>2000000</v>
      </c>
      <c r="AU377" s="414">
        <v>1500000</v>
      </c>
      <c r="AV377" s="414">
        <v>0</v>
      </c>
      <c r="AW377" s="414">
        <v>1496100</v>
      </c>
      <c r="AX377" s="414">
        <f t="shared" si="124"/>
        <v>0</v>
      </c>
      <c r="AY377" s="414">
        <v>0</v>
      </c>
      <c r="AZ377" s="414">
        <v>0</v>
      </c>
      <c r="BA377" s="414">
        <v>0</v>
      </c>
      <c r="BB377" s="414">
        <v>0</v>
      </c>
      <c r="BC377" s="414">
        <v>0</v>
      </c>
      <c r="BD377" s="414">
        <v>0</v>
      </c>
      <c r="BE377" s="314"/>
      <c r="BF377" s="286"/>
      <c r="BG377" s="400">
        <f t="shared" si="119"/>
        <v>0</v>
      </c>
    </row>
    <row r="378" s="400" customFormat="1" ht="24" customHeight="1" spans="1:59">
      <c r="A378" s="314">
        <v>370</v>
      </c>
      <c r="B378" s="314" t="s">
        <v>19</v>
      </c>
      <c r="C378" s="314" t="s">
        <v>20</v>
      </c>
      <c r="D378" s="81">
        <v>2023</v>
      </c>
      <c r="E378" s="81" t="s">
        <v>435</v>
      </c>
      <c r="F378" s="314" t="s">
        <v>50</v>
      </c>
      <c r="G378" s="314" t="s">
        <v>79</v>
      </c>
      <c r="H378" s="414">
        <f t="shared" si="114"/>
        <v>6489700</v>
      </c>
      <c r="I378" s="414">
        <f t="shared" si="115"/>
        <v>6489700</v>
      </c>
      <c r="J378" s="414">
        <f t="shared" si="120"/>
        <v>0</v>
      </c>
      <c r="K378" s="351"/>
      <c r="L378" s="351"/>
      <c r="M378" s="351"/>
      <c r="N378" s="351"/>
      <c r="O378" s="414">
        <f t="shared" si="126"/>
        <v>0</v>
      </c>
      <c r="P378" s="351"/>
      <c r="Q378" s="351"/>
      <c r="R378" s="351"/>
      <c r="S378" s="351"/>
      <c r="T378" s="414">
        <f t="shared" si="121"/>
        <v>6489700</v>
      </c>
      <c r="U378" s="351">
        <v>3900000</v>
      </c>
      <c r="V378" s="351">
        <v>1600000</v>
      </c>
      <c r="W378" s="351"/>
      <c r="X378" s="351">
        <v>989700</v>
      </c>
      <c r="Y378" s="414">
        <f t="shared" si="125"/>
        <v>0</v>
      </c>
      <c r="Z378" s="351"/>
      <c r="AA378" s="351"/>
      <c r="AB378" s="351"/>
      <c r="AC378" s="351"/>
      <c r="AD378" s="351"/>
      <c r="AE378" s="351"/>
      <c r="AF378" s="351"/>
      <c r="AG378" s="415">
        <f t="shared" si="116"/>
        <v>6489700</v>
      </c>
      <c r="AH378" s="415">
        <f t="shared" si="117"/>
        <v>6489700</v>
      </c>
      <c r="AI378" s="414">
        <f t="shared" si="122"/>
        <v>0</v>
      </c>
      <c r="AJ378" s="414">
        <v>0</v>
      </c>
      <c r="AK378" s="414">
        <v>0</v>
      </c>
      <c r="AL378" s="414">
        <v>0</v>
      </c>
      <c r="AM378" s="414">
        <v>0</v>
      </c>
      <c r="AN378" s="414">
        <f t="shared" si="118"/>
        <v>0</v>
      </c>
      <c r="AO378" s="414">
        <v>0</v>
      </c>
      <c r="AP378" s="414">
        <v>0</v>
      </c>
      <c r="AQ378" s="414">
        <v>0</v>
      </c>
      <c r="AR378" s="414">
        <v>0</v>
      </c>
      <c r="AS378" s="414">
        <f t="shared" si="123"/>
        <v>6489700</v>
      </c>
      <c r="AT378" s="414">
        <v>3900000</v>
      </c>
      <c r="AU378" s="414">
        <v>1600000</v>
      </c>
      <c r="AV378" s="414">
        <v>0</v>
      </c>
      <c r="AW378" s="414">
        <v>989700</v>
      </c>
      <c r="AX378" s="414">
        <f t="shared" si="124"/>
        <v>0</v>
      </c>
      <c r="AY378" s="414">
        <v>0</v>
      </c>
      <c r="AZ378" s="414">
        <v>0</v>
      </c>
      <c r="BA378" s="414">
        <v>0</v>
      </c>
      <c r="BB378" s="414">
        <v>0</v>
      </c>
      <c r="BC378" s="414">
        <v>0</v>
      </c>
      <c r="BD378" s="414">
        <v>0</v>
      </c>
      <c r="BE378" s="314"/>
      <c r="BF378" s="286"/>
      <c r="BG378" s="400">
        <f t="shared" si="119"/>
        <v>0</v>
      </c>
    </row>
    <row r="379" s="400" customFormat="1" ht="24" customHeight="1" spans="1:59">
      <c r="A379" s="314">
        <v>371</v>
      </c>
      <c r="B379" s="314" t="s">
        <v>19</v>
      </c>
      <c r="C379" s="314" t="s">
        <v>20</v>
      </c>
      <c r="D379" s="81">
        <v>2023</v>
      </c>
      <c r="E379" s="81" t="s">
        <v>436</v>
      </c>
      <c r="F379" s="314" t="s">
        <v>50</v>
      </c>
      <c r="G379" s="314" t="s">
        <v>79</v>
      </c>
      <c r="H379" s="414">
        <f t="shared" si="114"/>
        <v>9974000</v>
      </c>
      <c r="I379" s="414">
        <f t="shared" si="115"/>
        <v>9974000</v>
      </c>
      <c r="J379" s="414">
        <f t="shared" si="120"/>
        <v>0</v>
      </c>
      <c r="K379" s="351"/>
      <c r="L379" s="351"/>
      <c r="M379" s="351"/>
      <c r="N379" s="351"/>
      <c r="O379" s="414">
        <f t="shared" si="126"/>
        <v>0</v>
      </c>
      <c r="P379" s="351"/>
      <c r="Q379" s="351"/>
      <c r="R379" s="351"/>
      <c r="S379" s="351"/>
      <c r="T379" s="414">
        <f t="shared" si="121"/>
        <v>9974000</v>
      </c>
      <c r="U379" s="351">
        <v>6500000</v>
      </c>
      <c r="V379" s="351">
        <v>2000000</v>
      </c>
      <c r="W379" s="351"/>
      <c r="X379" s="351">
        <v>1474000</v>
      </c>
      <c r="Y379" s="414">
        <f t="shared" si="125"/>
        <v>0</v>
      </c>
      <c r="Z379" s="351"/>
      <c r="AA379" s="351"/>
      <c r="AB379" s="351"/>
      <c r="AC379" s="351"/>
      <c r="AD379" s="351"/>
      <c r="AE379" s="351"/>
      <c r="AF379" s="351"/>
      <c r="AG379" s="415">
        <f t="shared" si="116"/>
        <v>9974000</v>
      </c>
      <c r="AH379" s="415">
        <f t="shared" si="117"/>
        <v>9974000</v>
      </c>
      <c r="AI379" s="414">
        <f t="shared" si="122"/>
        <v>0</v>
      </c>
      <c r="AJ379" s="414">
        <v>0</v>
      </c>
      <c r="AK379" s="414">
        <v>0</v>
      </c>
      <c r="AL379" s="414">
        <v>0</v>
      </c>
      <c r="AM379" s="414">
        <v>0</v>
      </c>
      <c r="AN379" s="414">
        <f t="shared" si="118"/>
        <v>0</v>
      </c>
      <c r="AO379" s="414">
        <v>0</v>
      </c>
      <c r="AP379" s="414">
        <v>0</v>
      </c>
      <c r="AQ379" s="414">
        <v>0</v>
      </c>
      <c r="AR379" s="414">
        <v>0</v>
      </c>
      <c r="AS379" s="414">
        <f t="shared" si="123"/>
        <v>9974000</v>
      </c>
      <c r="AT379" s="414">
        <v>6500000</v>
      </c>
      <c r="AU379" s="414">
        <v>2000000</v>
      </c>
      <c r="AV379" s="414">
        <v>0</v>
      </c>
      <c r="AW379" s="414">
        <v>1474000</v>
      </c>
      <c r="AX379" s="414">
        <f t="shared" si="124"/>
        <v>0</v>
      </c>
      <c r="AY379" s="414">
        <v>0</v>
      </c>
      <c r="AZ379" s="414">
        <v>0</v>
      </c>
      <c r="BA379" s="414">
        <v>0</v>
      </c>
      <c r="BB379" s="414">
        <v>0</v>
      </c>
      <c r="BC379" s="414">
        <v>0</v>
      </c>
      <c r="BD379" s="414">
        <v>0</v>
      </c>
      <c r="BE379" s="314"/>
      <c r="BF379" s="286"/>
      <c r="BG379" s="400">
        <f t="shared" si="119"/>
        <v>0</v>
      </c>
    </row>
    <row r="380" s="400" customFormat="1" ht="24" customHeight="1" spans="1:59">
      <c r="A380" s="314">
        <v>372</v>
      </c>
      <c r="B380" s="314" t="s">
        <v>19</v>
      </c>
      <c r="C380" s="314" t="s">
        <v>20</v>
      </c>
      <c r="D380" s="81">
        <v>2023</v>
      </c>
      <c r="E380" s="81" t="s">
        <v>437</v>
      </c>
      <c r="F380" s="314" t="s">
        <v>50</v>
      </c>
      <c r="G380" s="314" t="s">
        <v>79</v>
      </c>
      <c r="H380" s="414">
        <f t="shared" si="114"/>
        <v>17998800</v>
      </c>
      <c r="I380" s="414">
        <f t="shared" si="115"/>
        <v>17998800</v>
      </c>
      <c r="J380" s="414">
        <f t="shared" si="120"/>
        <v>0</v>
      </c>
      <c r="K380" s="351"/>
      <c r="L380" s="351"/>
      <c r="M380" s="351"/>
      <c r="N380" s="351"/>
      <c r="O380" s="414">
        <f t="shared" si="126"/>
        <v>0</v>
      </c>
      <c r="P380" s="351"/>
      <c r="Q380" s="351"/>
      <c r="R380" s="351"/>
      <c r="S380" s="351"/>
      <c r="T380" s="414">
        <f t="shared" si="121"/>
        <v>17998800</v>
      </c>
      <c r="U380" s="351">
        <v>12600000</v>
      </c>
      <c r="V380" s="351">
        <v>1500000</v>
      </c>
      <c r="W380" s="351"/>
      <c r="X380" s="351">
        <v>3898800</v>
      </c>
      <c r="Y380" s="414">
        <f t="shared" si="125"/>
        <v>0</v>
      </c>
      <c r="Z380" s="351"/>
      <c r="AA380" s="351"/>
      <c r="AB380" s="351"/>
      <c r="AC380" s="351"/>
      <c r="AD380" s="351"/>
      <c r="AE380" s="351"/>
      <c r="AF380" s="351"/>
      <c r="AG380" s="415">
        <f t="shared" si="116"/>
        <v>13199047.84</v>
      </c>
      <c r="AH380" s="415">
        <f t="shared" si="117"/>
        <v>13199047.84</v>
      </c>
      <c r="AI380" s="414">
        <f t="shared" si="122"/>
        <v>0</v>
      </c>
      <c r="AJ380" s="414">
        <v>0</v>
      </c>
      <c r="AK380" s="414">
        <v>0</v>
      </c>
      <c r="AL380" s="414">
        <v>0</v>
      </c>
      <c r="AM380" s="414">
        <v>0</v>
      </c>
      <c r="AN380" s="414">
        <f t="shared" si="118"/>
        <v>0</v>
      </c>
      <c r="AO380" s="414">
        <v>0</v>
      </c>
      <c r="AP380" s="414">
        <v>0</v>
      </c>
      <c r="AQ380" s="414">
        <v>0</v>
      </c>
      <c r="AR380" s="414">
        <v>0</v>
      </c>
      <c r="AS380" s="414">
        <f t="shared" si="123"/>
        <v>13199047.84</v>
      </c>
      <c r="AT380" s="414">
        <v>12600000</v>
      </c>
      <c r="AU380" s="414">
        <v>599047.84</v>
      </c>
      <c r="AV380" s="414">
        <v>0</v>
      </c>
      <c r="AW380" s="414"/>
      <c r="AX380" s="414">
        <f t="shared" si="124"/>
        <v>0</v>
      </c>
      <c r="AY380" s="414">
        <v>0</v>
      </c>
      <c r="AZ380" s="414">
        <v>0</v>
      </c>
      <c r="BA380" s="414">
        <v>0</v>
      </c>
      <c r="BB380" s="414">
        <v>0</v>
      </c>
      <c r="BC380" s="414">
        <v>0</v>
      </c>
      <c r="BD380" s="414">
        <v>0</v>
      </c>
      <c r="BE380" s="314"/>
      <c r="BF380" s="313" t="s">
        <v>369</v>
      </c>
      <c r="BG380" s="400">
        <f t="shared" si="119"/>
        <v>0</v>
      </c>
    </row>
    <row r="381" s="400" customFormat="1" ht="24" customHeight="1" spans="1:59">
      <c r="A381" s="314">
        <v>373</v>
      </c>
      <c r="B381" s="314" t="s">
        <v>19</v>
      </c>
      <c r="C381" s="314" t="s">
        <v>20</v>
      </c>
      <c r="D381" s="81">
        <v>2023</v>
      </c>
      <c r="E381" s="81" t="s">
        <v>438</v>
      </c>
      <c r="F381" s="314" t="s">
        <v>50</v>
      </c>
      <c r="G381" s="314" t="s">
        <v>79</v>
      </c>
      <c r="H381" s="414">
        <f t="shared" si="114"/>
        <v>10947800</v>
      </c>
      <c r="I381" s="414">
        <f t="shared" si="115"/>
        <v>10947800</v>
      </c>
      <c r="J381" s="414">
        <f t="shared" si="120"/>
        <v>0</v>
      </c>
      <c r="K381" s="351"/>
      <c r="L381" s="351"/>
      <c r="M381" s="351"/>
      <c r="N381" s="351"/>
      <c r="O381" s="414">
        <f t="shared" si="126"/>
        <v>0</v>
      </c>
      <c r="P381" s="351"/>
      <c r="Q381" s="351"/>
      <c r="R381" s="351"/>
      <c r="S381" s="351"/>
      <c r="T381" s="414">
        <f t="shared" si="121"/>
        <v>10947800</v>
      </c>
      <c r="U381" s="351">
        <v>6600000</v>
      </c>
      <c r="V381" s="351">
        <v>2400000</v>
      </c>
      <c r="W381" s="351"/>
      <c r="X381" s="351">
        <v>1947800</v>
      </c>
      <c r="Y381" s="414">
        <f t="shared" si="125"/>
        <v>0</v>
      </c>
      <c r="Z381" s="351"/>
      <c r="AA381" s="351"/>
      <c r="AB381" s="351"/>
      <c r="AC381" s="351"/>
      <c r="AD381" s="351"/>
      <c r="AE381" s="351"/>
      <c r="AF381" s="351"/>
      <c r="AG381" s="415">
        <f t="shared" si="116"/>
        <v>10947800</v>
      </c>
      <c r="AH381" s="415">
        <f t="shared" si="117"/>
        <v>10947800</v>
      </c>
      <c r="AI381" s="414">
        <f t="shared" si="122"/>
        <v>0</v>
      </c>
      <c r="AJ381" s="414">
        <v>0</v>
      </c>
      <c r="AK381" s="414">
        <v>0</v>
      </c>
      <c r="AL381" s="414">
        <v>0</v>
      </c>
      <c r="AM381" s="414">
        <v>0</v>
      </c>
      <c r="AN381" s="414">
        <f t="shared" si="118"/>
        <v>0</v>
      </c>
      <c r="AO381" s="414">
        <v>0</v>
      </c>
      <c r="AP381" s="414">
        <v>0</v>
      </c>
      <c r="AQ381" s="414">
        <v>0</v>
      </c>
      <c r="AR381" s="414">
        <v>0</v>
      </c>
      <c r="AS381" s="414">
        <f t="shared" si="123"/>
        <v>10947800</v>
      </c>
      <c r="AT381" s="414">
        <v>6600000</v>
      </c>
      <c r="AU381" s="414">
        <v>2400000</v>
      </c>
      <c r="AV381" s="414">
        <v>0</v>
      </c>
      <c r="AW381" s="414">
        <v>1947800</v>
      </c>
      <c r="AX381" s="414">
        <f t="shared" si="124"/>
        <v>0</v>
      </c>
      <c r="AY381" s="414">
        <v>0</v>
      </c>
      <c r="AZ381" s="414">
        <v>0</v>
      </c>
      <c r="BA381" s="414">
        <v>0</v>
      </c>
      <c r="BB381" s="414">
        <v>0</v>
      </c>
      <c r="BC381" s="414">
        <v>0</v>
      </c>
      <c r="BD381" s="414">
        <v>0</v>
      </c>
      <c r="BE381" s="314"/>
      <c r="BF381" s="286"/>
      <c r="BG381" s="400">
        <f t="shared" si="119"/>
        <v>0</v>
      </c>
    </row>
    <row r="382" s="400" customFormat="1" ht="24" customHeight="1" spans="1:59">
      <c r="A382" s="314">
        <v>374</v>
      </c>
      <c r="B382" s="314" t="s">
        <v>19</v>
      </c>
      <c r="C382" s="314" t="s">
        <v>20</v>
      </c>
      <c r="D382" s="81">
        <v>2023</v>
      </c>
      <c r="E382" s="81" t="s">
        <v>439</v>
      </c>
      <c r="F382" s="314" t="s">
        <v>50</v>
      </c>
      <c r="G382" s="314" t="s">
        <v>79</v>
      </c>
      <c r="H382" s="414">
        <f t="shared" si="114"/>
        <v>8499300</v>
      </c>
      <c r="I382" s="414">
        <f t="shared" si="115"/>
        <v>8499300</v>
      </c>
      <c r="J382" s="414">
        <f t="shared" si="120"/>
        <v>0</v>
      </c>
      <c r="K382" s="351"/>
      <c r="L382" s="351"/>
      <c r="M382" s="351"/>
      <c r="N382" s="351"/>
      <c r="O382" s="414">
        <f t="shared" si="126"/>
        <v>0</v>
      </c>
      <c r="P382" s="351"/>
      <c r="Q382" s="351"/>
      <c r="R382" s="351"/>
      <c r="S382" s="351"/>
      <c r="T382" s="414">
        <f t="shared" si="121"/>
        <v>8499300</v>
      </c>
      <c r="U382" s="351">
        <v>5100000</v>
      </c>
      <c r="V382" s="351">
        <v>1400000</v>
      </c>
      <c r="W382" s="351"/>
      <c r="X382" s="351">
        <v>1999300</v>
      </c>
      <c r="Y382" s="414">
        <f t="shared" si="125"/>
        <v>0</v>
      </c>
      <c r="Z382" s="351"/>
      <c r="AA382" s="351"/>
      <c r="AB382" s="351"/>
      <c r="AC382" s="351"/>
      <c r="AD382" s="351"/>
      <c r="AE382" s="351"/>
      <c r="AF382" s="351"/>
      <c r="AG382" s="415">
        <f t="shared" si="116"/>
        <v>8499300</v>
      </c>
      <c r="AH382" s="415">
        <f t="shared" si="117"/>
        <v>8499300</v>
      </c>
      <c r="AI382" s="414">
        <f t="shared" si="122"/>
        <v>0</v>
      </c>
      <c r="AJ382" s="414">
        <v>0</v>
      </c>
      <c r="AK382" s="414">
        <v>0</v>
      </c>
      <c r="AL382" s="414">
        <v>0</v>
      </c>
      <c r="AM382" s="414">
        <v>0</v>
      </c>
      <c r="AN382" s="414">
        <f t="shared" si="118"/>
        <v>0</v>
      </c>
      <c r="AO382" s="414">
        <v>0</v>
      </c>
      <c r="AP382" s="414">
        <v>0</v>
      </c>
      <c r="AQ382" s="414">
        <v>0</v>
      </c>
      <c r="AR382" s="414">
        <v>0</v>
      </c>
      <c r="AS382" s="414">
        <f t="shared" si="123"/>
        <v>8499300</v>
      </c>
      <c r="AT382" s="414">
        <v>5100000</v>
      </c>
      <c r="AU382" s="414">
        <v>1400000</v>
      </c>
      <c r="AV382" s="414">
        <v>0</v>
      </c>
      <c r="AW382" s="414">
        <v>1999300</v>
      </c>
      <c r="AX382" s="414">
        <f t="shared" si="124"/>
        <v>0</v>
      </c>
      <c r="AY382" s="414">
        <v>0</v>
      </c>
      <c r="AZ382" s="414">
        <v>0</v>
      </c>
      <c r="BA382" s="414">
        <v>0</v>
      </c>
      <c r="BB382" s="414">
        <v>0</v>
      </c>
      <c r="BC382" s="414">
        <v>0</v>
      </c>
      <c r="BD382" s="414">
        <v>0</v>
      </c>
      <c r="BE382" s="314"/>
      <c r="BF382" s="286"/>
      <c r="BG382" s="400">
        <f t="shared" si="119"/>
        <v>0</v>
      </c>
    </row>
    <row r="383" s="400" customFormat="1" ht="24" customHeight="1" spans="1:59">
      <c r="A383" s="314">
        <v>375</v>
      </c>
      <c r="B383" s="314" t="s">
        <v>19</v>
      </c>
      <c r="C383" s="314" t="s">
        <v>20</v>
      </c>
      <c r="D383" s="81">
        <v>2023</v>
      </c>
      <c r="E383" s="81" t="s">
        <v>440</v>
      </c>
      <c r="F383" s="314" t="s">
        <v>50</v>
      </c>
      <c r="G383" s="314" t="s">
        <v>79</v>
      </c>
      <c r="H383" s="414">
        <f t="shared" si="114"/>
        <v>6498600</v>
      </c>
      <c r="I383" s="414">
        <f t="shared" si="115"/>
        <v>6498600</v>
      </c>
      <c r="J383" s="414">
        <f t="shared" si="120"/>
        <v>0</v>
      </c>
      <c r="K383" s="351"/>
      <c r="L383" s="351"/>
      <c r="M383" s="351"/>
      <c r="N383" s="351"/>
      <c r="O383" s="414">
        <f t="shared" si="126"/>
        <v>0</v>
      </c>
      <c r="P383" s="351"/>
      <c r="Q383" s="351"/>
      <c r="R383" s="351"/>
      <c r="S383" s="351"/>
      <c r="T383" s="414">
        <f t="shared" si="121"/>
        <v>6498600</v>
      </c>
      <c r="U383" s="351">
        <v>4400000</v>
      </c>
      <c r="V383" s="351">
        <v>1000000</v>
      </c>
      <c r="W383" s="351"/>
      <c r="X383" s="351">
        <v>1098600</v>
      </c>
      <c r="Y383" s="414">
        <f t="shared" si="125"/>
        <v>0</v>
      </c>
      <c r="Z383" s="351"/>
      <c r="AA383" s="351"/>
      <c r="AB383" s="351"/>
      <c r="AC383" s="351"/>
      <c r="AD383" s="351"/>
      <c r="AE383" s="351"/>
      <c r="AF383" s="351"/>
      <c r="AG383" s="415">
        <f t="shared" si="116"/>
        <v>6498600</v>
      </c>
      <c r="AH383" s="415">
        <f t="shared" si="117"/>
        <v>6498600</v>
      </c>
      <c r="AI383" s="414">
        <f t="shared" si="122"/>
        <v>0</v>
      </c>
      <c r="AJ383" s="414">
        <v>0</v>
      </c>
      <c r="AK383" s="414">
        <v>0</v>
      </c>
      <c r="AL383" s="414">
        <v>0</v>
      </c>
      <c r="AM383" s="414">
        <v>0</v>
      </c>
      <c r="AN383" s="414">
        <f t="shared" si="118"/>
        <v>0</v>
      </c>
      <c r="AO383" s="414">
        <v>0</v>
      </c>
      <c r="AP383" s="414">
        <v>0</v>
      </c>
      <c r="AQ383" s="414">
        <v>0</v>
      </c>
      <c r="AR383" s="414">
        <v>0</v>
      </c>
      <c r="AS383" s="414">
        <f t="shared" si="123"/>
        <v>6498600</v>
      </c>
      <c r="AT383" s="414">
        <v>4400000</v>
      </c>
      <c r="AU383" s="414">
        <v>1000000</v>
      </c>
      <c r="AV383" s="414">
        <v>0</v>
      </c>
      <c r="AW383" s="414">
        <v>1098600</v>
      </c>
      <c r="AX383" s="414">
        <f t="shared" si="124"/>
        <v>0</v>
      </c>
      <c r="AY383" s="414">
        <v>0</v>
      </c>
      <c r="AZ383" s="414">
        <v>0</v>
      </c>
      <c r="BA383" s="414">
        <v>0</v>
      </c>
      <c r="BB383" s="414">
        <v>0</v>
      </c>
      <c r="BC383" s="414">
        <v>0</v>
      </c>
      <c r="BD383" s="414">
        <v>0</v>
      </c>
      <c r="BE383" s="314"/>
      <c r="BF383" s="286"/>
      <c r="BG383" s="400">
        <f t="shared" si="119"/>
        <v>0</v>
      </c>
    </row>
    <row r="384" s="400" customFormat="1" ht="24" customHeight="1" spans="1:59">
      <c r="A384" s="314">
        <v>376</v>
      </c>
      <c r="B384" s="314" t="s">
        <v>19</v>
      </c>
      <c r="C384" s="314" t="s">
        <v>20</v>
      </c>
      <c r="D384" s="81">
        <v>2023</v>
      </c>
      <c r="E384" s="81" t="s">
        <v>441</v>
      </c>
      <c r="F384" s="314" t="s">
        <v>50</v>
      </c>
      <c r="G384" s="314" t="s">
        <v>79</v>
      </c>
      <c r="H384" s="414">
        <f t="shared" si="114"/>
        <v>12599100</v>
      </c>
      <c r="I384" s="414">
        <f t="shared" si="115"/>
        <v>12599100</v>
      </c>
      <c r="J384" s="414">
        <f t="shared" si="120"/>
        <v>0</v>
      </c>
      <c r="K384" s="351"/>
      <c r="L384" s="351"/>
      <c r="M384" s="351"/>
      <c r="N384" s="351"/>
      <c r="O384" s="414">
        <f t="shared" si="126"/>
        <v>0</v>
      </c>
      <c r="P384" s="351"/>
      <c r="Q384" s="351"/>
      <c r="R384" s="351"/>
      <c r="S384" s="351"/>
      <c r="T384" s="414">
        <f t="shared" si="121"/>
        <v>12599100</v>
      </c>
      <c r="U384" s="351">
        <v>8800000</v>
      </c>
      <c r="V384" s="351">
        <v>1080000</v>
      </c>
      <c r="W384" s="351"/>
      <c r="X384" s="351">
        <v>2719100</v>
      </c>
      <c r="Y384" s="414">
        <f t="shared" si="125"/>
        <v>0</v>
      </c>
      <c r="Z384" s="351"/>
      <c r="AA384" s="351"/>
      <c r="AB384" s="351"/>
      <c r="AC384" s="351"/>
      <c r="AD384" s="351"/>
      <c r="AE384" s="351"/>
      <c r="AF384" s="351"/>
      <c r="AG384" s="415">
        <f t="shared" si="116"/>
        <v>12599100</v>
      </c>
      <c r="AH384" s="415">
        <f t="shared" si="117"/>
        <v>12599100</v>
      </c>
      <c r="AI384" s="414">
        <f t="shared" si="122"/>
        <v>0</v>
      </c>
      <c r="AJ384" s="414">
        <v>0</v>
      </c>
      <c r="AK384" s="414">
        <v>0</v>
      </c>
      <c r="AL384" s="414">
        <v>0</v>
      </c>
      <c r="AM384" s="414">
        <v>0</v>
      </c>
      <c r="AN384" s="414">
        <f t="shared" si="118"/>
        <v>0</v>
      </c>
      <c r="AO384" s="414">
        <v>0</v>
      </c>
      <c r="AP384" s="414">
        <v>0</v>
      </c>
      <c r="AQ384" s="414">
        <v>0</v>
      </c>
      <c r="AR384" s="414">
        <v>0</v>
      </c>
      <c r="AS384" s="414">
        <f t="shared" si="123"/>
        <v>12599100</v>
      </c>
      <c r="AT384" s="414">
        <v>8800000</v>
      </c>
      <c r="AU384" s="414">
        <v>1080000</v>
      </c>
      <c r="AV384" s="414">
        <v>0</v>
      </c>
      <c r="AW384" s="414">
        <v>2719100</v>
      </c>
      <c r="AX384" s="414">
        <f t="shared" si="124"/>
        <v>0</v>
      </c>
      <c r="AY384" s="414">
        <v>0</v>
      </c>
      <c r="AZ384" s="414">
        <v>0</v>
      </c>
      <c r="BA384" s="414">
        <v>0</v>
      </c>
      <c r="BB384" s="414">
        <v>0</v>
      </c>
      <c r="BC384" s="414">
        <v>0</v>
      </c>
      <c r="BD384" s="414">
        <v>0</v>
      </c>
      <c r="BE384" s="314"/>
      <c r="BF384" s="286"/>
      <c r="BG384" s="400">
        <f t="shared" si="119"/>
        <v>0</v>
      </c>
    </row>
    <row r="385" s="400" customFormat="1" ht="24" customHeight="1" spans="1:59">
      <c r="A385" s="314">
        <v>377</v>
      </c>
      <c r="B385" s="314" t="s">
        <v>19</v>
      </c>
      <c r="C385" s="314" t="s">
        <v>20</v>
      </c>
      <c r="D385" s="81">
        <v>2023</v>
      </c>
      <c r="E385" s="81" t="s">
        <v>442</v>
      </c>
      <c r="F385" s="314" t="s">
        <v>50</v>
      </c>
      <c r="G385" s="314" t="s">
        <v>79</v>
      </c>
      <c r="H385" s="414">
        <f t="shared" si="114"/>
        <v>7998200</v>
      </c>
      <c r="I385" s="414">
        <f t="shared" si="115"/>
        <v>7998200</v>
      </c>
      <c r="J385" s="414">
        <f t="shared" si="120"/>
        <v>0</v>
      </c>
      <c r="K385" s="351"/>
      <c r="L385" s="351"/>
      <c r="M385" s="351"/>
      <c r="N385" s="351"/>
      <c r="O385" s="414">
        <f t="shared" si="126"/>
        <v>0</v>
      </c>
      <c r="P385" s="351"/>
      <c r="Q385" s="351"/>
      <c r="R385" s="351"/>
      <c r="S385" s="351"/>
      <c r="T385" s="414">
        <f t="shared" si="121"/>
        <v>7998200</v>
      </c>
      <c r="U385" s="351">
        <v>7998200</v>
      </c>
      <c r="V385" s="351"/>
      <c r="W385" s="351"/>
      <c r="X385" s="351"/>
      <c r="Y385" s="414">
        <f t="shared" si="125"/>
        <v>0</v>
      </c>
      <c r="Z385" s="351"/>
      <c r="AA385" s="351"/>
      <c r="AB385" s="351"/>
      <c r="AC385" s="351"/>
      <c r="AD385" s="351"/>
      <c r="AE385" s="351"/>
      <c r="AF385" s="351"/>
      <c r="AG385" s="415">
        <f t="shared" si="116"/>
        <v>6785899.29</v>
      </c>
      <c r="AH385" s="415">
        <f t="shared" si="117"/>
        <v>6785899.29</v>
      </c>
      <c r="AI385" s="414">
        <f t="shared" si="122"/>
        <v>0</v>
      </c>
      <c r="AJ385" s="414">
        <v>0</v>
      </c>
      <c r="AK385" s="414">
        <v>0</v>
      </c>
      <c r="AL385" s="414">
        <v>0</v>
      </c>
      <c r="AM385" s="414">
        <v>0</v>
      </c>
      <c r="AN385" s="414">
        <f t="shared" si="118"/>
        <v>0</v>
      </c>
      <c r="AO385" s="414">
        <v>0</v>
      </c>
      <c r="AP385" s="414">
        <v>0</v>
      </c>
      <c r="AQ385" s="414">
        <v>0</v>
      </c>
      <c r="AR385" s="414">
        <v>0</v>
      </c>
      <c r="AS385" s="414">
        <f t="shared" si="123"/>
        <v>6785899.29</v>
      </c>
      <c r="AT385" s="414">
        <v>6785899.29</v>
      </c>
      <c r="AU385" s="414">
        <v>0</v>
      </c>
      <c r="AV385" s="414">
        <v>0</v>
      </c>
      <c r="AW385" s="414">
        <v>0</v>
      </c>
      <c r="AX385" s="414">
        <f t="shared" si="124"/>
        <v>0</v>
      </c>
      <c r="AY385" s="414">
        <v>0</v>
      </c>
      <c r="AZ385" s="414">
        <v>0</v>
      </c>
      <c r="BA385" s="414">
        <v>0</v>
      </c>
      <c r="BB385" s="414">
        <v>0</v>
      </c>
      <c r="BC385" s="414">
        <v>0</v>
      </c>
      <c r="BD385" s="414">
        <v>0</v>
      </c>
      <c r="BE385" s="314"/>
      <c r="BF385" s="313" t="s">
        <v>369</v>
      </c>
      <c r="BG385" s="400">
        <f t="shared" si="119"/>
        <v>0</v>
      </c>
    </row>
    <row r="386" s="400" customFormat="1" ht="24" customHeight="1" spans="1:59">
      <c r="A386" s="314">
        <v>378</v>
      </c>
      <c r="B386" s="314" t="s">
        <v>19</v>
      </c>
      <c r="C386" s="314" t="s">
        <v>20</v>
      </c>
      <c r="D386" s="81">
        <v>2023</v>
      </c>
      <c r="E386" s="81" t="s">
        <v>443</v>
      </c>
      <c r="F386" s="314" t="s">
        <v>50</v>
      </c>
      <c r="G386" s="314" t="s">
        <v>79</v>
      </c>
      <c r="H386" s="414">
        <f t="shared" si="114"/>
        <v>6137600</v>
      </c>
      <c r="I386" s="414">
        <f t="shared" si="115"/>
        <v>6137600</v>
      </c>
      <c r="J386" s="414">
        <f t="shared" si="120"/>
        <v>0</v>
      </c>
      <c r="K386" s="351"/>
      <c r="L386" s="351"/>
      <c r="M386" s="351"/>
      <c r="N386" s="351"/>
      <c r="O386" s="414">
        <f t="shared" si="126"/>
        <v>0</v>
      </c>
      <c r="P386" s="351"/>
      <c r="Q386" s="351"/>
      <c r="R386" s="351"/>
      <c r="S386" s="351"/>
      <c r="T386" s="414">
        <f t="shared" si="121"/>
        <v>6137600</v>
      </c>
      <c r="U386" s="351">
        <v>6137600</v>
      </c>
      <c r="V386" s="351"/>
      <c r="W386" s="351"/>
      <c r="X386" s="351"/>
      <c r="Y386" s="414">
        <f t="shared" si="125"/>
        <v>0</v>
      </c>
      <c r="Z386" s="351"/>
      <c r="AA386" s="351"/>
      <c r="AB386" s="351"/>
      <c r="AC386" s="351"/>
      <c r="AD386" s="351"/>
      <c r="AE386" s="351"/>
      <c r="AF386" s="351"/>
      <c r="AG386" s="415">
        <f t="shared" si="116"/>
        <v>6137600</v>
      </c>
      <c r="AH386" s="415">
        <f t="shared" si="117"/>
        <v>6137600</v>
      </c>
      <c r="AI386" s="414">
        <f t="shared" si="122"/>
        <v>0</v>
      </c>
      <c r="AJ386" s="414">
        <v>0</v>
      </c>
      <c r="AK386" s="414">
        <v>0</v>
      </c>
      <c r="AL386" s="414">
        <v>0</v>
      </c>
      <c r="AM386" s="414">
        <v>0</v>
      </c>
      <c r="AN386" s="414">
        <f t="shared" si="118"/>
        <v>0</v>
      </c>
      <c r="AO386" s="414">
        <v>0</v>
      </c>
      <c r="AP386" s="414">
        <v>0</v>
      </c>
      <c r="AQ386" s="414">
        <v>0</v>
      </c>
      <c r="AR386" s="414">
        <v>0</v>
      </c>
      <c r="AS386" s="414">
        <f t="shared" si="123"/>
        <v>6137600</v>
      </c>
      <c r="AT386" s="414">
        <v>6137600</v>
      </c>
      <c r="AU386" s="414">
        <v>0</v>
      </c>
      <c r="AV386" s="414">
        <v>0</v>
      </c>
      <c r="AW386" s="414"/>
      <c r="AX386" s="414">
        <f t="shared" si="124"/>
        <v>0</v>
      </c>
      <c r="AY386" s="414">
        <v>0</v>
      </c>
      <c r="AZ386" s="414">
        <v>0</v>
      </c>
      <c r="BA386" s="414">
        <v>0</v>
      </c>
      <c r="BB386" s="414">
        <v>0</v>
      </c>
      <c r="BC386" s="414">
        <v>0</v>
      </c>
      <c r="BD386" s="414">
        <v>0</v>
      </c>
      <c r="BE386" s="314"/>
      <c r="BF386" s="286"/>
      <c r="BG386" s="400">
        <f t="shared" si="119"/>
        <v>0</v>
      </c>
    </row>
    <row r="387" s="400" customFormat="1" ht="24" customHeight="1" spans="1:59">
      <c r="A387" s="314">
        <v>379</v>
      </c>
      <c r="B387" s="314" t="s">
        <v>19</v>
      </c>
      <c r="C387" s="314" t="s">
        <v>20</v>
      </c>
      <c r="D387" s="81">
        <v>2023</v>
      </c>
      <c r="E387" s="81" t="s">
        <v>444</v>
      </c>
      <c r="F387" s="314" t="s">
        <v>50</v>
      </c>
      <c r="G387" s="314" t="s">
        <v>79</v>
      </c>
      <c r="H387" s="414">
        <f t="shared" si="114"/>
        <v>3996400</v>
      </c>
      <c r="I387" s="414">
        <f t="shared" si="115"/>
        <v>3996400</v>
      </c>
      <c r="J387" s="414">
        <f t="shared" si="120"/>
        <v>0</v>
      </c>
      <c r="K387" s="351"/>
      <c r="L387" s="351"/>
      <c r="M387" s="351"/>
      <c r="N387" s="351"/>
      <c r="O387" s="414">
        <f t="shared" si="126"/>
        <v>0</v>
      </c>
      <c r="P387" s="351"/>
      <c r="Q387" s="351"/>
      <c r="R387" s="351"/>
      <c r="S387" s="351"/>
      <c r="T387" s="414">
        <f t="shared" si="121"/>
        <v>3996400</v>
      </c>
      <c r="U387" s="351">
        <v>3996400</v>
      </c>
      <c r="V387" s="351"/>
      <c r="W387" s="351"/>
      <c r="X387" s="351"/>
      <c r="Y387" s="414">
        <f t="shared" si="125"/>
        <v>0</v>
      </c>
      <c r="Z387" s="351"/>
      <c r="AA387" s="351"/>
      <c r="AB387" s="351"/>
      <c r="AC387" s="351"/>
      <c r="AD387" s="351"/>
      <c r="AE387" s="351"/>
      <c r="AF387" s="351"/>
      <c r="AG387" s="415">
        <f t="shared" si="116"/>
        <v>3514165.84</v>
      </c>
      <c r="AH387" s="415">
        <f t="shared" si="117"/>
        <v>3514165.84</v>
      </c>
      <c r="AI387" s="414">
        <f t="shared" si="122"/>
        <v>0</v>
      </c>
      <c r="AJ387" s="414">
        <v>0</v>
      </c>
      <c r="AK387" s="414">
        <v>0</v>
      </c>
      <c r="AL387" s="414">
        <v>0</v>
      </c>
      <c r="AM387" s="414">
        <v>0</v>
      </c>
      <c r="AN387" s="414">
        <f t="shared" si="118"/>
        <v>0</v>
      </c>
      <c r="AO387" s="414">
        <v>0</v>
      </c>
      <c r="AP387" s="414">
        <v>0</v>
      </c>
      <c r="AQ387" s="414">
        <v>0</v>
      </c>
      <c r="AR387" s="414">
        <v>0</v>
      </c>
      <c r="AS387" s="414">
        <f t="shared" si="123"/>
        <v>3514165.84</v>
      </c>
      <c r="AT387" s="414">
        <v>3514165.84</v>
      </c>
      <c r="AU387" s="414">
        <v>0</v>
      </c>
      <c r="AV387" s="414">
        <v>0</v>
      </c>
      <c r="AW387" s="414">
        <v>0</v>
      </c>
      <c r="AX387" s="414">
        <f t="shared" si="124"/>
        <v>0</v>
      </c>
      <c r="AY387" s="414">
        <v>0</v>
      </c>
      <c r="AZ387" s="414">
        <v>0</v>
      </c>
      <c r="BA387" s="414">
        <v>0</v>
      </c>
      <c r="BB387" s="414">
        <v>0</v>
      </c>
      <c r="BC387" s="414">
        <v>0</v>
      </c>
      <c r="BD387" s="414">
        <v>0</v>
      </c>
      <c r="BE387" s="314"/>
      <c r="BF387" s="313" t="s">
        <v>369</v>
      </c>
      <c r="BG387" s="400">
        <f t="shared" si="119"/>
        <v>0</v>
      </c>
    </row>
    <row r="388" s="400" customFormat="1" ht="24" customHeight="1" spans="1:59">
      <c r="A388" s="314">
        <v>380</v>
      </c>
      <c r="B388" s="314" t="s">
        <v>19</v>
      </c>
      <c r="C388" s="314" t="s">
        <v>20</v>
      </c>
      <c r="D388" s="81">
        <v>2023</v>
      </c>
      <c r="E388" s="81" t="s">
        <v>445</v>
      </c>
      <c r="F388" s="314" t="s">
        <v>50</v>
      </c>
      <c r="G388" s="314" t="s">
        <v>79</v>
      </c>
      <c r="H388" s="414">
        <f t="shared" si="114"/>
        <v>6497100</v>
      </c>
      <c r="I388" s="414">
        <f t="shared" si="115"/>
        <v>6497100</v>
      </c>
      <c r="J388" s="414">
        <f t="shared" si="120"/>
        <v>0</v>
      </c>
      <c r="K388" s="351"/>
      <c r="L388" s="351"/>
      <c r="M388" s="351"/>
      <c r="N388" s="351"/>
      <c r="O388" s="414">
        <f t="shared" si="126"/>
        <v>0</v>
      </c>
      <c r="P388" s="351"/>
      <c r="Q388" s="351"/>
      <c r="R388" s="351"/>
      <c r="S388" s="351"/>
      <c r="T388" s="414">
        <f t="shared" si="121"/>
        <v>6497100</v>
      </c>
      <c r="U388" s="351">
        <v>6497100</v>
      </c>
      <c r="V388" s="351"/>
      <c r="W388" s="351"/>
      <c r="X388" s="351"/>
      <c r="Y388" s="414">
        <f t="shared" si="125"/>
        <v>0</v>
      </c>
      <c r="Z388" s="351"/>
      <c r="AA388" s="351"/>
      <c r="AB388" s="351"/>
      <c r="AC388" s="351"/>
      <c r="AD388" s="351"/>
      <c r="AE388" s="351"/>
      <c r="AF388" s="351"/>
      <c r="AG388" s="415">
        <f t="shared" si="116"/>
        <v>6497100</v>
      </c>
      <c r="AH388" s="415">
        <f t="shared" si="117"/>
        <v>6497100</v>
      </c>
      <c r="AI388" s="414">
        <f t="shared" si="122"/>
        <v>0</v>
      </c>
      <c r="AJ388" s="414">
        <v>0</v>
      </c>
      <c r="AK388" s="414">
        <v>0</v>
      </c>
      <c r="AL388" s="414">
        <v>0</v>
      </c>
      <c r="AM388" s="414">
        <v>0</v>
      </c>
      <c r="AN388" s="414">
        <f t="shared" si="118"/>
        <v>0</v>
      </c>
      <c r="AO388" s="414">
        <v>0</v>
      </c>
      <c r="AP388" s="414">
        <v>0</v>
      </c>
      <c r="AQ388" s="414">
        <v>0</v>
      </c>
      <c r="AR388" s="414">
        <v>0</v>
      </c>
      <c r="AS388" s="414">
        <f t="shared" si="123"/>
        <v>6497100</v>
      </c>
      <c r="AT388" s="414">
        <v>6497100</v>
      </c>
      <c r="AU388" s="414">
        <v>0</v>
      </c>
      <c r="AV388" s="414">
        <v>0</v>
      </c>
      <c r="AW388" s="414">
        <v>0</v>
      </c>
      <c r="AX388" s="414">
        <f t="shared" si="124"/>
        <v>0</v>
      </c>
      <c r="AY388" s="414">
        <v>0</v>
      </c>
      <c r="AZ388" s="414">
        <v>0</v>
      </c>
      <c r="BA388" s="414">
        <v>0</v>
      </c>
      <c r="BB388" s="414">
        <v>0</v>
      </c>
      <c r="BC388" s="414">
        <v>0</v>
      </c>
      <c r="BD388" s="414">
        <v>0</v>
      </c>
      <c r="BE388" s="314"/>
      <c r="BF388" s="286"/>
      <c r="BG388" s="400">
        <f t="shared" si="119"/>
        <v>0</v>
      </c>
    </row>
    <row r="389" s="400" customFormat="1" ht="24" customHeight="1" spans="1:59">
      <c r="A389" s="314">
        <v>381</v>
      </c>
      <c r="B389" s="314" t="s">
        <v>19</v>
      </c>
      <c r="C389" s="314" t="s">
        <v>20</v>
      </c>
      <c r="D389" s="81">
        <v>2023</v>
      </c>
      <c r="E389" s="81" t="s">
        <v>446</v>
      </c>
      <c r="F389" s="314" t="s">
        <v>50</v>
      </c>
      <c r="G389" s="314" t="s">
        <v>79</v>
      </c>
      <c r="H389" s="414">
        <f t="shared" si="114"/>
        <v>5999400</v>
      </c>
      <c r="I389" s="414">
        <f t="shared" si="115"/>
        <v>5999400</v>
      </c>
      <c r="J389" s="414">
        <f t="shared" si="120"/>
        <v>0</v>
      </c>
      <c r="K389" s="351"/>
      <c r="L389" s="351"/>
      <c r="M389" s="351"/>
      <c r="N389" s="351"/>
      <c r="O389" s="414">
        <f t="shared" si="126"/>
        <v>0</v>
      </c>
      <c r="P389" s="351"/>
      <c r="Q389" s="351"/>
      <c r="R389" s="351"/>
      <c r="S389" s="351"/>
      <c r="T389" s="414">
        <f t="shared" si="121"/>
        <v>5999400</v>
      </c>
      <c r="U389" s="351">
        <v>5999400</v>
      </c>
      <c r="V389" s="351"/>
      <c r="W389" s="351"/>
      <c r="X389" s="351"/>
      <c r="Y389" s="414">
        <f t="shared" si="125"/>
        <v>0</v>
      </c>
      <c r="Z389" s="351"/>
      <c r="AA389" s="351"/>
      <c r="AB389" s="351"/>
      <c r="AC389" s="351"/>
      <c r="AD389" s="351"/>
      <c r="AE389" s="351"/>
      <c r="AF389" s="351"/>
      <c r="AG389" s="415">
        <f t="shared" si="116"/>
        <v>5999400</v>
      </c>
      <c r="AH389" s="415">
        <f t="shared" si="117"/>
        <v>5999400</v>
      </c>
      <c r="AI389" s="414">
        <f t="shared" si="122"/>
        <v>0</v>
      </c>
      <c r="AJ389" s="414">
        <v>0</v>
      </c>
      <c r="AK389" s="414">
        <v>0</v>
      </c>
      <c r="AL389" s="414">
        <v>0</v>
      </c>
      <c r="AM389" s="414">
        <v>0</v>
      </c>
      <c r="AN389" s="414">
        <f t="shared" si="118"/>
        <v>0</v>
      </c>
      <c r="AO389" s="414">
        <v>0</v>
      </c>
      <c r="AP389" s="414">
        <v>0</v>
      </c>
      <c r="AQ389" s="414">
        <v>0</v>
      </c>
      <c r="AR389" s="414">
        <v>0</v>
      </c>
      <c r="AS389" s="414">
        <f t="shared" si="123"/>
        <v>5999400</v>
      </c>
      <c r="AT389" s="414">
        <v>5999400</v>
      </c>
      <c r="AU389" s="414">
        <v>0</v>
      </c>
      <c r="AV389" s="414">
        <v>0</v>
      </c>
      <c r="AW389" s="414">
        <v>0</v>
      </c>
      <c r="AX389" s="414">
        <f t="shared" si="124"/>
        <v>0</v>
      </c>
      <c r="AY389" s="414">
        <v>0</v>
      </c>
      <c r="AZ389" s="414">
        <v>0</v>
      </c>
      <c r="BA389" s="414">
        <v>0</v>
      </c>
      <c r="BB389" s="414">
        <v>0</v>
      </c>
      <c r="BC389" s="414">
        <v>0</v>
      </c>
      <c r="BD389" s="414">
        <v>0</v>
      </c>
      <c r="BE389" s="314"/>
      <c r="BF389" s="286"/>
      <c r="BG389" s="400">
        <f t="shared" si="119"/>
        <v>0</v>
      </c>
    </row>
    <row r="390" s="400" customFormat="1" ht="24" customHeight="1" spans="1:59">
      <c r="A390" s="314">
        <v>382</v>
      </c>
      <c r="B390" s="314" t="s">
        <v>19</v>
      </c>
      <c r="C390" s="314" t="s">
        <v>20</v>
      </c>
      <c r="D390" s="314">
        <v>2021</v>
      </c>
      <c r="E390" s="81" t="s">
        <v>447</v>
      </c>
      <c r="F390" s="314" t="s">
        <v>50</v>
      </c>
      <c r="G390" s="314" t="s">
        <v>79</v>
      </c>
      <c r="H390" s="414">
        <f t="shared" si="114"/>
        <v>10449200</v>
      </c>
      <c r="I390" s="414">
        <f t="shared" si="115"/>
        <v>10449200</v>
      </c>
      <c r="J390" s="414">
        <f t="shared" si="120"/>
        <v>0</v>
      </c>
      <c r="K390" s="351"/>
      <c r="L390" s="351"/>
      <c r="M390" s="351"/>
      <c r="N390" s="351"/>
      <c r="O390" s="414">
        <f t="shared" si="126"/>
        <v>0</v>
      </c>
      <c r="P390" s="351"/>
      <c r="Q390" s="351"/>
      <c r="R390" s="351"/>
      <c r="S390" s="351"/>
      <c r="T390" s="414">
        <f t="shared" si="121"/>
        <v>0</v>
      </c>
      <c r="U390" s="351"/>
      <c r="V390" s="351"/>
      <c r="W390" s="351"/>
      <c r="X390" s="351"/>
      <c r="Y390" s="414">
        <f t="shared" si="125"/>
        <v>10449200</v>
      </c>
      <c r="Z390" s="351">
        <v>10449200</v>
      </c>
      <c r="AA390" s="351"/>
      <c r="AB390" s="351"/>
      <c r="AC390" s="351"/>
      <c r="AD390" s="351"/>
      <c r="AE390" s="351"/>
      <c r="AF390" s="351"/>
      <c r="AG390" s="414">
        <f t="shared" si="116"/>
        <v>10449200</v>
      </c>
      <c r="AH390" s="420">
        <f t="shared" si="117"/>
        <v>10449200</v>
      </c>
      <c r="AI390" s="414">
        <f t="shared" si="122"/>
        <v>0</v>
      </c>
      <c r="AJ390" s="414">
        <v>0</v>
      </c>
      <c r="AK390" s="414">
        <v>0</v>
      </c>
      <c r="AL390" s="414">
        <v>0</v>
      </c>
      <c r="AM390" s="414">
        <v>0</v>
      </c>
      <c r="AN390" s="414">
        <f t="shared" si="118"/>
        <v>0</v>
      </c>
      <c r="AO390" s="414">
        <v>0</v>
      </c>
      <c r="AP390" s="414">
        <v>0</v>
      </c>
      <c r="AQ390" s="414">
        <v>0</v>
      </c>
      <c r="AR390" s="414">
        <v>0</v>
      </c>
      <c r="AS390" s="414">
        <f t="shared" si="123"/>
        <v>0</v>
      </c>
      <c r="AT390" s="414">
        <v>0</v>
      </c>
      <c r="AU390" s="414">
        <v>0</v>
      </c>
      <c r="AV390" s="414">
        <v>0</v>
      </c>
      <c r="AW390" s="414">
        <v>0</v>
      </c>
      <c r="AX390" s="414">
        <f t="shared" si="124"/>
        <v>10449200</v>
      </c>
      <c r="AY390" s="414">
        <v>10449200</v>
      </c>
      <c r="AZ390" s="414">
        <v>0</v>
      </c>
      <c r="BA390" s="414">
        <v>0</v>
      </c>
      <c r="BB390" s="414">
        <v>0</v>
      </c>
      <c r="BC390" s="414">
        <v>0</v>
      </c>
      <c r="BD390" s="414">
        <v>0</v>
      </c>
      <c r="BE390" s="314"/>
      <c r="BF390" s="286"/>
      <c r="BG390" s="400">
        <f t="shared" si="119"/>
        <v>0</v>
      </c>
    </row>
    <row r="391" s="400" customFormat="1" ht="24" customHeight="1" spans="1:59">
      <c r="A391" s="314">
        <v>383</v>
      </c>
      <c r="B391" s="314" t="s">
        <v>19</v>
      </c>
      <c r="C391" s="314" t="s">
        <v>20</v>
      </c>
      <c r="D391" s="81">
        <v>2023</v>
      </c>
      <c r="E391" s="81" t="s">
        <v>448</v>
      </c>
      <c r="F391" s="314" t="s">
        <v>50</v>
      </c>
      <c r="G391" s="314" t="s">
        <v>79</v>
      </c>
      <c r="H391" s="414">
        <f t="shared" si="114"/>
        <v>4917800</v>
      </c>
      <c r="I391" s="414">
        <f t="shared" si="115"/>
        <v>4917800</v>
      </c>
      <c r="J391" s="414">
        <f t="shared" si="120"/>
        <v>0</v>
      </c>
      <c r="K391" s="351"/>
      <c r="L391" s="351"/>
      <c r="M391" s="351"/>
      <c r="N391" s="351"/>
      <c r="O391" s="414">
        <f t="shared" si="126"/>
        <v>0</v>
      </c>
      <c r="P391" s="351"/>
      <c r="Q391" s="351"/>
      <c r="R391" s="351"/>
      <c r="S391" s="351"/>
      <c r="T391" s="414">
        <f t="shared" si="121"/>
        <v>0</v>
      </c>
      <c r="U391" s="351"/>
      <c r="V391" s="351"/>
      <c r="W391" s="351"/>
      <c r="X391" s="351"/>
      <c r="Y391" s="414">
        <f t="shared" si="125"/>
        <v>4917800</v>
      </c>
      <c r="Z391" s="351">
        <v>4917800</v>
      </c>
      <c r="AA391" s="351"/>
      <c r="AB391" s="351"/>
      <c r="AC391" s="351"/>
      <c r="AD391" s="351"/>
      <c r="AE391" s="351"/>
      <c r="AF391" s="351"/>
      <c r="AG391" s="414">
        <f t="shared" si="116"/>
        <v>4917800</v>
      </c>
      <c r="AH391" s="420">
        <f t="shared" si="117"/>
        <v>4917800</v>
      </c>
      <c r="AI391" s="414">
        <f t="shared" si="122"/>
        <v>0</v>
      </c>
      <c r="AJ391" s="414">
        <v>0</v>
      </c>
      <c r="AK391" s="414">
        <v>0</v>
      </c>
      <c r="AL391" s="414">
        <v>0</v>
      </c>
      <c r="AM391" s="414">
        <v>0</v>
      </c>
      <c r="AN391" s="414">
        <f t="shared" si="118"/>
        <v>0</v>
      </c>
      <c r="AO391" s="414">
        <v>0</v>
      </c>
      <c r="AP391" s="414">
        <v>0</v>
      </c>
      <c r="AQ391" s="414">
        <v>0</v>
      </c>
      <c r="AR391" s="414">
        <v>0</v>
      </c>
      <c r="AS391" s="414">
        <f t="shared" si="123"/>
        <v>0</v>
      </c>
      <c r="AT391" s="414">
        <v>0</v>
      </c>
      <c r="AU391" s="414">
        <v>0</v>
      </c>
      <c r="AV391" s="414">
        <v>0</v>
      </c>
      <c r="AW391" s="414">
        <v>0</v>
      </c>
      <c r="AX391" s="414">
        <f t="shared" si="124"/>
        <v>4917800</v>
      </c>
      <c r="AY391" s="414">
        <v>4917800</v>
      </c>
      <c r="AZ391" s="414">
        <v>0</v>
      </c>
      <c r="BA391" s="414">
        <v>0</v>
      </c>
      <c r="BB391" s="414">
        <v>0</v>
      </c>
      <c r="BC391" s="414">
        <v>0</v>
      </c>
      <c r="BD391" s="414">
        <v>0</v>
      </c>
      <c r="BE391" s="314"/>
      <c r="BF391" s="286"/>
      <c r="BG391" s="400">
        <f t="shared" si="119"/>
        <v>0</v>
      </c>
    </row>
    <row r="392" s="400" customFormat="1" ht="24" customHeight="1" spans="1:59">
      <c r="A392" s="314">
        <v>384</v>
      </c>
      <c r="B392" s="314" t="s">
        <v>19</v>
      </c>
      <c r="C392" s="314" t="s">
        <v>20</v>
      </c>
      <c r="D392" s="81">
        <v>2023</v>
      </c>
      <c r="E392" s="81" t="s">
        <v>449</v>
      </c>
      <c r="F392" s="314" t="s">
        <v>50</v>
      </c>
      <c r="G392" s="314" t="s">
        <v>79</v>
      </c>
      <c r="H392" s="414">
        <f t="shared" ref="H392:H455" si="127">I392+AF392</f>
        <v>5999900</v>
      </c>
      <c r="I392" s="414">
        <f t="shared" ref="I392:I455" si="128">O392+J392+T392+Y392+AE392+AC392+AD392</f>
        <v>5999900</v>
      </c>
      <c r="J392" s="414">
        <f t="shared" si="120"/>
        <v>0</v>
      </c>
      <c r="K392" s="351"/>
      <c r="L392" s="351"/>
      <c r="M392" s="351"/>
      <c r="N392" s="351"/>
      <c r="O392" s="414">
        <f t="shared" si="126"/>
        <v>0</v>
      </c>
      <c r="P392" s="351"/>
      <c r="Q392" s="351"/>
      <c r="R392" s="351"/>
      <c r="S392" s="351"/>
      <c r="T392" s="414">
        <f t="shared" si="121"/>
        <v>0</v>
      </c>
      <c r="U392" s="351"/>
      <c r="V392" s="351"/>
      <c r="W392" s="351"/>
      <c r="X392" s="351"/>
      <c r="Y392" s="414">
        <f t="shared" si="125"/>
        <v>5999900</v>
      </c>
      <c r="Z392" s="351">
        <v>5999900</v>
      </c>
      <c r="AA392" s="351"/>
      <c r="AB392" s="351"/>
      <c r="AC392" s="351"/>
      <c r="AD392" s="351"/>
      <c r="AE392" s="351"/>
      <c r="AF392" s="351"/>
      <c r="AG392" s="414">
        <f t="shared" ref="AG392:AG455" si="129">AH392+BE392</f>
        <v>5999900</v>
      </c>
      <c r="AH392" s="420">
        <f t="shared" ref="AH392:AH455" si="130">AN392+AI392+AS392+AX392+BD392+BB392+BC392</f>
        <v>5999900</v>
      </c>
      <c r="AI392" s="414">
        <f t="shared" si="122"/>
        <v>0</v>
      </c>
      <c r="AJ392" s="414">
        <v>0</v>
      </c>
      <c r="AK392" s="414">
        <v>0</v>
      </c>
      <c r="AL392" s="414">
        <v>0</v>
      </c>
      <c r="AM392" s="414">
        <v>0</v>
      </c>
      <c r="AN392" s="414">
        <f t="shared" ref="AN392:AN455" si="131">AR392+AQ392+AP392+AO392</f>
        <v>0</v>
      </c>
      <c r="AO392" s="414">
        <v>0</v>
      </c>
      <c r="AP392" s="414">
        <v>0</v>
      </c>
      <c r="AQ392" s="414">
        <v>0</v>
      </c>
      <c r="AR392" s="414">
        <v>0</v>
      </c>
      <c r="AS392" s="414">
        <f t="shared" si="123"/>
        <v>0</v>
      </c>
      <c r="AT392" s="414">
        <v>0</v>
      </c>
      <c r="AU392" s="414">
        <v>0</v>
      </c>
      <c r="AV392" s="414">
        <v>0</v>
      </c>
      <c r="AW392" s="414">
        <v>0</v>
      </c>
      <c r="AX392" s="414">
        <f t="shared" si="124"/>
        <v>5999900</v>
      </c>
      <c r="AY392" s="414">
        <v>5999900</v>
      </c>
      <c r="AZ392" s="414">
        <v>0</v>
      </c>
      <c r="BA392" s="414">
        <v>0</v>
      </c>
      <c r="BB392" s="414">
        <v>0</v>
      </c>
      <c r="BC392" s="414">
        <v>0</v>
      </c>
      <c r="BD392" s="414">
        <v>0</v>
      </c>
      <c r="BE392" s="314"/>
      <c r="BF392" s="286"/>
      <c r="BG392" s="400">
        <f t="shared" ref="BG392:BG455" si="132">BE392-AF392</f>
        <v>0</v>
      </c>
    </row>
    <row r="393" s="400" customFormat="1" ht="24" customHeight="1" spans="1:59">
      <c r="A393" s="314">
        <v>385</v>
      </c>
      <c r="B393" s="314" t="s">
        <v>19</v>
      </c>
      <c r="C393" s="314" t="s">
        <v>20</v>
      </c>
      <c r="D393" s="81">
        <v>2023</v>
      </c>
      <c r="E393" s="81" t="s">
        <v>450</v>
      </c>
      <c r="F393" s="314" t="s">
        <v>50</v>
      </c>
      <c r="G393" s="314" t="s">
        <v>79</v>
      </c>
      <c r="H393" s="414">
        <f t="shared" si="127"/>
        <v>5418100</v>
      </c>
      <c r="I393" s="414">
        <f t="shared" si="128"/>
        <v>5418100</v>
      </c>
      <c r="J393" s="414">
        <f t="shared" si="120"/>
        <v>0</v>
      </c>
      <c r="K393" s="351"/>
      <c r="L393" s="351"/>
      <c r="M393" s="351"/>
      <c r="N393" s="351"/>
      <c r="O393" s="414">
        <f t="shared" si="126"/>
        <v>0</v>
      </c>
      <c r="P393" s="351"/>
      <c r="Q393" s="351"/>
      <c r="R393" s="351"/>
      <c r="S393" s="351"/>
      <c r="T393" s="414">
        <f t="shared" si="121"/>
        <v>0</v>
      </c>
      <c r="U393" s="351"/>
      <c r="V393" s="351"/>
      <c r="W393" s="351"/>
      <c r="X393" s="351"/>
      <c r="Y393" s="414">
        <f t="shared" si="125"/>
        <v>5418100</v>
      </c>
      <c r="Z393" s="351">
        <v>5418100</v>
      </c>
      <c r="AA393" s="351"/>
      <c r="AB393" s="351"/>
      <c r="AC393" s="351"/>
      <c r="AD393" s="351"/>
      <c r="AE393" s="351"/>
      <c r="AF393" s="351"/>
      <c r="AG393" s="414">
        <f t="shared" si="129"/>
        <v>5418100</v>
      </c>
      <c r="AH393" s="420">
        <f t="shared" si="130"/>
        <v>5418100</v>
      </c>
      <c r="AI393" s="414">
        <f t="shared" si="122"/>
        <v>0</v>
      </c>
      <c r="AJ393" s="414">
        <v>0</v>
      </c>
      <c r="AK393" s="414">
        <v>0</v>
      </c>
      <c r="AL393" s="414">
        <v>0</v>
      </c>
      <c r="AM393" s="414">
        <v>0</v>
      </c>
      <c r="AN393" s="414">
        <f t="shared" si="131"/>
        <v>0</v>
      </c>
      <c r="AO393" s="414">
        <v>0</v>
      </c>
      <c r="AP393" s="414">
        <v>0</v>
      </c>
      <c r="AQ393" s="414">
        <v>0</v>
      </c>
      <c r="AR393" s="414">
        <v>0</v>
      </c>
      <c r="AS393" s="414">
        <f t="shared" si="123"/>
        <v>0</v>
      </c>
      <c r="AT393" s="414">
        <v>0</v>
      </c>
      <c r="AU393" s="414">
        <v>0</v>
      </c>
      <c r="AV393" s="414">
        <v>0</v>
      </c>
      <c r="AW393" s="414">
        <v>0</v>
      </c>
      <c r="AX393" s="414">
        <f t="shared" si="124"/>
        <v>5418100</v>
      </c>
      <c r="AY393" s="414">
        <v>5418100</v>
      </c>
      <c r="AZ393" s="414">
        <v>0</v>
      </c>
      <c r="BA393" s="414">
        <v>0</v>
      </c>
      <c r="BB393" s="414">
        <v>0</v>
      </c>
      <c r="BC393" s="414">
        <v>0</v>
      </c>
      <c r="BD393" s="414">
        <v>0</v>
      </c>
      <c r="BE393" s="314"/>
      <c r="BF393" s="286"/>
      <c r="BG393" s="400">
        <f t="shared" si="132"/>
        <v>0</v>
      </c>
    </row>
    <row r="394" s="400" customFormat="1" ht="24" customHeight="1" spans="1:59">
      <c r="A394" s="314">
        <v>386</v>
      </c>
      <c r="B394" s="314" t="s">
        <v>19</v>
      </c>
      <c r="C394" s="314" t="s">
        <v>20</v>
      </c>
      <c r="D394" s="81">
        <v>2023</v>
      </c>
      <c r="E394" s="81" t="s">
        <v>451</v>
      </c>
      <c r="F394" s="314" t="s">
        <v>50</v>
      </c>
      <c r="G394" s="314" t="s">
        <v>79</v>
      </c>
      <c r="H394" s="414">
        <f t="shared" si="127"/>
        <v>5999300</v>
      </c>
      <c r="I394" s="414">
        <f t="shared" si="128"/>
        <v>5999300</v>
      </c>
      <c r="J394" s="414">
        <f t="shared" si="120"/>
        <v>0</v>
      </c>
      <c r="K394" s="351"/>
      <c r="L394" s="351"/>
      <c r="M394" s="351"/>
      <c r="N394" s="351"/>
      <c r="O394" s="414">
        <f t="shared" si="126"/>
        <v>0</v>
      </c>
      <c r="P394" s="351"/>
      <c r="Q394" s="351"/>
      <c r="R394" s="351"/>
      <c r="S394" s="351"/>
      <c r="T394" s="414">
        <f t="shared" si="121"/>
        <v>0</v>
      </c>
      <c r="U394" s="351"/>
      <c r="V394" s="351"/>
      <c r="W394" s="351"/>
      <c r="X394" s="351"/>
      <c r="Y394" s="414">
        <f t="shared" si="125"/>
        <v>5999300</v>
      </c>
      <c r="Z394" s="351">
        <v>5999300</v>
      </c>
      <c r="AA394" s="351"/>
      <c r="AB394" s="351"/>
      <c r="AC394" s="351"/>
      <c r="AD394" s="351"/>
      <c r="AE394" s="351"/>
      <c r="AF394" s="351"/>
      <c r="AG394" s="414">
        <f t="shared" si="129"/>
        <v>5999300</v>
      </c>
      <c r="AH394" s="420">
        <f t="shared" si="130"/>
        <v>5999300</v>
      </c>
      <c r="AI394" s="414">
        <f t="shared" si="122"/>
        <v>0</v>
      </c>
      <c r="AJ394" s="414">
        <v>0</v>
      </c>
      <c r="AK394" s="414">
        <v>0</v>
      </c>
      <c r="AL394" s="414">
        <v>0</v>
      </c>
      <c r="AM394" s="414">
        <v>0</v>
      </c>
      <c r="AN394" s="414">
        <f t="shared" si="131"/>
        <v>0</v>
      </c>
      <c r="AO394" s="414">
        <v>0</v>
      </c>
      <c r="AP394" s="414">
        <v>0</v>
      </c>
      <c r="AQ394" s="414">
        <v>0</v>
      </c>
      <c r="AR394" s="414">
        <v>0</v>
      </c>
      <c r="AS394" s="414">
        <f t="shared" si="123"/>
        <v>0</v>
      </c>
      <c r="AT394" s="414">
        <v>0</v>
      </c>
      <c r="AU394" s="414">
        <v>0</v>
      </c>
      <c r="AV394" s="414">
        <v>0</v>
      </c>
      <c r="AW394" s="414">
        <v>0</v>
      </c>
      <c r="AX394" s="414">
        <f t="shared" si="124"/>
        <v>5999300</v>
      </c>
      <c r="AY394" s="414">
        <v>5999300</v>
      </c>
      <c r="AZ394" s="414">
        <v>0</v>
      </c>
      <c r="BA394" s="414">
        <v>0</v>
      </c>
      <c r="BB394" s="414">
        <v>0</v>
      </c>
      <c r="BC394" s="414">
        <v>0</v>
      </c>
      <c r="BD394" s="414">
        <v>0</v>
      </c>
      <c r="BE394" s="314"/>
      <c r="BF394" s="313" t="s">
        <v>452</v>
      </c>
      <c r="BG394" s="400">
        <f t="shared" si="132"/>
        <v>0</v>
      </c>
    </row>
    <row r="395" s="400" customFormat="1" ht="24" customHeight="1" spans="1:59">
      <c r="A395" s="314">
        <v>387</v>
      </c>
      <c r="B395" s="314" t="s">
        <v>19</v>
      </c>
      <c r="C395" s="314" t="s">
        <v>20</v>
      </c>
      <c r="D395" s="81">
        <v>2023</v>
      </c>
      <c r="E395" s="81" t="s">
        <v>453</v>
      </c>
      <c r="F395" s="314" t="s">
        <v>50</v>
      </c>
      <c r="G395" s="314" t="s">
        <v>79</v>
      </c>
      <c r="H395" s="414">
        <f t="shared" si="127"/>
        <v>40000000</v>
      </c>
      <c r="I395" s="414">
        <f t="shared" si="128"/>
        <v>40000000</v>
      </c>
      <c r="J395" s="414">
        <f t="shared" si="120"/>
        <v>0</v>
      </c>
      <c r="K395" s="351"/>
      <c r="L395" s="351"/>
      <c r="M395" s="351"/>
      <c r="N395" s="351"/>
      <c r="O395" s="414">
        <f t="shared" si="126"/>
        <v>0</v>
      </c>
      <c r="P395" s="351"/>
      <c r="Q395" s="351"/>
      <c r="R395" s="351"/>
      <c r="S395" s="351"/>
      <c r="T395" s="414">
        <f t="shared" si="121"/>
        <v>0</v>
      </c>
      <c r="U395" s="351"/>
      <c r="V395" s="351"/>
      <c r="W395" s="351"/>
      <c r="X395" s="351"/>
      <c r="Y395" s="414">
        <f t="shared" si="125"/>
        <v>40000000</v>
      </c>
      <c r="Z395" s="351">
        <v>40000000</v>
      </c>
      <c r="AA395" s="351"/>
      <c r="AB395" s="351"/>
      <c r="AC395" s="351"/>
      <c r="AD395" s="351"/>
      <c r="AE395" s="351"/>
      <c r="AF395" s="351"/>
      <c r="AG395" s="414">
        <f t="shared" si="129"/>
        <v>40000000</v>
      </c>
      <c r="AH395" s="420">
        <f t="shared" si="130"/>
        <v>40000000</v>
      </c>
      <c r="AI395" s="414">
        <f t="shared" si="122"/>
        <v>0</v>
      </c>
      <c r="AJ395" s="414">
        <v>0</v>
      </c>
      <c r="AK395" s="414">
        <v>0</v>
      </c>
      <c r="AL395" s="414">
        <v>0</v>
      </c>
      <c r="AM395" s="414">
        <v>0</v>
      </c>
      <c r="AN395" s="414">
        <f t="shared" si="131"/>
        <v>0</v>
      </c>
      <c r="AO395" s="414">
        <v>0</v>
      </c>
      <c r="AP395" s="414">
        <v>0</v>
      </c>
      <c r="AQ395" s="414">
        <v>0</v>
      </c>
      <c r="AR395" s="414">
        <v>0</v>
      </c>
      <c r="AS395" s="414">
        <f t="shared" si="123"/>
        <v>0</v>
      </c>
      <c r="AT395" s="414">
        <v>0</v>
      </c>
      <c r="AU395" s="414">
        <v>0</v>
      </c>
      <c r="AV395" s="414">
        <v>0</v>
      </c>
      <c r="AW395" s="414">
        <v>0</v>
      </c>
      <c r="AX395" s="414">
        <f t="shared" si="124"/>
        <v>40000000</v>
      </c>
      <c r="AY395" s="414">
        <v>40000000</v>
      </c>
      <c r="AZ395" s="414">
        <v>0</v>
      </c>
      <c r="BA395" s="414">
        <v>0</v>
      </c>
      <c r="BB395" s="414">
        <v>0</v>
      </c>
      <c r="BC395" s="414">
        <v>0</v>
      </c>
      <c r="BD395" s="414">
        <v>0</v>
      </c>
      <c r="BE395" s="314"/>
      <c r="BF395" s="286"/>
      <c r="BG395" s="400">
        <f t="shared" si="132"/>
        <v>0</v>
      </c>
    </row>
    <row r="396" s="400" customFormat="1" ht="24" customHeight="1" spans="1:59">
      <c r="A396" s="314">
        <v>388</v>
      </c>
      <c r="B396" s="314" t="s">
        <v>19</v>
      </c>
      <c r="C396" s="314" t="s">
        <v>20</v>
      </c>
      <c r="D396" s="81">
        <v>2023</v>
      </c>
      <c r="E396" s="81" t="s">
        <v>454</v>
      </c>
      <c r="F396" s="314" t="s">
        <v>50</v>
      </c>
      <c r="G396" s="314" t="s">
        <v>79</v>
      </c>
      <c r="H396" s="414">
        <f t="shared" si="127"/>
        <v>1907400</v>
      </c>
      <c r="I396" s="414">
        <f t="shared" si="128"/>
        <v>1907400</v>
      </c>
      <c r="J396" s="414">
        <f t="shared" si="120"/>
        <v>0</v>
      </c>
      <c r="K396" s="351"/>
      <c r="L396" s="351"/>
      <c r="M396" s="351"/>
      <c r="N396" s="351"/>
      <c r="O396" s="414">
        <f t="shared" si="126"/>
        <v>0</v>
      </c>
      <c r="P396" s="351"/>
      <c r="Q396" s="351"/>
      <c r="R396" s="351"/>
      <c r="S396" s="351"/>
      <c r="T396" s="414">
        <f t="shared" si="121"/>
        <v>0</v>
      </c>
      <c r="U396" s="351"/>
      <c r="V396" s="351"/>
      <c r="W396" s="351"/>
      <c r="X396" s="351"/>
      <c r="Y396" s="414">
        <f t="shared" si="125"/>
        <v>1907400</v>
      </c>
      <c r="Z396" s="351">
        <v>1907400</v>
      </c>
      <c r="AA396" s="351"/>
      <c r="AB396" s="351"/>
      <c r="AC396" s="351"/>
      <c r="AD396" s="351"/>
      <c r="AE396" s="351"/>
      <c r="AF396" s="351"/>
      <c r="AG396" s="414">
        <f t="shared" si="129"/>
        <v>1907400</v>
      </c>
      <c r="AH396" s="420">
        <f t="shared" si="130"/>
        <v>1907400</v>
      </c>
      <c r="AI396" s="414">
        <f t="shared" si="122"/>
        <v>0</v>
      </c>
      <c r="AJ396" s="414">
        <v>0</v>
      </c>
      <c r="AK396" s="414">
        <v>0</v>
      </c>
      <c r="AL396" s="414">
        <v>0</v>
      </c>
      <c r="AM396" s="414">
        <v>0</v>
      </c>
      <c r="AN396" s="414">
        <f t="shared" si="131"/>
        <v>0</v>
      </c>
      <c r="AO396" s="414">
        <v>0</v>
      </c>
      <c r="AP396" s="414">
        <v>0</v>
      </c>
      <c r="AQ396" s="414">
        <v>0</v>
      </c>
      <c r="AR396" s="414">
        <v>0</v>
      </c>
      <c r="AS396" s="414">
        <f t="shared" si="123"/>
        <v>0</v>
      </c>
      <c r="AT396" s="414">
        <v>0</v>
      </c>
      <c r="AU396" s="414">
        <v>0</v>
      </c>
      <c r="AV396" s="414">
        <v>0</v>
      </c>
      <c r="AW396" s="414">
        <v>0</v>
      </c>
      <c r="AX396" s="414">
        <f t="shared" si="124"/>
        <v>1907400</v>
      </c>
      <c r="AY396" s="414">
        <v>1907400</v>
      </c>
      <c r="AZ396" s="414">
        <v>0</v>
      </c>
      <c r="BA396" s="414">
        <v>0</v>
      </c>
      <c r="BB396" s="414">
        <v>0</v>
      </c>
      <c r="BC396" s="414">
        <v>0</v>
      </c>
      <c r="BD396" s="414">
        <v>0</v>
      </c>
      <c r="BE396" s="314"/>
      <c r="BF396" s="286"/>
      <c r="BG396" s="400">
        <f t="shared" si="132"/>
        <v>0</v>
      </c>
    </row>
    <row r="397" s="400" customFormat="1" ht="24" customHeight="1" spans="1:59">
      <c r="A397" s="314">
        <v>389</v>
      </c>
      <c r="B397" s="314" t="s">
        <v>19</v>
      </c>
      <c r="C397" s="314" t="s">
        <v>20</v>
      </c>
      <c r="D397" s="314">
        <v>2016</v>
      </c>
      <c r="E397" s="81" t="s">
        <v>455</v>
      </c>
      <c r="F397" s="314" t="s">
        <v>50</v>
      </c>
      <c r="G397" s="314" t="s">
        <v>50</v>
      </c>
      <c r="H397" s="414">
        <f t="shared" si="127"/>
        <v>911200</v>
      </c>
      <c r="I397" s="422">
        <f t="shared" si="128"/>
        <v>0</v>
      </c>
      <c r="J397" s="414">
        <f t="shared" si="120"/>
        <v>0</v>
      </c>
      <c r="K397" s="351"/>
      <c r="L397" s="351"/>
      <c r="M397" s="351"/>
      <c r="N397" s="351"/>
      <c r="O397" s="414">
        <f t="shared" si="126"/>
        <v>0</v>
      </c>
      <c r="P397" s="351"/>
      <c r="Q397" s="351"/>
      <c r="R397" s="351"/>
      <c r="S397" s="351"/>
      <c r="T397" s="414">
        <f t="shared" si="121"/>
        <v>0</v>
      </c>
      <c r="U397" s="351"/>
      <c r="V397" s="351"/>
      <c r="W397" s="351"/>
      <c r="X397" s="351"/>
      <c r="Y397" s="414">
        <v>0</v>
      </c>
      <c r="Z397" s="351"/>
      <c r="AA397" s="351"/>
      <c r="AB397" s="351"/>
      <c r="AC397" s="351"/>
      <c r="AD397" s="351"/>
      <c r="AE397" s="351"/>
      <c r="AF397" s="351">
        <v>911200</v>
      </c>
      <c r="AG397" s="431">
        <f t="shared" si="129"/>
        <v>911200</v>
      </c>
      <c r="AH397" s="420">
        <f t="shared" si="130"/>
        <v>0</v>
      </c>
      <c r="AI397" s="414">
        <f t="shared" si="122"/>
        <v>0</v>
      </c>
      <c r="AJ397" s="414">
        <v>0</v>
      </c>
      <c r="AK397" s="414">
        <v>0</v>
      </c>
      <c r="AL397" s="414">
        <v>0</v>
      </c>
      <c r="AM397" s="414">
        <v>0</v>
      </c>
      <c r="AN397" s="414">
        <f t="shared" si="131"/>
        <v>0</v>
      </c>
      <c r="AO397" s="414">
        <v>0</v>
      </c>
      <c r="AP397" s="414">
        <v>0</v>
      </c>
      <c r="AQ397" s="414">
        <v>0</v>
      </c>
      <c r="AR397" s="414">
        <v>0</v>
      </c>
      <c r="AS397" s="414">
        <f t="shared" si="123"/>
        <v>0</v>
      </c>
      <c r="AT397" s="414">
        <v>0</v>
      </c>
      <c r="AU397" s="414">
        <v>0</v>
      </c>
      <c r="AV397" s="414">
        <v>0</v>
      </c>
      <c r="AW397" s="414">
        <v>0</v>
      </c>
      <c r="AX397" s="414">
        <f t="shared" si="124"/>
        <v>0</v>
      </c>
      <c r="AY397" s="414">
        <v>0</v>
      </c>
      <c r="AZ397" s="414">
        <v>0</v>
      </c>
      <c r="BA397" s="414">
        <v>0</v>
      </c>
      <c r="BB397" s="414">
        <v>0</v>
      </c>
      <c r="BC397" s="414"/>
      <c r="BD397" s="414">
        <v>0</v>
      </c>
      <c r="BE397" s="351">
        <v>911200</v>
      </c>
      <c r="BF397" s="286"/>
      <c r="BG397" s="400">
        <f t="shared" si="132"/>
        <v>0</v>
      </c>
    </row>
    <row r="398" s="400" customFormat="1" ht="24" customHeight="1" spans="1:59">
      <c r="A398" s="314">
        <v>390</v>
      </c>
      <c r="B398" s="314" t="s">
        <v>19</v>
      </c>
      <c r="C398" s="314" t="s">
        <v>20</v>
      </c>
      <c r="D398" s="314">
        <v>2016</v>
      </c>
      <c r="E398" s="81" t="s">
        <v>456</v>
      </c>
      <c r="F398" s="314" t="s">
        <v>50</v>
      </c>
      <c r="G398" s="314" t="s">
        <v>50</v>
      </c>
      <c r="H398" s="414">
        <f t="shared" si="127"/>
        <v>800800</v>
      </c>
      <c r="I398" s="422">
        <f t="shared" si="128"/>
        <v>0</v>
      </c>
      <c r="J398" s="414">
        <f t="shared" si="120"/>
        <v>0</v>
      </c>
      <c r="K398" s="351"/>
      <c r="L398" s="351"/>
      <c r="M398" s="351"/>
      <c r="N398" s="351"/>
      <c r="O398" s="414">
        <f t="shared" si="126"/>
        <v>0</v>
      </c>
      <c r="P398" s="351"/>
      <c r="Q398" s="351"/>
      <c r="R398" s="351"/>
      <c r="S398" s="351"/>
      <c r="T398" s="414">
        <f t="shared" si="121"/>
        <v>0</v>
      </c>
      <c r="U398" s="351"/>
      <c r="V398" s="351"/>
      <c r="W398" s="351"/>
      <c r="X398" s="351"/>
      <c r="Y398" s="414">
        <v>0</v>
      </c>
      <c r="Z398" s="351"/>
      <c r="AA398" s="351"/>
      <c r="AB398" s="351"/>
      <c r="AC398" s="351"/>
      <c r="AD398" s="351"/>
      <c r="AE398" s="351"/>
      <c r="AF398" s="351">
        <v>800800</v>
      </c>
      <c r="AG398" s="431">
        <f t="shared" si="129"/>
        <v>800800</v>
      </c>
      <c r="AH398" s="420">
        <f t="shared" si="130"/>
        <v>0</v>
      </c>
      <c r="AI398" s="414">
        <f t="shared" si="122"/>
        <v>0</v>
      </c>
      <c r="AJ398" s="414">
        <v>0</v>
      </c>
      <c r="AK398" s="414">
        <v>0</v>
      </c>
      <c r="AL398" s="414">
        <v>0</v>
      </c>
      <c r="AM398" s="414">
        <v>0</v>
      </c>
      <c r="AN398" s="414">
        <f t="shared" si="131"/>
        <v>0</v>
      </c>
      <c r="AO398" s="414">
        <v>0</v>
      </c>
      <c r="AP398" s="414">
        <v>0</v>
      </c>
      <c r="AQ398" s="414">
        <v>0</v>
      </c>
      <c r="AR398" s="414">
        <v>0</v>
      </c>
      <c r="AS398" s="414">
        <f t="shared" si="123"/>
        <v>0</v>
      </c>
      <c r="AT398" s="414">
        <v>0</v>
      </c>
      <c r="AU398" s="414">
        <v>0</v>
      </c>
      <c r="AV398" s="414">
        <v>0</v>
      </c>
      <c r="AW398" s="414">
        <v>0</v>
      </c>
      <c r="AX398" s="414">
        <f t="shared" si="124"/>
        <v>0</v>
      </c>
      <c r="AY398" s="414">
        <v>0</v>
      </c>
      <c r="AZ398" s="414">
        <v>0</v>
      </c>
      <c r="BA398" s="414">
        <v>0</v>
      </c>
      <c r="BB398" s="414">
        <v>0</v>
      </c>
      <c r="BC398" s="414"/>
      <c r="BD398" s="414">
        <v>0</v>
      </c>
      <c r="BE398" s="351">
        <v>800800</v>
      </c>
      <c r="BF398" s="286"/>
      <c r="BG398" s="400">
        <f t="shared" si="132"/>
        <v>0</v>
      </c>
    </row>
    <row r="399" s="400" customFormat="1" ht="24" customHeight="1" spans="1:59">
      <c r="A399" s="314">
        <v>391</v>
      </c>
      <c r="B399" s="314" t="s">
        <v>19</v>
      </c>
      <c r="C399" s="314" t="s">
        <v>20</v>
      </c>
      <c r="D399" s="314">
        <v>2016</v>
      </c>
      <c r="E399" s="81" t="s">
        <v>457</v>
      </c>
      <c r="F399" s="314" t="s">
        <v>50</v>
      </c>
      <c r="G399" s="314" t="s">
        <v>50</v>
      </c>
      <c r="H399" s="414">
        <f t="shared" si="127"/>
        <v>1852600</v>
      </c>
      <c r="I399" s="422">
        <f t="shared" si="128"/>
        <v>52600</v>
      </c>
      <c r="J399" s="414">
        <f t="shared" si="120"/>
        <v>0</v>
      </c>
      <c r="K399" s="351"/>
      <c r="L399" s="351"/>
      <c r="M399" s="351"/>
      <c r="N399" s="351"/>
      <c r="O399" s="414">
        <f t="shared" si="126"/>
        <v>52600</v>
      </c>
      <c r="P399" s="351"/>
      <c r="Q399" s="351"/>
      <c r="R399" s="351"/>
      <c r="S399" s="351">
        <v>52600</v>
      </c>
      <c r="T399" s="414">
        <f t="shared" si="121"/>
        <v>0</v>
      </c>
      <c r="U399" s="351"/>
      <c r="V399" s="351"/>
      <c r="W399" s="351"/>
      <c r="X399" s="351"/>
      <c r="Y399" s="414">
        <v>0</v>
      </c>
      <c r="Z399" s="351"/>
      <c r="AA399" s="351"/>
      <c r="AB399" s="351"/>
      <c r="AC399" s="351"/>
      <c r="AD399" s="351"/>
      <c r="AE399" s="351"/>
      <c r="AF399" s="351">
        <v>1800000</v>
      </c>
      <c r="AG399" s="431">
        <f t="shared" si="129"/>
        <v>1852600</v>
      </c>
      <c r="AH399" s="420">
        <f t="shared" si="130"/>
        <v>52600</v>
      </c>
      <c r="AI399" s="414">
        <f t="shared" si="122"/>
        <v>0</v>
      </c>
      <c r="AJ399" s="414">
        <v>0</v>
      </c>
      <c r="AK399" s="414">
        <v>0</v>
      </c>
      <c r="AL399" s="414">
        <v>0</v>
      </c>
      <c r="AM399" s="414"/>
      <c r="AN399" s="414">
        <f t="shared" si="131"/>
        <v>52600</v>
      </c>
      <c r="AO399" s="414">
        <v>0</v>
      </c>
      <c r="AP399" s="414">
        <v>0</v>
      </c>
      <c r="AQ399" s="414">
        <v>0</v>
      </c>
      <c r="AR399" s="414">
        <v>52600</v>
      </c>
      <c r="AS399" s="414">
        <f t="shared" si="123"/>
        <v>0</v>
      </c>
      <c r="AT399" s="414">
        <v>0</v>
      </c>
      <c r="AU399" s="414">
        <v>0</v>
      </c>
      <c r="AV399" s="414">
        <v>0</v>
      </c>
      <c r="AW399" s="414">
        <v>0</v>
      </c>
      <c r="AX399" s="414">
        <f t="shared" si="124"/>
        <v>0</v>
      </c>
      <c r="AY399" s="414">
        <v>0</v>
      </c>
      <c r="AZ399" s="414">
        <v>0</v>
      </c>
      <c r="BA399" s="414">
        <v>0</v>
      </c>
      <c r="BB399" s="414">
        <v>0</v>
      </c>
      <c r="BC399" s="414"/>
      <c r="BD399" s="414">
        <v>0</v>
      </c>
      <c r="BE399" s="351">
        <v>1800000</v>
      </c>
      <c r="BF399" s="286"/>
      <c r="BG399" s="400">
        <f t="shared" si="132"/>
        <v>0</v>
      </c>
    </row>
    <row r="400" s="400" customFormat="1" ht="24" customHeight="1" spans="1:59">
      <c r="A400" s="314">
        <v>392</v>
      </c>
      <c r="B400" s="314" t="s">
        <v>19</v>
      </c>
      <c r="C400" s="314" t="s">
        <v>20</v>
      </c>
      <c r="D400" s="314">
        <v>2016</v>
      </c>
      <c r="E400" s="81" t="s">
        <v>458</v>
      </c>
      <c r="F400" s="314" t="s">
        <v>50</v>
      </c>
      <c r="G400" s="314" t="s">
        <v>50</v>
      </c>
      <c r="H400" s="414">
        <f t="shared" si="127"/>
        <v>3426900</v>
      </c>
      <c r="I400" s="422">
        <f t="shared" si="128"/>
        <v>0</v>
      </c>
      <c r="J400" s="414">
        <f t="shared" si="120"/>
        <v>0</v>
      </c>
      <c r="K400" s="351"/>
      <c r="L400" s="351"/>
      <c r="M400" s="351"/>
      <c r="N400" s="351"/>
      <c r="O400" s="414">
        <f t="shared" si="126"/>
        <v>0</v>
      </c>
      <c r="P400" s="351"/>
      <c r="Q400" s="351"/>
      <c r="R400" s="351"/>
      <c r="S400" s="351"/>
      <c r="T400" s="414">
        <f t="shared" si="121"/>
        <v>0</v>
      </c>
      <c r="U400" s="351"/>
      <c r="V400" s="351"/>
      <c r="W400" s="351"/>
      <c r="X400" s="351"/>
      <c r="Y400" s="414">
        <v>0</v>
      </c>
      <c r="Z400" s="351"/>
      <c r="AA400" s="351"/>
      <c r="AB400" s="351"/>
      <c r="AC400" s="351"/>
      <c r="AD400" s="351"/>
      <c r="AE400" s="351"/>
      <c r="AF400" s="351">
        <v>3426900</v>
      </c>
      <c r="AG400" s="431">
        <f t="shared" si="129"/>
        <v>3426900</v>
      </c>
      <c r="AH400" s="420">
        <f t="shared" si="130"/>
        <v>0</v>
      </c>
      <c r="AI400" s="414">
        <f t="shared" si="122"/>
        <v>0</v>
      </c>
      <c r="AJ400" s="414">
        <v>0</v>
      </c>
      <c r="AK400" s="414">
        <v>0</v>
      </c>
      <c r="AL400" s="414">
        <v>0</v>
      </c>
      <c r="AM400" s="414">
        <v>0</v>
      </c>
      <c r="AN400" s="414">
        <f t="shared" si="131"/>
        <v>0</v>
      </c>
      <c r="AO400" s="414">
        <v>0</v>
      </c>
      <c r="AP400" s="414">
        <v>0</v>
      </c>
      <c r="AQ400" s="414">
        <v>0</v>
      </c>
      <c r="AR400" s="414">
        <v>0</v>
      </c>
      <c r="AS400" s="414">
        <f t="shared" si="123"/>
        <v>0</v>
      </c>
      <c r="AT400" s="414">
        <v>0</v>
      </c>
      <c r="AU400" s="414">
        <v>0</v>
      </c>
      <c r="AV400" s="414">
        <v>0</v>
      </c>
      <c r="AW400" s="414">
        <v>0</v>
      </c>
      <c r="AX400" s="414">
        <f t="shared" si="124"/>
        <v>0</v>
      </c>
      <c r="AY400" s="414">
        <v>0</v>
      </c>
      <c r="AZ400" s="414">
        <v>0</v>
      </c>
      <c r="BA400" s="414">
        <v>0</v>
      </c>
      <c r="BB400" s="414">
        <v>0</v>
      </c>
      <c r="BC400" s="414"/>
      <c r="BD400" s="414">
        <v>0</v>
      </c>
      <c r="BE400" s="351">
        <v>3426900</v>
      </c>
      <c r="BF400" s="418" t="s">
        <v>459</v>
      </c>
      <c r="BG400" s="400">
        <f t="shared" si="132"/>
        <v>0</v>
      </c>
    </row>
    <row r="401" s="400" customFormat="1" ht="24" customHeight="1" spans="1:59">
      <c r="A401" s="314">
        <v>393</v>
      </c>
      <c r="B401" s="314" t="s">
        <v>19</v>
      </c>
      <c r="C401" s="314" t="s">
        <v>20</v>
      </c>
      <c r="D401" s="314">
        <v>2016</v>
      </c>
      <c r="E401" s="81" t="s">
        <v>460</v>
      </c>
      <c r="F401" s="314" t="s">
        <v>50</v>
      </c>
      <c r="G401" s="314" t="s">
        <v>50</v>
      </c>
      <c r="H401" s="414">
        <f t="shared" si="127"/>
        <v>7000000</v>
      </c>
      <c r="I401" s="422">
        <f t="shared" si="128"/>
        <v>0</v>
      </c>
      <c r="J401" s="414">
        <f t="shared" si="120"/>
        <v>0</v>
      </c>
      <c r="K401" s="351"/>
      <c r="L401" s="351"/>
      <c r="M401" s="351"/>
      <c r="N401" s="351"/>
      <c r="O401" s="414">
        <f t="shared" si="126"/>
        <v>0</v>
      </c>
      <c r="P401" s="351"/>
      <c r="Q401" s="351"/>
      <c r="R401" s="351"/>
      <c r="S401" s="351"/>
      <c r="T401" s="414">
        <f t="shared" si="121"/>
        <v>0</v>
      </c>
      <c r="U401" s="351"/>
      <c r="V401" s="351"/>
      <c r="W401" s="351"/>
      <c r="X401" s="351"/>
      <c r="Y401" s="414">
        <v>0</v>
      </c>
      <c r="Z401" s="351"/>
      <c r="AA401" s="351"/>
      <c r="AB401" s="351"/>
      <c r="AC401" s="351"/>
      <c r="AD401" s="351"/>
      <c r="AE401" s="351"/>
      <c r="AF401" s="351">
        <v>7000000</v>
      </c>
      <c r="AG401" s="431">
        <f t="shared" si="129"/>
        <v>7000000</v>
      </c>
      <c r="AH401" s="420">
        <f t="shared" si="130"/>
        <v>0</v>
      </c>
      <c r="AI401" s="414">
        <f t="shared" si="122"/>
        <v>0</v>
      </c>
      <c r="AJ401" s="414">
        <v>0</v>
      </c>
      <c r="AK401" s="414">
        <v>0</v>
      </c>
      <c r="AL401" s="414">
        <v>0</v>
      </c>
      <c r="AM401" s="414">
        <v>0</v>
      </c>
      <c r="AN401" s="414">
        <f t="shared" si="131"/>
        <v>0</v>
      </c>
      <c r="AO401" s="414">
        <v>0</v>
      </c>
      <c r="AP401" s="414">
        <v>0</v>
      </c>
      <c r="AQ401" s="414">
        <v>0</v>
      </c>
      <c r="AR401" s="414">
        <v>0</v>
      </c>
      <c r="AS401" s="414">
        <f t="shared" si="123"/>
        <v>0</v>
      </c>
      <c r="AT401" s="414">
        <v>0</v>
      </c>
      <c r="AU401" s="414">
        <v>0</v>
      </c>
      <c r="AV401" s="414">
        <v>0</v>
      </c>
      <c r="AW401" s="414">
        <v>0</v>
      </c>
      <c r="AX401" s="414">
        <f t="shared" si="124"/>
        <v>0</v>
      </c>
      <c r="AY401" s="414">
        <v>0</v>
      </c>
      <c r="AZ401" s="414">
        <v>0</v>
      </c>
      <c r="BA401" s="414">
        <v>0</v>
      </c>
      <c r="BB401" s="414">
        <v>0</v>
      </c>
      <c r="BC401" s="414"/>
      <c r="BD401" s="414">
        <v>0</v>
      </c>
      <c r="BE401" s="351">
        <v>7000000</v>
      </c>
      <c r="BF401" s="286"/>
      <c r="BG401" s="400">
        <f t="shared" si="132"/>
        <v>0</v>
      </c>
    </row>
    <row r="402" s="400" customFormat="1" ht="24" customHeight="1" spans="1:59">
      <c r="A402" s="314">
        <v>394</v>
      </c>
      <c r="B402" s="314" t="s">
        <v>19</v>
      </c>
      <c r="C402" s="314" t="s">
        <v>20</v>
      </c>
      <c r="D402" s="314">
        <v>2016</v>
      </c>
      <c r="E402" s="81" t="s">
        <v>461</v>
      </c>
      <c r="F402" s="314" t="s">
        <v>50</v>
      </c>
      <c r="G402" s="314" t="s">
        <v>50</v>
      </c>
      <c r="H402" s="414">
        <f t="shared" si="127"/>
        <v>2419900</v>
      </c>
      <c r="I402" s="422">
        <f t="shared" si="128"/>
        <v>23400</v>
      </c>
      <c r="J402" s="414">
        <f t="shared" si="120"/>
        <v>0</v>
      </c>
      <c r="K402" s="351"/>
      <c r="L402" s="351"/>
      <c r="M402" s="351"/>
      <c r="N402" s="351"/>
      <c r="O402" s="414">
        <f t="shared" si="126"/>
        <v>23400</v>
      </c>
      <c r="P402" s="351"/>
      <c r="Q402" s="351"/>
      <c r="R402" s="351"/>
      <c r="S402" s="351">
        <v>23400</v>
      </c>
      <c r="T402" s="414">
        <f t="shared" si="121"/>
        <v>0</v>
      </c>
      <c r="U402" s="351"/>
      <c r="V402" s="351"/>
      <c r="W402" s="351"/>
      <c r="X402" s="351"/>
      <c r="Y402" s="414">
        <v>0</v>
      </c>
      <c r="Z402" s="351"/>
      <c r="AA402" s="351"/>
      <c r="AB402" s="351"/>
      <c r="AC402" s="351"/>
      <c r="AD402" s="351"/>
      <c r="AE402" s="351"/>
      <c r="AF402" s="351">
        <v>2396500</v>
      </c>
      <c r="AG402" s="431">
        <f t="shared" si="129"/>
        <v>2368361.17000001</v>
      </c>
      <c r="AH402" s="420">
        <f t="shared" si="130"/>
        <v>0</v>
      </c>
      <c r="AI402" s="414">
        <f t="shared" si="122"/>
        <v>0</v>
      </c>
      <c r="AJ402" s="414">
        <v>0</v>
      </c>
      <c r="AK402" s="414">
        <v>0</v>
      </c>
      <c r="AL402" s="414">
        <v>0</v>
      </c>
      <c r="AM402" s="414"/>
      <c r="AN402" s="414">
        <f t="shared" si="131"/>
        <v>0</v>
      </c>
      <c r="AO402" s="414">
        <v>0</v>
      </c>
      <c r="AP402" s="414">
        <v>0</v>
      </c>
      <c r="AQ402" s="414">
        <v>0</v>
      </c>
      <c r="AR402" s="414"/>
      <c r="AS402" s="414">
        <f t="shared" si="123"/>
        <v>0</v>
      </c>
      <c r="AT402" s="414">
        <v>0</v>
      </c>
      <c r="AU402" s="414">
        <v>0</v>
      </c>
      <c r="AV402" s="414">
        <v>0</v>
      </c>
      <c r="AW402" s="414">
        <v>0</v>
      </c>
      <c r="AX402" s="414">
        <f t="shared" si="124"/>
        <v>0</v>
      </c>
      <c r="AY402" s="414">
        <v>0</v>
      </c>
      <c r="AZ402" s="414">
        <v>0</v>
      </c>
      <c r="BA402" s="414">
        <v>0</v>
      </c>
      <c r="BB402" s="414">
        <v>0</v>
      </c>
      <c r="BC402" s="414"/>
      <c r="BD402" s="414">
        <v>0</v>
      </c>
      <c r="BE402" s="351">
        <v>2368361.17000001</v>
      </c>
      <c r="BF402" s="418" t="s">
        <v>369</v>
      </c>
      <c r="BG402" s="400">
        <f t="shared" si="132"/>
        <v>-28138.8299999898</v>
      </c>
    </row>
    <row r="403" s="400" customFormat="1" ht="24" customHeight="1" spans="1:59">
      <c r="A403" s="314">
        <v>395</v>
      </c>
      <c r="B403" s="314" t="s">
        <v>19</v>
      </c>
      <c r="C403" s="314" t="s">
        <v>20</v>
      </c>
      <c r="D403" s="314">
        <v>2016</v>
      </c>
      <c r="E403" s="81" t="s">
        <v>462</v>
      </c>
      <c r="F403" s="314" t="s">
        <v>50</v>
      </c>
      <c r="G403" s="314" t="s">
        <v>50</v>
      </c>
      <c r="H403" s="414">
        <f t="shared" si="127"/>
        <v>1975400</v>
      </c>
      <c r="I403" s="422">
        <f t="shared" si="128"/>
        <v>0</v>
      </c>
      <c r="J403" s="414">
        <f t="shared" si="120"/>
        <v>0</v>
      </c>
      <c r="K403" s="351"/>
      <c r="L403" s="351"/>
      <c r="M403" s="351"/>
      <c r="N403" s="351"/>
      <c r="O403" s="414">
        <f t="shared" si="126"/>
        <v>0</v>
      </c>
      <c r="P403" s="351"/>
      <c r="Q403" s="351"/>
      <c r="R403" s="351"/>
      <c r="S403" s="351"/>
      <c r="T403" s="414">
        <f t="shared" si="121"/>
        <v>0</v>
      </c>
      <c r="U403" s="351"/>
      <c r="V403" s="351"/>
      <c r="W403" s="351"/>
      <c r="X403" s="351"/>
      <c r="Y403" s="414">
        <v>0</v>
      </c>
      <c r="Z403" s="351"/>
      <c r="AA403" s="351"/>
      <c r="AB403" s="351"/>
      <c r="AC403" s="351"/>
      <c r="AD403" s="351"/>
      <c r="AE403" s="351"/>
      <c r="AF403" s="351">
        <v>1975400</v>
      </c>
      <c r="AG403" s="431">
        <f t="shared" si="129"/>
        <v>1975400</v>
      </c>
      <c r="AH403" s="420">
        <f t="shared" si="130"/>
        <v>0</v>
      </c>
      <c r="AI403" s="414">
        <f t="shared" si="122"/>
        <v>0</v>
      </c>
      <c r="AJ403" s="414">
        <v>0</v>
      </c>
      <c r="AK403" s="414">
        <v>0</v>
      </c>
      <c r="AL403" s="414">
        <v>0</v>
      </c>
      <c r="AM403" s="414">
        <v>0</v>
      </c>
      <c r="AN403" s="414">
        <f t="shared" si="131"/>
        <v>0</v>
      </c>
      <c r="AO403" s="414">
        <v>0</v>
      </c>
      <c r="AP403" s="414">
        <v>0</v>
      </c>
      <c r="AQ403" s="414">
        <v>0</v>
      </c>
      <c r="AR403" s="414">
        <v>0</v>
      </c>
      <c r="AS403" s="414">
        <f t="shared" si="123"/>
        <v>0</v>
      </c>
      <c r="AT403" s="414">
        <v>0</v>
      </c>
      <c r="AU403" s="414">
        <v>0</v>
      </c>
      <c r="AV403" s="414">
        <v>0</v>
      </c>
      <c r="AW403" s="414">
        <v>0</v>
      </c>
      <c r="AX403" s="414">
        <f t="shared" si="124"/>
        <v>0</v>
      </c>
      <c r="AY403" s="414">
        <v>0</v>
      </c>
      <c r="AZ403" s="414">
        <v>0</v>
      </c>
      <c r="BA403" s="414">
        <v>0</v>
      </c>
      <c r="BB403" s="414">
        <v>0</v>
      </c>
      <c r="BC403" s="414"/>
      <c r="BD403" s="414">
        <v>0</v>
      </c>
      <c r="BE403" s="351">
        <v>1975400</v>
      </c>
      <c r="BF403" s="286"/>
      <c r="BG403" s="400">
        <f t="shared" si="132"/>
        <v>0</v>
      </c>
    </row>
    <row r="404" s="400" customFormat="1" ht="24" customHeight="1" spans="1:59">
      <c r="A404" s="314">
        <v>396</v>
      </c>
      <c r="B404" s="314" t="s">
        <v>19</v>
      </c>
      <c r="C404" s="314" t="s">
        <v>20</v>
      </c>
      <c r="D404" s="314">
        <v>2016</v>
      </c>
      <c r="E404" s="81" t="s">
        <v>463</v>
      </c>
      <c r="F404" s="314" t="s">
        <v>50</v>
      </c>
      <c r="G404" s="314" t="s">
        <v>50</v>
      </c>
      <c r="H404" s="414">
        <f t="shared" si="127"/>
        <v>3940000</v>
      </c>
      <c r="I404" s="422">
        <f t="shared" si="128"/>
        <v>0</v>
      </c>
      <c r="J404" s="414">
        <f t="shared" si="120"/>
        <v>0</v>
      </c>
      <c r="K404" s="351"/>
      <c r="L404" s="351"/>
      <c r="M404" s="351"/>
      <c r="N404" s="351"/>
      <c r="O404" s="414">
        <f t="shared" si="126"/>
        <v>0</v>
      </c>
      <c r="P404" s="351"/>
      <c r="Q404" s="351"/>
      <c r="R404" s="351"/>
      <c r="S404" s="351"/>
      <c r="T404" s="414">
        <f t="shared" si="121"/>
        <v>0</v>
      </c>
      <c r="U404" s="351"/>
      <c r="V404" s="351"/>
      <c r="W404" s="351"/>
      <c r="X404" s="351"/>
      <c r="Y404" s="414">
        <v>0</v>
      </c>
      <c r="Z404" s="351"/>
      <c r="AA404" s="351"/>
      <c r="AB404" s="351"/>
      <c r="AC404" s="351"/>
      <c r="AD404" s="351"/>
      <c r="AE404" s="351"/>
      <c r="AF404" s="351">
        <v>3940000</v>
      </c>
      <c r="AG404" s="431">
        <f t="shared" si="129"/>
        <v>3940000</v>
      </c>
      <c r="AH404" s="420">
        <f t="shared" si="130"/>
        <v>0</v>
      </c>
      <c r="AI404" s="414">
        <f t="shared" si="122"/>
        <v>0</v>
      </c>
      <c r="AJ404" s="414">
        <v>0</v>
      </c>
      <c r="AK404" s="414">
        <v>0</v>
      </c>
      <c r="AL404" s="414">
        <v>0</v>
      </c>
      <c r="AM404" s="414">
        <v>0</v>
      </c>
      <c r="AN404" s="414">
        <f t="shared" si="131"/>
        <v>0</v>
      </c>
      <c r="AO404" s="414">
        <v>0</v>
      </c>
      <c r="AP404" s="414">
        <v>0</v>
      </c>
      <c r="AQ404" s="414">
        <v>0</v>
      </c>
      <c r="AR404" s="414">
        <v>0</v>
      </c>
      <c r="AS404" s="414">
        <f t="shared" si="123"/>
        <v>0</v>
      </c>
      <c r="AT404" s="414">
        <v>0</v>
      </c>
      <c r="AU404" s="414">
        <v>0</v>
      </c>
      <c r="AV404" s="414">
        <v>0</v>
      </c>
      <c r="AW404" s="414">
        <v>0</v>
      </c>
      <c r="AX404" s="414">
        <f t="shared" si="124"/>
        <v>0</v>
      </c>
      <c r="AY404" s="414">
        <v>0</v>
      </c>
      <c r="AZ404" s="414">
        <v>0</v>
      </c>
      <c r="BA404" s="414">
        <v>0</v>
      </c>
      <c r="BB404" s="414">
        <v>0</v>
      </c>
      <c r="BC404" s="414"/>
      <c r="BD404" s="414">
        <v>0</v>
      </c>
      <c r="BE404" s="351">
        <v>3940000</v>
      </c>
      <c r="BF404" s="286"/>
      <c r="BG404" s="400">
        <f t="shared" si="132"/>
        <v>0</v>
      </c>
    </row>
    <row r="405" s="400" customFormat="1" ht="24" customHeight="1" spans="1:59">
      <c r="A405" s="314">
        <v>397</v>
      </c>
      <c r="B405" s="314" t="s">
        <v>19</v>
      </c>
      <c r="C405" s="314" t="s">
        <v>20</v>
      </c>
      <c r="D405" s="314">
        <v>2016</v>
      </c>
      <c r="E405" s="81" t="s">
        <v>464</v>
      </c>
      <c r="F405" s="314" t="s">
        <v>50</v>
      </c>
      <c r="G405" s="314" t="s">
        <v>50</v>
      </c>
      <c r="H405" s="414">
        <f t="shared" si="127"/>
        <v>69648622.17</v>
      </c>
      <c r="I405" s="422">
        <f t="shared" si="128"/>
        <v>0</v>
      </c>
      <c r="J405" s="414">
        <f t="shared" si="120"/>
        <v>0</v>
      </c>
      <c r="K405" s="351"/>
      <c r="L405" s="351"/>
      <c r="M405" s="351"/>
      <c r="N405" s="351"/>
      <c r="O405" s="414">
        <f t="shared" si="126"/>
        <v>0</v>
      </c>
      <c r="P405" s="351"/>
      <c r="Q405" s="351"/>
      <c r="R405" s="351"/>
      <c r="S405" s="351"/>
      <c r="T405" s="414">
        <f t="shared" si="121"/>
        <v>0</v>
      </c>
      <c r="U405" s="351"/>
      <c r="V405" s="351"/>
      <c r="W405" s="351"/>
      <c r="X405" s="351"/>
      <c r="Y405" s="414">
        <v>0</v>
      </c>
      <c r="Z405" s="351"/>
      <c r="AA405" s="351"/>
      <c r="AB405" s="351"/>
      <c r="AC405" s="351"/>
      <c r="AD405" s="351"/>
      <c r="AE405" s="351"/>
      <c r="AF405" s="351">
        <f>57749200+11899422.17</f>
        <v>69648622.17</v>
      </c>
      <c r="AG405" s="431">
        <f t="shared" si="129"/>
        <v>69648622.17</v>
      </c>
      <c r="AH405" s="420">
        <f t="shared" si="130"/>
        <v>0</v>
      </c>
      <c r="AI405" s="414">
        <f t="shared" si="122"/>
        <v>0</v>
      </c>
      <c r="AJ405" s="414">
        <v>0</v>
      </c>
      <c r="AK405" s="414">
        <v>0</v>
      </c>
      <c r="AL405" s="414">
        <v>0</v>
      </c>
      <c r="AM405" s="414">
        <v>0</v>
      </c>
      <c r="AN405" s="414">
        <f t="shared" si="131"/>
        <v>0</v>
      </c>
      <c r="AO405" s="414">
        <v>0</v>
      </c>
      <c r="AP405" s="414">
        <v>0</v>
      </c>
      <c r="AQ405" s="414">
        <v>0</v>
      </c>
      <c r="AR405" s="414">
        <v>0</v>
      </c>
      <c r="AS405" s="414">
        <f t="shared" si="123"/>
        <v>0</v>
      </c>
      <c r="AT405" s="414">
        <v>0</v>
      </c>
      <c r="AU405" s="414">
        <v>0</v>
      </c>
      <c r="AV405" s="414">
        <v>0</v>
      </c>
      <c r="AW405" s="414">
        <v>0</v>
      </c>
      <c r="AX405" s="414">
        <f t="shared" si="124"/>
        <v>0</v>
      </c>
      <c r="AY405" s="414">
        <v>0</v>
      </c>
      <c r="AZ405" s="414">
        <v>0</v>
      </c>
      <c r="BA405" s="414">
        <v>0</v>
      </c>
      <c r="BB405" s="414">
        <v>0</v>
      </c>
      <c r="BC405" s="414"/>
      <c r="BD405" s="414">
        <v>0</v>
      </c>
      <c r="BE405" s="351">
        <f>57749200+11899422.17</f>
        <v>69648622.17</v>
      </c>
      <c r="BF405" s="418" t="s">
        <v>465</v>
      </c>
      <c r="BG405" s="400">
        <f t="shared" si="132"/>
        <v>0</v>
      </c>
    </row>
    <row r="406" s="400" customFormat="1" ht="24" customHeight="1" spans="1:59">
      <c r="A406" s="314">
        <v>398</v>
      </c>
      <c r="B406" s="314" t="s">
        <v>19</v>
      </c>
      <c r="C406" s="314" t="s">
        <v>20</v>
      </c>
      <c r="D406" s="314">
        <v>2013</v>
      </c>
      <c r="E406" s="81" t="s">
        <v>466</v>
      </c>
      <c r="F406" s="314" t="s">
        <v>79</v>
      </c>
      <c r="G406" s="314" t="s">
        <v>121</v>
      </c>
      <c r="H406" s="414">
        <f t="shared" si="127"/>
        <v>60000</v>
      </c>
      <c r="I406" s="414">
        <f t="shared" si="128"/>
        <v>60000</v>
      </c>
      <c r="J406" s="414">
        <f t="shared" si="120"/>
        <v>60000</v>
      </c>
      <c r="K406" s="351">
        <v>60000</v>
      </c>
      <c r="L406" s="351"/>
      <c r="M406" s="351"/>
      <c r="N406" s="351"/>
      <c r="O406" s="414">
        <f t="shared" si="126"/>
        <v>0</v>
      </c>
      <c r="P406" s="351"/>
      <c r="Q406" s="351"/>
      <c r="R406" s="351"/>
      <c r="S406" s="351"/>
      <c r="T406" s="414">
        <f t="shared" si="121"/>
        <v>0</v>
      </c>
      <c r="U406" s="351"/>
      <c r="V406" s="351"/>
      <c r="W406" s="351"/>
      <c r="X406" s="351"/>
      <c r="Y406" s="414">
        <v>0</v>
      </c>
      <c r="Z406" s="351"/>
      <c r="AA406" s="351"/>
      <c r="AB406" s="351"/>
      <c r="AC406" s="351"/>
      <c r="AD406" s="351"/>
      <c r="AE406" s="351"/>
      <c r="AF406" s="351"/>
      <c r="AG406" s="414">
        <f t="shared" si="129"/>
        <v>60000</v>
      </c>
      <c r="AH406" s="416">
        <f t="shared" si="130"/>
        <v>60000</v>
      </c>
      <c r="AI406" s="414">
        <f t="shared" si="122"/>
        <v>60000</v>
      </c>
      <c r="AJ406" s="414">
        <v>60000</v>
      </c>
      <c r="AK406" s="414">
        <v>0</v>
      </c>
      <c r="AL406" s="414">
        <v>0</v>
      </c>
      <c r="AM406" s="414">
        <v>0</v>
      </c>
      <c r="AN406" s="414">
        <f t="shared" si="131"/>
        <v>0</v>
      </c>
      <c r="AO406" s="414">
        <v>0</v>
      </c>
      <c r="AP406" s="414">
        <v>0</v>
      </c>
      <c r="AQ406" s="414">
        <v>0</v>
      </c>
      <c r="AR406" s="414">
        <v>0</v>
      </c>
      <c r="AS406" s="414">
        <f t="shared" si="123"/>
        <v>0</v>
      </c>
      <c r="AT406" s="414">
        <v>0</v>
      </c>
      <c r="AU406" s="414">
        <v>0</v>
      </c>
      <c r="AV406" s="414">
        <v>0</v>
      </c>
      <c r="AW406" s="414">
        <v>0</v>
      </c>
      <c r="AX406" s="414">
        <f t="shared" si="124"/>
        <v>0</v>
      </c>
      <c r="AY406" s="414">
        <v>0</v>
      </c>
      <c r="AZ406" s="414">
        <v>0</v>
      </c>
      <c r="BA406" s="414">
        <v>0</v>
      </c>
      <c r="BB406" s="414">
        <v>0</v>
      </c>
      <c r="BC406" s="414">
        <v>0</v>
      </c>
      <c r="BD406" s="414">
        <v>0</v>
      </c>
      <c r="BE406" s="314"/>
      <c r="BF406" s="286"/>
      <c r="BG406" s="400">
        <f t="shared" si="132"/>
        <v>0</v>
      </c>
    </row>
    <row r="407" s="400" customFormat="1" ht="24" customHeight="1" spans="1:59">
      <c r="A407" s="314">
        <v>399</v>
      </c>
      <c r="B407" s="314" t="s">
        <v>19</v>
      </c>
      <c r="C407" s="314" t="s">
        <v>20</v>
      </c>
      <c r="D407" s="314">
        <v>2014</v>
      </c>
      <c r="E407" s="81" t="s">
        <v>467</v>
      </c>
      <c r="F407" s="314" t="s">
        <v>50</v>
      </c>
      <c r="G407" s="314" t="s">
        <v>50</v>
      </c>
      <c r="H407" s="414">
        <f t="shared" si="127"/>
        <v>440000</v>
      </c>
      <c r="I407" s="415">
        <f t="shared" si="128"/>
        <v>440000</v>
      </c>
      <c r="J407" s="414">
        <f t="shared" si="120"/>
        <v>440000</v>
      </c>
      <c r="K407" s="351">
        <v>440000</v>
      </c>
      <c r="L407" s="351"/>
      <c r="M407" s="351"/>
      <c r="N407" s="351"/>
      <c r="O407" s="414">
        <f t="shared" si="126"/>
        <v>0</v>
      </c>
      <c r="P407" s="351"/>
      <c r="Q407" s="351"/>
      <c r="R407" s="351"/>
      <c r="S407" s="351"/>
      <c r="T407" s="414">
        <f t="shared" si="121"/>
        <v>0</v>
      </c>
      <c r="U407" s="351"/>
      <c r="V407" s="351"/>
      <c r="W407" s="351"/>
      <c r="X407" s="351"/>
      <c r="Y407" s="414">
        <v>0</v>
      </c>
      <c r="Z407" s="351"/>
      <c r="AA407" s="351"/>
      <c r="AB407" s="351"/>
      <c r="AC407" s="351"/>
      <c r="AD407" s="351"/>
      <c r="AE407" s="351"/>
      <c r="AF407" s="351"/>
      <c r="AG407" s="414">
        <f t="shared" si="129"/>
        <v>440000</v>
      </c>
      <c r="AH407" s="416">
        <f t="shared" si="130"/>
        <v>440000</v>
      </c>
      <c r="AI407" s="414">
        <f t="shared" si="122"/>
        <v>440000</v>
      </c>
      <c r="AJ407" s="414">
        <v>440000</v>
      </c>
      <c r="AK407" s="414">
        <v>0</v>
      </c>
      <c r="AL407" s="414">
        <v>0</v>
      </c>
      <c r="AM407" s="414">
        <v>0</v>
      </c>
      <c r="AN407" s="414">
        <f t="shared" si="131"/>
        <v>0</v>
      </c>
      <c r="AO407" s="414">
        <v>0</v>
      </c>
      <c r="AP407" s="414">
        <v>0</v>
      </c>
      <c r="AQ407" s="414">
        <v>0</v>
      </c>
      <c r="AR407" s="414">
        <v>0</v>
      </c>
      <c r="AS407" s="414">
        <f t="shared" si="123"/>
        <v>0</v>
      </c>
      <c r="AT407" s="414">
        <v>0</v>
      </c>
      <c r="AU407" s="414">
        <v>0</v>
      </c>
      <c r="AV407" s="414">
        <v>0</v>
      </c>
      <c r="AW407" s="414">
        <v>0</v>
      </c>
      <c r="AX407" s="414">
        <f t="shared" si="124"/>
        <v>0</v>
      </c>
      <c r="AY407" s="414">
        <v>0</v>
      </c>
      <c r="AZ407" s="414">
        <v>0</v>
      </c>
      <c r="BA407" s="414">
        <v>0</v>
      </c>
      <c r="BB407" s="414">
        <v>0</v>
      </c>
      <c r="BC407" s="414">
        <v>0</v>
      </c>
      <c r="BD407" s="414">
        <v>0</v>
      </c>
      <c r="BE407" s="314"/>
      <c r="BF407" s="286"/>
      <c r="BG407" s="400">
        <f t="shared" si="132"/>
        <v>0</v>
      </c>
    </row>
    <row r="408" s="400" customFormat="1" ht="24" customHeight="1" spans="1:59">
      <c r="A408" s="314">
        <v>400</v>
      </c>
      <c r="B408" s="314" t="s">
        <v>19</v>
      </c>
      <c r="C408" s="314" t="s">
        <v>20</v>
      </c>
      <c r="D408" s="314">
        <v>2014</v>
      </c>
      <c r="E408" s="81" t="s">
        <v>468</v>
      </c>
      <c r="F408" s="314" t="s">
        <v>50</v>
      </c>
      <c r="G408" s="314" t="s">
        <v>50</v>
      </c>
      <c r="H408" s="414">
        <f t="shared" si="127"/>
        <v>1830000</v>
      </c>
      <c r="I408" s="415">
        <f t="shared" si="128"/>
        <v>1830000</v>
      </c>
      <c r="J408" s="414">
        <f t="shared" si="120"/>
        <v>1830000</v>
      </c>
      <c r="K408" s="351">
        <v>1830000</v>
      </c>
      <c r="L408" s="351"/>
      <c r="M408" s="351"/>
      <c r="N408" s="351"/>
      <c r="O408" s="414">
        <f t="shared" si="126"/>
        <v>0</v>
      </c>
      <c r="P408" s="351"/>
      <c r="Q408" s="351"/>
      <c r="R408" s="351"/>
      <c r="S408" s="351"/>
      <c r="T408" s="414">
        <f t="shared" si="121"/>
        <v>0</v>
      </c>
      <c r="U408" s="351"/>
      <c r="V408" s="351"/>
      <c r="W408" s="351"/>
      <c r="X408" s="351"/>
      <c r="Y408" s="414">
        <v>0</v>
      </c>
      <c r="Z408" s="351"/>
      <c r="AA408" s="351"/>
      <c r="AB408" s="351"/>
      <c r="AC408" s="351"/>
      <c r="AD408" s="351"/>
      <c r="AE408" s="351"/>
      <c r="AF408" s="351"/>
      <c r="AG408" s="414">
        <f t="shared" si="129"/>
        <v>1830000</v>
      </c>
      <c r="AH408" s="416">
        <f t="shared" si="130"/>
        <v>1830000</v>
      </c>
      <c r="AI408" s="414">
        <f t="shared" si="122"/>
        <v>1830000</v>
      </c>
      <c r="AJ408" s="414">
        <v>1830000</v>
      </c>
      <c r="AK408" s="414">
        <v>0</v>
      </c>
      <c r="AL408" s="414">
        <v>0</v>
      </c>
      <c r="AM408" s="414">
        <v>0</v>
      </c>
      <c r="AN408" s="414">
        <f t="shared" si="131"/>
        <v>0</v>
      </c>
      <c r="AO408" s="414">
        <v>0</v>
      </c>
      <c r="AP408" s="414">
        <v>0</v>
      </c>
      <c r="AQ408" s="414">
        <v>0</v>
      </c>
      <c r="AR408" s="414">
        <v>0</v>
      </c>
      <c r="AS408" s="414">
        <f t="shared" si="123"/>
        <v>0</v>
      </c>
      <c r="AT408" s="414">
        <v>0</v>
      </c>
      <c r="AU408" s="414">
        <v>0</v>
      </c>
      <c r="AV408" s="414">
        <v>0</v>
      </c>
      <c r="AW408" s="414">
        <v>0</v>
      </c>
      <c r="AX408" s="414">
        <f t="shared" si="124"/>
        <v>0</v>
      </c>
      <c r="AY408" s="414">
        <v>0</v>
      </c>
      <c r="AZ408" s="414">
        <v>0</v>
      </c>
      <c r="BA408" s="414">
        <v>0</v>
      </c>
      <c r="BB408" s="414">
        <v>0</v>
      </c>
      <c r="BC408" s="414">
        <v>0</v>
      </c>
      <c r="BD408" s="414">
        <v>0</v>
      </c>
      <c r="BE408" s="314"/>
      <c r="BF408" s="286"/>
      <c r="BG408" s="400">
        <f t="shared" si="132"/>
        <v>0</v>
      </c>
    </row>
    <row r="409" s="400" customFormat="1" ht="24" customHeight="1" spans="1:59">
      <c r="A409" s="314">
        <v>401</v>
      </c>
      <c r="B409" s="314" t="s">
        <v>19</v>
      </c>
      <c r="C409" s="314" t="s">
        <v>20</v>
      </c>
      <c r="D409" s="314">
        <v>2014</v>
      </c>
      <c r="E409" s="81" t="s">
        <v>469</v>
      </c>
      <c r="F409" s="314" t="s">
        <v>79</v>
      </c>
      <c r="G409" s="314" t="s">
        <v>121</v>
      </c>
      <c r="H409" s="414">
        <f t="shared" si="127"/>
        <v>200000</v>
      </c>
      <c r="I409" s="414">
        <f t="shared" si="128"/>
        <v>200000</v>
      </c>
      <c r="J409" s="414">
        <f t="shared" si="120"/>
        <v>200000</v>
      </c>
      <c r="K409" s="351">
        <v>200000</v>
      </c>
      <c r="L409" s="351"/>
      <c r="M409" s="351"/>
      <c r="N409" s="351"/>
      <c r="O409" s="414">
        <f t="shared" si="126"/>
        <v>0</v>
      </c>
      <c r="P409" s="351"/>
      <c r="Q409" s="351"/>
      <c r="R409" s="351"/>
      <c r="S409" s="351"/>
      <c r="T409" s="414">
        <f t="shared" si="121"/>
        <v>0</v>
      </c>
      <c r="U409" s="351"/>
      <c r="V409" s="351"/>
      <c r="W409" s="351"/>
      <c r="X409" s="351"/>
      <c r="Y409" s="414">
        <v>0</v>
      </c>
      <c r="Z409" s="351"/>
      <c r="AA409" s="351"/>
      <c r="AB409" s="351"/>
      <c r="AC409" s="351"/>
      <c r="AD409" s="351"/>
      <c r="AE409" s="351"/>
      <c r="AF409" s="351"/>
      <c r="AG409" s="414">
        <f t="shared" si="129"/>
        <v>200000</v>
      </c>
      <c r="AH409" s="416">
        <f t="shared" si="130"/>
        <v>200000</v>
      </c>
      <c r="AI409" s="414">
        <f t="shared" si="122"/>
        <v>200000</v>
      </c>
      <c r="AJ409" s="414">
        <v>200000</v>
      </c>
      <c r="AK409" s="414">
        <v>0</v>
      </c>
      <c r="AL409" s="414">
        <v>0</v>
      </c>
      <c r="AM409" s="414">
        <v>0</v>
      </c>
      <c r="AN409" s="414">
        <f t="shared" si="131"/>
        <v>0</v>
      </c>
      <c r="AO409" s="414">
        <v>0</v>
      </c>
      <c r="AP409" s="414">
        <v>0</v>
      </c>
      <c r="AQ409" s="414">
        <v>0</v>
      </c>
      <c r="AR409" s="414">
        <v>0</v>
      </c>
      <c r="AS409" s="414">
        <f t="shared" si="123"/>
        <v>0</v>
      </c>
      <c r="AT409" s="414">
        <v>0</v>
      </c>
      <c r="AU409" s="414">
        <v>0</v>
      </c>
      <c r="AV409" s="414">
        <v>0</v>
      </c>
      <c r="AW409" s="414">
        <v>0</v>
      </c>
      <c r="AX409" s="414">
        <f t="shared" si="124"/>
        <v>0</v>
      </c>
      <c r="AY409" s="414">
        <v>0</v>
      </c>
      <c r="AZ409" s="414">
        <v>0</v>
      </c>
      <c r="BA409" s="414">
        <v>0</v>
      </c>
      <c r="BB409" s="414">
        <v>0</v>
      </c>
      <c r="BC409" s="414">
        <v>0</v>
      </c>
      <c r="BD409" s="414">
        <v>0</v>
      </c>
      <c r="BE409" s="314"/>
      <c r="BF409" s="286"/>
      <c r="BG409" s="400">
        <f t="shared" si="132"/>
        <v>0</v>
      </c>
    </row>
    <row r="410" s="400" customFormat="1" ht="24" customHeight="1" spans="1:59">
      <c r="A410" s="314">
        <v>402</v>
      </c>
      <c r="B410" s="314" t="s">
        <v>19</v>
      </c>
      <c r="C410" s="314" t="s">
        <v>20</v>
      </c>
      <c r="D410" s="314">
        <v>2014</v>
      </c>
      <c r="E410" s="81" t="s">
        <v>470</v>
      </c>
      <c r="F410" s="314" t="s">
        <v>79</v>
      </c>
      <c r="G410" s="314" t="s">
        <v>121</v>
      </c>
      <c r="H410" s="414">
        <f t="shared" si="127"/>
        <v>200000</v>
      </c>
      <c r="I410" s="414">
        <f t="shared" si="128"/>
        <v>200000</v>
      </c>
      <c r="J410" s="414">
        <f t="shared" si="120"/>
        <v>200000</v>
      </c>
      <c r="K410" s="351">
        <v>200000</v>
      </c>
      <c r="L410" s="351"/>
      <c r="M410" s="351"/>
      <c r="N410" s="351"/>
      <c r="O410" s="414">
        <f t="shared" si="126"/>
        <v>0</v>
      </c>
      <c r="P410" s="351"/>
      <c r="Q410" s="351"/>
      <c r="R410" s="351"/>
      <c r="S410" s="351"/>
      <c r="T410" s="414">
        <f t="shared" si="121"/>
        <v>0</v>
      </c>
      <c r="U410" s="351"/>
      <c r="V410" s="351"/>
      <c r="W410" s="351"/>
      <c r="X410" s="351"/>
      <c r="Y410" s="414">
        <v>0</v>
      </c>
      <c r="Z410" s="351"/>
      <c r="AA410" s="351"/>
      <c r="AB410" s="351"/>
      <c r="AC410" s="351"/>
      <c r="AD410" s="351"/>
      <c r="AE410" s="351"/>
      <c r="AF410" s="351"/>
      <c r="AG410" s="414">
        <f t="shared" si="129"/>
        <v>200000</v>
      </c>
      <c r="AH410" s="416">
        <f t="shared" si="130"/>
        <v>200000</v>
      </c>
      <c r="AI410" s="414">
        <f t="shared" si="122"/>
        <v>200000</v>
      </c>
      <c r="AJ410" s="414">
        <v>200000</v>
      </c>
      <c r="AK410" s="414">
        <v>0</v>
      </c>
      <c r="AL410" s="414">
        <v>0</v>
      </c>
      <c r="AM410" s="414">
        <v>0</v>
      </c>
      <c r="AN410" s="414">
        <f t="shared" si="131"/>
        <v>0</v>
      </c>
      <c r="AO410" s="414">
        <v>0</v>
      </c>
      <c r="AP410" s="414">
        <v>0</v>
      </c>
      <c r="AQ410" s="414">
        <v>0</v>
      </c>
      <c r="AR410" s="414">
        <v>0</v>
      </c>
      <c r="AS410" s="414">
        <f t="shared" si="123"/>
        <v>0</v>
      </c>
      <c r="AT410" s="414">
        <v>0</v>
      </c>
      <c r="AU410" s="414">
        <v>0</v>
      </c>
      <c r="AV410" s="414">
        <v>0</v>
      </c>
      <c r="AW410" s="414">
        <v>0</v>
      </c>
      <c r="AX410" s="414">
        <f t="shared" si="124"/>
        <v>0</v>
      </c>
      <c r="AY410" s="414">
        <v>0</v>
      </c>
      <c r="AZ410" s="414">
        <v>0</v>
      </c>
      <c r="BA410" s="414">
        <v>0</v>
      </c>
      <c r="BB410" s="414">
        <v>0</v>
      </c>
      <c r="BC410" s="414">
        <v>0</v>
      </c>
      <c r="BD410" s="414">
        <v>0</v>
      </c>
      <c r="BE410" s="314"/>
      <c r="BF410" s="286"/>
      <c r="BG410" s="400">
        <f t="shared" si="132"/>
        <v>0</v>
      </c>
    </row>
    <row r="411" s="400" customFormat="1" ht="24" customHeight="1" spans="1:59">
      <c r="A411" s="314">
        <v>403</v>
      </c>
      <c r="B411" s="314" t="s">
        <v>19</v>
      </c>
      <c r="C411" s="314" t="s">
        <v>20</v>
      </c>
      <c r="D411" s="314">
        <v>2014</v>
      </c>
      <c r="E411" s="81" t="s">
        <v>471</v>
      </c>
      <c r="F411" s="314" t="s">
        <v>79</v>
      </c>
      <c r="G411" s="314" t="s">
        <v>121</v>
      </c>
      <c r="H411" s="414">
        <f t="shared" si="127"/>
        <v>200000</v>
      </c>
      <c r="I411" s="414">
        <f t="shared" si="128"/>
        <v>200000</v>
      </c>
      <c r="J411" s="414">
        <f t="shared" si="120"/>
        <v>200000</v>
      </c>
      <c r="K411" s="351">
        <v>200000</v>
      </c>
      <c r="L411" s="351"/>
      <c r="M411" s="351"/>
      <c r="N411" s="351"/>
      <c r="O411" s="414">
        <f t="shared" si="126"/>
        <v>0</v>
      </c>
      <c r="P411" s="351"/>
      <c r="Q411" s="351"/>
      <c r="R411" s="351"/>
      <c r="S411" s="351"/>
      <c r="T411" s="414">
        <f t="shared" si="121"/>
        <v>0</v>
      </c>
      <c r="U411" s="351"/>
      <c r="V411" s="351"/>
      <c r="W411" s="351"/>
      <c r="X411" s="351"/>
      <c r="Y411" s="414">
        <v>0</v>
      </c>
      <c r="Z411" s="351"/>
      <c r="AA411" s="351"/>
      <c r="AB411" s="351"/>
      <c r="AC411" s="351"/>
      <c r="AD411" s="351"/>
      <c r="AE411" s="351"/>
      <c r="AF411" s="351"/>
      <c r="AG411" s="414">
        <f t="shared" si="129"/>
        <v>200000</v>
      </c>
      <c r="AH411" s="416">
        <f t="shared" si="130"/>
        <v>200000</v>
      </c>
      <c r="AI411" s="414">
        <f t="shared" si="122"/>
        <v>200000</v>
      </c>
      <c r="AJ411" s="414">
        <v>200000</v>
      </c>
      <c r="AK411" s="414">
        <v>0</v>
      </c>
      <c r="AL411" s="414">
        <v>0</v>
      </c>
      <c r="AM411" s="414">
        <v>0</v>
      </c>
      <c r="AN411" s="414">
        <f t="shared" si="131"/>
        <v>0</v>
      </c>
      <c r="AO411" s="414">
        <v>0</v>
      </c>
      <c r="AP411" s="414">
        <v>0</v>
      </c>
      <c r="AQ411" s="414">
        <v>0</v>
      </c>
      <c r="AR411" s="414">
        <v>0</v>
      </c>
      <c r="AS411" s="414">
        <f t="shared" si="123"/>
        <v>0</v>
      </c>
      <c r="AT411" s="414">
        <v>0</v>
      </c>
      <c r="AU411" s="414">
        <v>0</v>
      </c>
      <c r="AV411" s="414">
        <v>0</v>
      </c>
      <c r="AW411" s="414">
        <v>0</v>
      </c>
      <c r="AX411" s="414">
        <f t="shared" si="124"/>
        <v>0</v>
      </c>
      <c r="AY411" s="414">
        <v>0</v>
      </c>
      <c r="AZ411" s="414">
        <v>0</v>
      </c>
      <c r="BA411" s="414">
        <v>0</v>
      </c>
      <c r="BB411" s="414">
        <v>0</v>
      </c>
      <c r="BC411" s="414">
        <v>0</v>
      </c>
      <c r="BD411" s="414">
        <v>0</v>
      </c>
      <c r="BE411" s="314"/>
      <c r="BF411" s="286"/>
      <c r="BG411" s="400">
        <f t="shared" si="132"/>
        <v>0</v>
      </c>
    </row>
    <row r="412" s="400" customFormat="1" ht="24" customHeight="1" spans="1:59">
      <c r="A412" s="314">
        <v>404</v>
      </c>
      <c r="B412" s="314" t="s">
        <v>19</v>
      </c>
      <c r="C412" s="314" t="s">
        <v>20</v>
      </c>
      <c r="D412" s="314">
        <v>2015</v>
      </c>
      <c r="E412" s="81" t="s">
        <v>472</v>
      </c>
      <c r="F412" s="314" t="s">
        <v>79</v>
      </c>
      <c r="G412" s="314" t="s">
        <v>121</v>
      </c>
      <c r="H412" s="414">
        <f t="shared" si="127"/>
        <v>90000</v>
      </c>
      <c r="I412" s="414">
        <f t="shared" si="128"/>
        <v>90000</v>
      </c>
      <c r="J412" s="414">
        <f t="shared" si="120"/>
        <v>90000</v>
      </c>
      <c r="K412" s="351">
        <v>90000</v>
      </c>
      <c r="L412" s="351"/>
      <c r="M412" s="351"/>
      <c r="N412" s="351"/>
      <c r="O412" s="414">
        <f t="shared" si="126"/>
        <v>0</v>
      </c>
      <c r="P412" s="351"/>
      <c r="Q412" s="351"/>
      <c r="R412" s="351"/>
      <c r="S412" s="351"/>
      <c r="T412" s="414">
        <f t="shared" si="121"/>
        <v>0</v>
      </c>
      <c r="U412" s="351"/>
      <c r="V412" s="351"/>
      <c r="W412" s="351"/>
      <c r="X412" s="351"/>
      <c r="Y412" s="414">
        <v>0</v>
      </c>
      <c r="Z412" s="351"/>
      <c r="AA412" s="351"/>
      <c r="AB412" s="351"/>
      <c r="AC412" s="351"/>
      <c r="AD412" s="351"/>
      <c r="AE412" s="351"/>
      <c r="AF412" s="351"/>
      <c r="AG412" s="414">
        <f t="shared" si="129"/>
        <v>90000</v>
      </c>
      <c r="AH412" s="416">
        <f t="shared" si="130"/>
        <v>90000</v>
      </c>
      <c r="AI412" s="414">
        <f t="shared" si="122"/>
        <v>90000</v>
      </c>
      <c r="AJ412" s="414">
        <v>90000</v>
      </c>
      <c r="AK412" s="414">
        <v>0</v>
      </c>
      <c r="AL412" s="414">
        <v>0</v>
      </c>
      <c r="AM412" s="414">
        <v>0</v>
      </c>
      <c r="AN412" s="414">
        <f t="shared" si="131"/>
        <v>0</v>
      </c>
      <c r="AO412" s="414">
        <v>0</v>
      </c>
      <c r="AP412" s="414">
        <v>0</v>
      </c>
      <c r="AQ412" s="414">
        <v>0</v>
      </c>
      <c r="AR412" s="414">
        <v>0</v>
      </c>
      <c r="AS412" s="414">
        <f t="shared" si="123"/>
        <v>0</v>
      </c>
      <c r="AT412" s="414">
        <v>0</v>
      </c>
      <c r="AU412" s="414">
        <v>0</v>
      </c>
      <c r="AV412" s="414">
        <v>0</v>
      </c>
      <c r="AW412" s="414">
        <v>0</v>
      </c>
      <c r="AX412" s="414">
        <f t="shared" si="124"/>
        <v>0</v>
      </c>
      <c r="AY412" s="414">
        <v>0</v>
      </c>
      <c r="AZ412" s="414">
        <v>0</v>
      </c>
      <c r="BA412" s="414">
        <v>0</v>
      </c>
      <c r="BB412" s="414">
        <v>0</v>
      </c>
      <c r="BC412" s="414">
        <v>0</v>
      </c>
      <c r="BD412" s="414">
        <v>0</v>
      </c>
      <c r="BE412" s="314"/>
      <c r="BF412" s="286"/>
      <c r="BG412" s="400">
        <f t="shared" si="132"/>
        <v>0</v>
      </c>
    </row>
    <row r="413" s="400" customFormat="1" ht="24" customHeight="1" spans="1:59">
      <c r="A413" s="314">
        <v>405</v>
      </c>
      <c r="B413" s="314" t="s">
        <v>19</v>
      </c>
      <c r="C413" s="314" t="s">
        <v>20</v>
      </c>
      <c r="D413" s="314">
        <v>2016</v>
      </c>
      <c r="E413" s="81" t="s">
        <v>473</v>
      </c>
      <c r="F413" s="314" t="s">
        <v>79</v>
      </c>
      <c r="G413" s="314" t="s">
        <v>121</v>
      </c>
      <c r="H413" s="414">
        <f t="shared" si="127"/>
        <v>12930000</v>
      </c>
      <c r="I413" s="414">
        <f t="shared" si="128"/>
        <v>12930000</v>
      </c>
      <c r="J413" s="414">
        <f t="shared" si="120"/>
        <v>0</v>
      </c>
      <c r="K413" s="351"/>
      <c r="L413" s="351"/>
      <c r="M413" s="351"/>
      <c r="N413" s="351"/>
      <c r="O413" s="414">
        <f t="shared" si="126"/>
        <v>12930000</v>
      </c>
      <c r="P413" s="351"/>
      <c r="Q413" s="351">
        <v>12930000</v>
      </c>
      <c r="R413" s="351"/>
      <c r="S413" s="351"/>
      <c r="T413" s="414">
        <f t="shared" si="121"/>
        <v>0</v>
      </c>
      <c r="U413" s="351"/>
      <c r="V413" s="351"/>
      <c r="W413" s="351"/>
      <c r="X413" s="351"/>
      <c r="Y413" s="414">
        <v>0</v>
      </c>
      <c r="Z413" s="351"/>
      <c r="AA413" s="351"/>
      <c r="AB413" s="351"/>
      <c r="AC413" s="351"/>
      <c r="AD413" s="351"/>
      <c r="AE413" s="351"/>
      <c r="AF413" s="351"/>
      <c r="AG413" s="422">
        <f t="shared" si="129"/>
        <v>12930000</v>
      </c>
      <c r="AH413" s="420">
        <f t="shared" si="130"/>
        <v>12930000</v>
      </c>
      <c r="AI413" s="414">
        <f t="shared" si="122"/>
        <v>0</v>
      </c>
      <c r="AJ413" s="414">
        <v>0</v>
      </c>
      <c r="AK413" s="414">
        <v>0</v>
      </c>
      <c r="AL413" s="414">
        <v>0</v>
      </c>
      <c r="AM413" s="414">
        <v>0</v>
      </c>
      <c r="AN413" s="414">
        <f t="shared" si="131"/>
        <v>12930000</v>
      </c>
      <c r="AO413" s="414">
        <v>0</v>
      </c>
      <c r="AP413" s="414">
        <v>12930000</v>
      </c>
      <c r="AQ413" s="414">
        <v>0</v>
      </c>
      <c r="AR413" s="414">
        <v>0</v>
      </c>
      <c r="AS413" s="414">
        <f t="shared" si="123"/>
        <v>0</v>
      </c>
      <c r="AT413" s="414">
        <v>0</v>
      </c>
      <c r="AU413" s="414">
        <v>0</v>
      </c>
      <c r="AV413" s="414">
        <v>0</v>
      </c>
      <c r="AW413" s="414">
        <v>0</v>
      </c>
      <c r="AX413" s="414">
        <f t="shared" si="124"/>
        <v>0</v>
      </c>
      <c r="AY413" s="414">
        <v>0</v>
      </c>
      <c r="AZ413" s="414">
        <v>0</v>
      </c>
      <c r="BA413" s="414">
        <v>0</v>
      </c>
      <c r="BB413" s="414">
        <v>0</v>
      </c>
      <c r="BC413" s="414">
        <v>0</v>
      </c>
      <c r="BD413" s="414">
        <v>0</v>
      </c>
      <c r="BE413" s="314"/>
      <c r="BF413" s="286"/>
      <c r="BG413" s="400">
        <f t="shared" si="132"/>
        <v>0</v>
      </c>
    </row>
    <row r="414" s="400" customFormat="1" ht="24" customHeight="1" spans="1:59">
      <c r="A414" s="314">
        <v>406</v>
      </c>
      <c r="B414" s="314" t="s">
        <v>19</v>
      </c>
      <c r="C414" s="314" t="s">
        <v>20</v>
      </c>
      <c r="D414" s="314">
        <v>2016</v>
      </c>
      <c r="E414" s="81" t="s">
        <v>474</v>
      </c>
      <c r="F414" s="314" t="s">
        <v>50</v>
      </c>
      <c r="G414" s="314" t="s">
        <v>50</v>
      </c>
      <c r="H414" s="414">
        <f t="shared" si="127"/>
        <v>2380000</v>
      </c>
      <c r="I414" s="421">
        <f t="shared" si="128"/>
        <v>2380000</v>
      </c>
      <c r="J414" s="414">
        <f t="shared" si="120"/>
        <v>0</v>
      </c>
      <c r="K414" s="351"/>
      <c r="L414" s="351"/>
      <c r="M414" s="351"/>
      <c r="N414" s="351"/>
      <c r="O414" s="414">
        <f t="shared" si="126"/>
        <v>2380000</v>
      </c>
      <c r="P414" s="351"/>
      <c r="Q414" s="351">
        <v>2380000</v>
      </c>
      <c r="R414" s="351"/>
      <c r="S414" s="351"/>
      <c r="T414" s="414">
        <f t="shared" si="121"/>
        <v>0</v>
      </c>
      <c r="U414" s="351"/>
      <c r="V414" s="351"/>
      <c r="W414" s="351"/>
      <c r="X414" s="351"/>
      <c r="Y414" s="414">
        <v>0</v>
      </c>
      <c r="Z414" s="351"/>
      <c r="AA414" s="351"/>
      <c r="AB414" s="351"/>
      <c r="AC414" s="351"/>
      <c r="AD414" s="351"/>
      <c r="AE414" s="351"/>
      <c r="AF414" s="351"/>
      <c r="AG414" s="422">
        <f t="shared" si="129"/>
        <v>2380000</v>
      </c>
      <c r="AH414" s="420">
        <f t="shared" si="130"/>
        <v>2380000</v>
      </c>
      <c r="AI414" s="414">
        <f t="shared" si="122"/>
        <v>0</v>
      </c>
      <c r="AJ414" s="414">
        <v>0</v>
      </c>
      <c r="AK414" s="414">
        <v>0</v>
      </c>
      <c r="AL414" s="414">
        <v>0</v>
      </c>
      <c r="AM414" s="414">
        <v>0</v>
      </c>
      <c r="AN414" s="414">
        <f t="shared" si="131"/>
        <v>2380000</v>
      </c>
      <c r="AO414" s="414">
        <v>0</v>
      </c>
      <c r="AP414" s="414">
        <v>2380000</v>
      </c>
      <c r="AQ414" s="414">
        <v>0</v>
      </c>
      <c r="AR414" s="414">
        <v>0</v>
      </c>
      <c r="AS414" s="414">
        <f t="shared" si="123"/>
        <v>0</v>
      </c>
      <c r="AT414" s="414">
        <v>0</v>
      </c>
      <c r="AU414" s="414">
        <v>0</v>
      </c>
      <c r="AV414" s="414">
        <v>0</v>
      </c>
      <c r="AW414" s="414">
        <v>0</v>
      </c>
      <c r="AX414" s="414">
        <f t="shared" si="124"/>
        <v>0</v>
      </c>
      <c r="AY414" s="414">
        <v>0</v>
      </c>
      <c r="AZ414" s="414">
        <v>0</v>
      </c>
      <c r="BA414" s="414">
        <v>0</v>
      </c>
      <c r="BB414" s="414">
        <v>0</v>
      </c>
      <c r="BC414" s="414">
        <v>0</v>
      </c>
      <c r="BD414" s="414">
        <v>0</v>
      </c>
      <c r="BE414" s="314"/>
      <c r="BF414" s="286"/>
      <c r="BG414" s="400">
        <f t="shared" si="132"/>
        <v>0</v>
      </c>
    </row>
    <row r="415" s="400" customFormat="1" ht="24" customHeight="1" spans="1:59">
      <c r="A415" s="314">
        <v>407</v>
      </c>
      <c r="B415" s="314" t="s">
        <v>19</v>
      </c>
      <c r="C415" s="314" t="s">
        <v>20</v>
      </c>
      <c r="D415" s="314">
        <v>2016</v>
      </c>
      <c r="E415" s="81" t="s">
        <v>475</v>
      </c>
      <c r="F415" s="314" t="s">
        <v>50</v>
      </c>
      <c r="G415" s="314" t="s">
        <v>50</v>
      </c>
      <c r="H415" s="414">
        <f t="shared" si="127"/>
        <v>200000</v>
      </c>
      <c r="I415" s="421">
        <f t="shared" si="128"/>
        <v>200000</v>
      </c>
      <c r="J415" s="414">
        <f t="shared" si="120"/>
        <v>0</v>
      </c>
      <c r="K415" s="351"/>
      <c r="L415" s="351"/>
      <c r="M415" s="351"/>
      <c r="N415" s="351"/>
      <c r="O415" s="414">
        <f t="shared" si="126"/>
        <v>200000</v>
      </c>
      <c r="P415" s="351"/>
      <c r="Q415" s="351">
        <v>200000</v>
      </c>
      <c r="R415" s="351"/>
      <c r="S415" s="351"/>
      <c r="T415" s="414">
        <f t="shared" si="121"/>
        <v>0</v>
      </c>
      <c r="U415" s="351"/>
      <c r="V415" s="351"/>
      <c r="W415" s="351"/>
      <c r="X415" s="351"/>
      <c r="Y415" s="414">
        <v>0</v>
      </c>
      <c r="Z415" s="351"/>
      <c r="AA415" s="351"/>
      <c r="AB415" s="351"/>
      <c r="AC415" s="351"/>
      <c r="AD415" s="351"/>
      <c r="AE415" s="351"/>
      <c r="AF415" s="351"/>
      <c r="AG415" s="422">
        <f t="shared" si="129"/>
        <v>200000</v>
      </c>
      <c r="AH415" s="420">
        <f t="shared" si="130"/>
        <v>200000</v>
      </c>
      <c r="AI415" s="414">
        <f t="shared" si="122"/>
        <v>0</v>
      </c>
      <c r="AJ415" s="414">
        <v>0</v>
      </c>
      <c r="AK415" s="414">
        <v>0</v>
      </c>
      <c r="AL415" s="414">
        <v>0</v>
      </c>
      <c r="AM415" s="414">
        <v>0</v>
      </c>
      <c r="AN415" s="414">
        <f t="shared" si="131"/>
        <v>200000</v>
      </c>
      <c r="AO415" s="414">
        <v>0</v>
      </c>
      <c r="AP415" s="414">
        <v>200000</v>
      </c>
      <c r="AQ415" s="414">
        <v>0</v>
      </c>
      <c r="AR415" s="414">
        <v>0</v>
      </c>
      <c r="AS415" s="414">
        <f t="shared" si="123"/>
        <v>0</v>
      </c>
      <c r="AT415" s="414">
        <v>0</v>
      </c>
      <c r="AU415" s="414">
        <v>0</v>
      </c>
      <c r="AV415" s="414">
        <v>0</v>
      </c>
      <c r="AW415" s="414">
        <v>0</v>
      </c>
      <c r="AX415" s="414">
        <f t="shared" si="124"/>
        <v>0</v>
      </c>
      <c r="AY415" s="414">
        <v>0</v>
      </c>
      <c r="AZ415" s="414">
        <v>0</v>
      </c>
      <c r="BA415" s="414">
        <v>0</v>
      </c>
      <c r="BB415" s="414">
        <v>0</v>
      </c>
      <c r="BC415" s="414">
        <v>0</v>
      </c>
      <c r="BD415" s="414">
        <v>0</v>
      </c>
      <c r="BE415" s="314"/>
      <c r="BF415" s="286"/>
      <c r="BG415" s="400">
        <f t="shared" si="132"/>
        <v>0</v>
      </c>
    </row>
    <row r="416" s="400" customFormat="1" ht="24" customHeight="1" spans="1:59">
      <c r="A416" s="314">
        <v>408</v>
      </c>
      <c r="B416" s="314" t="s">
        <v>19</v>
      </c>
      <c r="C416" s="314" t="s">
        <v>20</v>
      </c>
      <c r="D416" s="314">
        <v>2016</v>
      </c>
      <c r="E416" s="81" t="s">
        <v>476</v>
      </c>
      <c r="F416" s="314" t="s">
        <v>79</v>
      </c>
      <c r="G416" s="314" t="s">
        <v>121</v>
      </c>
      <c r="H416" s="414">
        <f t="shared" si="127"/>
        <v>962500</v>
      </c>
      <c r="I416" s="414">
        <f t="shared" si="128"/>
        <v>962500</v>
      </c>
      <c r="J416" s="414">
        <f t="shared" si="120"/>
        <v>0</v>
      </c>
      <c r="K416" s="351"/>
      <c r="L416" s="351"/>
      <c r="M416" s="351"/>
      <c r="N416" s="351"/>
      <c r="O416" s="414">
        <f t="shared" si="126"/>
        <v>962500</v>
      </c>
      <c r="P416" s="351"/>
      <c r="Q416" s="351">
        <v>962500</v>
      </c>
      <c r="R416" s="351"/>
      <c r="S416" s="351"/>
      <c r="T416" s="414">
        <f t="shared" si="121"/>
        <v>0</v>
      </c>
      <c r="U416" s="351"/>
      <c r="V416" s="351"/>
      <c r="W416" s="351"/>
      <c r="X416" s="351"/>
      <c r="Y416" s="414">
        <v>0</v>
      </c>
      <c r="Z416" s="351"/>
      <c r="AA416" s="351"/>
      <c r="AB416" s="351"/>
      <c r="AC416" s="351"/>
      <c r="AD416" s="351"/>
      <c r="AE416" s="351"/>
      <c r="AF416" s="351"/>
      <c r="AG416" s="422">
        <f t="shared" si="129"/>
        <v>962500</v>
      </c>
      <c r="AH416" s="420">
        <f t="shared" si="130"/>
        <v>962500</v>
      </c>
      <c r="AI416" s="414">
        <f t="shared" si="122"/>
        <v>0</v>
      </c>
      <c r="AJ416" s="414">
        <v>0</v>
      </c>
      <c r="AK416" s="414">
        <v>0</v>
      </c>
      <c r="AL416" s="414">
        <v>0</v>
      </c>
      <c r="AM416" s="414">
        <v>0</v>
      </c>
      <c r="AN416" s="414">
        <f t="shared" si="131"/>
        <v>962500</v>
      </c>
      <c r="AO416" s="414">
        <v>0</v>
      </c>
      <c r="AP416" s="414">
        <v>962500</v>
      </c>
      <c r="AQ416" s="414">
        <v>0</v>
      </c>
      <c r="AR416" s="414">
        <v>0</v>
      </c>
      <c r="AS416" s="414">
        <f t="shared" si="123"/>
        <v>0</v>
      </c>
      <c r="AT416" s="414">
        <v>0</v>
      </c>
      <c r="AU416" s="414">
        <v>0</v>
      </c>
      <c r="AV416" s="414">
        <v>0</v>
      </c>
      <c r="AW416" s="414">
        <v>0</v>
      </c>
      <c r="AX416" s="414">
        <f t="shared" si="124"/>
        <v>0</v>
      </c>
      <c r="AY416" s="414">
        <v>0</v>
      </c>
      <c r="AZ416" s="414">
        <v>0</v>
      </c>
      <c r="BA416" s="414">
        <v>0</v>
      </c>
      <c r="BB416" s="414">
        <v>0</v>
      </c>
      <c r="BC416" s="414">
        <v>0</v>
      </c>
      <c r="BD416" s="414">
        <v>0</v>
      </c>
      <c r="BE416" s="314"/>
      <c r="BF416" s="286"/>
      <c r="BG416" s="400">
        <f t="shared" si="132"/>
        <v>0</v>
      </c>
    </row>
    <row r="417" s="400" customFormat="1" ht="24" customHeight="1" spans="1:59">
      <c r="A417" s="314">
        <v>409</v>
      </c>
      <c r="B417" s="314" t="s">
        <v>19</v>
      </c>
      <c r="C417" s="314" t="s">
        <v>20</v>
      </c>
      <c r="D417" s="314">
        <v>2016</v>
      </c>
      <c r="E417" s="81" t="s">
        <v>477</v>
      </c>
      <c r="F417" s="314" t="s">
        <v>79</v>
      </c>
      <c r="G417" s="314" t="s">
        <v>121</v>
      </c>
      <c r="H417" s="414">
        <f t="shared" si="127"/>
        <v>7515000</v>
      </c>
      <c r="I417" s="414">
        <f t="shared" si="128"/>
        <v>7515000</v>
      </c>
      <c r="J417" s="414">
        <f t="shared" si="120"/>
        <v>0</v>
      </c>
      <c r="K417" s="351"/>
      <c r="L417" s="351"/>
      <c r="M417" s="351"/>
      <c r="N417" s="351"/>
      <c r="O417" s="414">
        <f t="shared" si="126"/>
        <v>7515000</v>
      </c>
      <c r="P417" s="351"/>
      <c r="Q417" s="351">
        <v>4515000</v>
      </c>
      <c r="R417" s="351">
        <v>3000000</v>
      </c>
      <c r="S417" s="351"/>
      <c r="T417" s="414">
        <f t="shared" si="121"/>
        <v>0</v>
      </c>
      <c r="U417" s="351"/>
      <c r="V417" s="351"/>
      <c r="W417" s="351"/>
      <c r="X417" s="351"/>
      <c r="Y417" s="414">
        <v>0</v>
      </c>
      <c r="Z417" s="351"/>
      <c r="AA417" s="351"/>
      <c r="AB417" s="351"/>
      <c r="AC417" s="351"/>
      <c r="AD417" s="351"/>
      <c r="AE417" s="351"/>
      <c r="AF417" s="351"/>
      <c r="AG417" s="422">
        <f t="shared" si="129"/>
        <v>7515000</v>
      </c>
      <c r="AH417" s="420">
        <f t="shared" si="130"/>
        <v>7515000</v>
      </c>
      <c r="AI417" s="414">
        <f t="shared" si="122"/>
        <v>0</v>
      </c>
      <c r="AJ417" s="414">
        <v>0</v>
      </c>
      <c r="AK417" s="414">
        <v>0</v>
      </c>
      <c r="AL417" s="414">
        <v>0</v>
      </c>
      <c r="AM417" s="414">
        <v>0</v>
      </c>
      <c r="AN417" s="414">
        <f t="shared" si="131"/>
        <v>7515000</v>
      </c>
      <c r="AO417" s="414">
        <v>0</v>
      </c>
      <c r="AP417" s="414">
        <v>4515000</v>
      </c>
      <c r="AQ417" s="414">
        <v>3000000</v>
      </c>
      <c r="AR417" s="414">
        <v>0</v>
      </c>
      <c r="AS417" s="414">
        <f t="shared" si="123"/>
        <v>0</v>
      </c>
      <c r="AT417" s="414">
        <v>0</v>
      </c>
      <c r="AU417" s="414">
        <v>0</v>
      </c>
      <c r="AV417" s="414">
        <v>0</v>
      </c>
      <c r="AW417" s="414">
        <v>0</v>
      </c>
      <c r="AX417" s="414">
        <f t="shared" si="124"/>
        <v>0</v>
      </c>
      <c r="AY417" s="414">
        <v>0</v>
      </c>
      <c r="AZ417" s="414">
        <v>0</v>
      </c>
      <c r="BA417" s="414">
        <v>0</v>
      </c>
      <c r="BB417" s="414">
        <v>0</v>
      </c>
      <c r="BC417" s="414">
        <v>0</v>
      </c>
      <c r="BD417" s="414">
        <v>0</v>
      </c>
      <c r="BE417" s="314"/>
      <c r="BF417" s="286"/>
      <c r="BG417" s="400">
        <f t="shared" si="132"/>
        <v>0</v>
      </c>
    </row>
    <row r="418" s="400" customFormat="1" ht="24" customHeight="1" spans="1:59">
      <c r="A418" s="314">
        <v>410</v>
      </c>
      <c r="B418" s="314" t="s">
        <v>19</v>
      </c>
      <c r="C418" s="314" t="s">
        <v>20</v>
      </c>
      <c r="D418" s="314">
        <v>2016</v>
      </c>
      <c r="E418" s="81" t="s">
        <v>478</v>
      </c>
      <c r="F418" s="314" t="s">
        <v>79</v>
      </c>
      <c r="G418" s="314" t="s">
        <v>121</v>
      </c>
      <c r="H418" s="414">
        <f t="shared" si="127"/>
        <v>12510000</v>
      </c>
      <c r="I418" s="414">
        <f t="shared" si="128"/>
        <v>12510000</v>
      </c>
      <c r="J418" s="414">
        <f t="shared" si="120"/>
        <v>0</v>
      </c>
      <c r="K418" s="351"/>
      <c r="L418" s="351"/>
      <c r="M418" s="351"/>
      <c r="N418" s="351"/>
      <c r="O418" s="414">
        <f t="shared" si="126"/>
        <v>12510000</v>
      </c>
      <c r="P418" s="351"/>
      <c r="Q418" s="351">
        <v>12510000</v>
      </c>
      <c r="R418" s="351"/>
      <c r="S418" s="351"/>
      <c r="T418" s="414">
        <f t="shared" si="121"/>
        <v>0</v>
      </c>
      <c r="U418" s="351"/>
      <c r="V418" s="351"/>
      <c r="W418" s="351"/>
      <c r="X418" s="351"/>
      <c r="Y418" s="414">
        <v>0</v>
      </c>
      <c r="Z418" s="351"/>
      <c r="AA418" s="351"/>
      <c r="AB418" s="351"/>
      <c r="AC418" s="351"/>
      <c r="AD418" s="351"/>
      <c r="AE418" s="351"/>
      <c r="AF418" s="351"/>
      <c r="AG418" s="422">
        <f t="shared" si="129"/>
        <v>12510000</v>
      </c>
      <c r="AH418" s="420">
        <f t="shared" si="130"/>
        <v>12510000</v>
      </c>
      <c r="AI418" s="414">
        <f t="shared" si="122"/>
        <v>0</v>
      </c>
      <c r="AJ418" s="414">
        <v>0</v>
      </c>
      <c r="AK418" s="414">
        <v>0</v>
      </c>
      <c r="AL418" s="414">
        <v>0</v>
      </c>
      <c r="AM418" s="414">
        <v>0</v>
      </c>
      <c r="AN418" s="414">
        <f t="shared" si="131"/>
        <v>12510000</v>
      </c>
      <c r="AO418" s="414">
        <v>0</v>
      </c>
      <c r="AP418" s="414">
        <v>12510000</v>
      </c>
      <c r="AQ418" s="414">
        <v>0</v>
      </c>
      <c r="AR418" s="414">
        <v>0</v>
      </c>
      <c r="AS418" s="414">
        <f t="shared" si="123"/>
        <v>0</v>
      </c>
      <c r="AT418" s="414">
        <v>0</v>
      </c>
      <c r="AU418" s="414">
        <v>0</v>
      </c>
      <c r="AV418" s="414">
        <v>0</v>
      </c>
      <c r="AW418" s="414">
        <v>0</v>
      </c>
      <c r="AX418" s="414">
        <f t="shared" si="124"/>
        <v>0</v>
      </c>
      <c r="AY418" s="414">
        <v>0</v>
      </c>
      <c r="AZ418" s="414">
        <v>0</v>
      </c>
      <c r="BA418" s="414">
        <v>0</v>
      </c>
      <c r="BB418" s="414">
        <v>0</v>
      </c>
      <c r="BC418" s="414">
        <v>0</v>
      </c>
      <c r="BD418" s="414">
        <v>0</v>
      </c>
      <c r="BE418" s="314"/>
      <c r="BF418" s="286"/>
      <c r="BG418" s="400">
        <f t="shared" si="132"/>
        <v>0</v>
      </c>
    </row>
    <row r="419" s="400" customFormat="1" ht="24" customHeight="1" spans="1:59">
      <c r="A419" s="314">
        <v>411</v>
      </c>
      <c r="B419" s="314" t="s">
        <v>19</v>
      </c>
      <c r="C419" s="314" t="s">
        <v>20</v>
      </c>
      <c r="D419" s="314">
        <v>2016</v>
      </c>
      <c r="E419" s="81" t="s">
        <v>479</v>
      </c>
      <c r="F419" s="314" t="s">
        <v>79</v>
      </c>
      <c r="G419" s="314" t="s">
        <v>121</v>
      </c>
      <c r="H419" s="414">
        <f t="shared" si="127"/>
        <v>661600</v>
      </c>
      <c r="I419" s="414">
        <f t="shared" si="128"/>
        <v>661600</v>
      </c>
      <c r="J419" s="414">
        <f t="shared" si="120"/>
        <v>0</v>
      </c>
      <c r="K419" s="351"/>
      <c r="L419" s="351"/>
      <c r="M419" s="351"/>
      <c r="N419" s="351"/>
      <c r="O419" s="414">
        <f t="shared" si="126"/>
        <v>661600</v>
      </c>
      <c r="P419" s="351"/>
      <c r="Q419" s="351">
        <v>661600</v>
      </c>
      <c r="R419" s="351"/>
      <c r="S419" s="351"/>
      <c r="T419" s="414">
        <f t="shared" si="121"/>
        <v>0</v>
      </c>
      <c r="U419" s="351"/>
      <c r="V419" s="351"/>
      <c r="W419" s="351"/>
      <c r="X419" s="351"/>
      <c r="Y419" s="414">
        <v>0</v>
      </c>
      <c r="Z419" s="351"/>
      <c r="AA419" s="351"/>
      <c r="AB419" s="351"/>
      <c r="AC419" s="351"/>
      <c r="AD419" s="351"/>
      <c r="AE419" s="351"/>
      <c r="AF419" s="351"/>
      <c r="AG419" s="422">
        <f t="shared" si="129"/>
        <v>661600</v>
      </c>
      <c r="AH419" s="420">
        <f t="shared" si="130"/>
        <v>661600</v>
      </c>
      <c r="AI419" s="414">
        <f t="shared" si="122"/>
        <v>0</v>
      </c>
      <c r="AJ419" s="414">
        <v>0</v>
      </c>
      <c r="AK419" s="414">
        <v>0</v>
      </c>
      <c r="AL419" s="414">
        <v>0</v>
      </c>
      <c r="AM419" s="414">
        <v>0</v>
      </c>
      <c r="AN419" s="414">
        <f t="shared" si="131"/>
        <v>661600</v>
      </c>
      <c r="AO419" s="414">
        <v>0</v>
      </c>
      <c r="AP419" s="414">
        <v>661600</v>
      </c>
      <c r="AQ419" s="414">
        <v>0</v>
      </c>
      <c r="AR419" s="414">
        <v>0</v>
      </c>
      <c r="AS419" s="414">
        <f t="shared" si="123"/>
        <v>0</v>
      </c>
      <c r="AT419" s="414">
        <v>0</v>
      </c>
      <c r="AU419" s="414">
        <v>0</v>
      </c>
      <c r="AV419" s="414">
        <v>0</v>
      </c>
      <c r="AW419" s="414">
        <v>0</v>
      </c>
      <c r="AX419" s="414">
        <f t="shared" si="124"/>
        <v>0</v>
      </c>
      <c r="AY419" s="414">
        <v>0</v>
      </c>
      <c r="AZ419" s="414">
        <v>0</v>
      </c>
      <c r="BA419" s="414">
        <v>0</v>
      </c>
      <c r="BB419" s="414">
        <v>0</v>
      </c>
      <c r="BC419" s="414">
        <v>0</v>
      </c>
      <c r="BD419" s="414">
        <v>0</v>
      </c>
      <c r="BE419" s="314"/>
      <c r="BF419" s="286"/>
      <c r="BG419" s="400">
        <f t="shared" si="132"/>
        <v>0</v>
      </c>
    </row>
    <row r="420" s="400" customFormat="1" ht="24" customHeight="1" spans="1:59">
      <c r="A420" s="314">
        <v>412</v>
      </c>
      <c r="B420" s="314" t="s">
        <v>19</v>
      </c>
      <c r="C420" s="314" t="s">
        <v>20</v>
      </c>
      <c r="D420" s="314">
        <v>2016</v>
      </c>
      <c r="E420" s="81" t="s">
        <v>480</v>
      </c>
      <c r="F420" s="314" t="s">
        <v>79</v>
      </c>
      <c r="G420" s="314" t="s">
        <v>121</v>
      </c>
      <c r="H420" s="414">
        <f t="shared" si="127"/>
        <v>1130000</v>
      </c>
      <c r="I420" s="414">
        <f t="shared" si="128"/>
        <v>1130000</v>
      </c>
      <c r="J420" s="414">
        <f t="shared" si="120"/>
        <v>0</v>
      </c>
      <c r="K420" s="351"/>
      <c r="L420" s="351"/>
      <c r="M420" s="351"/>
      <c r="N420" s="351"/>
      <c r="O420" s="414">
        <f t="shared" si="126"/>
        <v>1130000</v>
      </c>
      <c r="P420" s="351"/>
      <c r="Q420" s="351">
        <v>130000</v>
      </c>
      <c r="R420" s="351">
        <v>1000000</v>
      </c>
      <c r="S420" s="351"/>
      <c r="T420" s="414">
        <f t="shared" si="121"/>
        <v>0</v>
      </c>
      <c r="U420" s="351"/>
      <c r="V420" s="351"/>
      <c r="W420" s="351"/>
      <c r="X420" s="351"/>
      <c r="Y420" s="414">
        <v>0</v>
      </c>
      <c r="Z420" s="351"/>
      <c r="AA420" s="351"/>
      <c r="AB420" s="351"/>
      <c r="AC420" s="351"/>
      <c r="AD420" s="351"/>
      <c r="AE420" s="351"/>
      <c r="AF420" s="351"/>
      <c r="AG420" s="422">
        <f t="shared" si="129"/>
        <v>1130000</v>
      </c>
      <c r="AH420" s="420">
        <f t="shared" si="130"/>
        <v>1130000</v>
      </c>
      <c r="AI420" s="414">
        <f t="shared" si="122"/>
        <v>0</v>
      </c>
      <c r="AJ420" s="414">
        <v>0</v>
      </c>
      <c r="AK420" s="414">
        <v>0</v>
      </c>
      <c r="AL420" s="414">
        <v>0</v>
      </c>
      <c r="AM420" s="414">
        <v>0</v>
      </c>
      <c r="AN420" s="414">
        <f t="shared" si="131"/>
        <v>1130000</v>
      </c>
      <c r="AO420" s="414">
        <v>0</v>
      </c>
      <c r="AP420" s="414">
        <v>130000</v>
      </c>
      <c r="AQ420" s="414">
        <v>1000000</v>
      </c>
      <c r="AR420" s="414">
        <v>0</v>
      </c>
      <c r="AS420" s="414">
        <f t="shared" si="123"/>
        <v>0</v>
      </c>
      <c r="AT420" s="414">
        <v>0</v>
      </c>
      <c r="AU420" s="414">
        <v>0</v>
      </c>
      <c r="AV420" s="414">
        <v>0</v>
      </c>
      <c r="AW420" s="414">
        <v>0</v>
      </c>
      <c r="AX420" s="414">
        <f t="shared" si="124"/>
        <v>0</v>
      </c>
      <c r="AY420" s="414">
        <v>0</v>
      </c>
      <c r="AZ420" s="414">
        <v>0</v>
      </c>
      <c r="BA420" s="414">
        <v>0</v>
      </c>
      <c r="BB420" s="414">
        <v>0</v>
      </c>
      <c r="BC420" s="414">
        <v>0</v>
      </c>
      <c r="BD420" s="414">
        <v>0</v>
      </c>
      <c r="BE420" s="314"/>
      <c r="BF420" s="286"/>
      <c r="BG420" s="400">
        <f t="shared" si="132"/>
        <v>0</v>
      </c>
    </row>
    <row r="421" s="400" customFormat="1" ht="24" customHeight="1" spans="1:59">
      <c r="A421" s="314">
        <v>413</v>
      </c>
      <c r="B421" s="314" t="s">
        <v>19</v>
      </c>
      <c r="C421" s="314" t="s">
        <v>20</v>
      </c>
      <c r="D421" s="314">
        <v>2016</v>
      </c>
      <c r="E421" s="81" t="s">
        <v>481</v>
      </c>
      <c r="F421" s="314" t="s">
        <v>79</v>
      </c>
      <c r="G421" s="314" t="s">
        <v>121</v>
      </c>
      <c r="H421" s="414">
        <f t="shared" si="127"/>
        <v>704000</v>
      </c>
      <c r="I421" s="414">
        <f t="shared" si="128"/>
        <v>704000</v>
      </c>
      <c r="J421" s="414">
        <f t="shared" si="120"/>
        <v>0</v>
      </c>
      <c r="K421" s="351"/>
      <c r="L421" s="351"/>
      <c r="M421" s="351"/>
      <c r="N421" s="351"/>
      <c r="O421" s="414">
        <f t="shared" si="126"/>
        <v>704000</v>
      </c>
      <c r="P421" s="351"/>
      <c r="Q421" s="351">
        <v>504000</v>
      </c>
      <c r="R421" s="351">
        <v>200000</v>
      </c>
      <c r="S421" s="351"/>
      <c r="T421" s="414">
        <f t="shared" si="121"/>
        <v>0</v>
      </c>
      <c r="U421" s="351"/>
      <c r="V421" s="351"/>
      <c r="W421" s="351"/>
      <c r="X421" s="351"/>
      <c r="Y421" s="414">
        <v>0</v>
      </c>
      <c r="Z421" s="351"/>
      <c r="AA421" s="351"/>
      <c r="AB421" s="351"/>
      <c r="AC421" s="351"/>
      <c r="AD421" s="351"/>
      <c r="AE421" s="351"/>
      <c r="AF421" s="351"/>
      <c r="AG421" s="422">
        <f t="shared" si="129"/>
        <v>704000</v>
      </c>
      <c r="AH421" s="420">
        <f t="shared" si="130"/>
        <v>704000</v>
      </c>
      <c r="AI421" s="414">
        <f t="shared" si="122"/>
        <v>0</v>
      </c>
      <c r="AJ421" s="414">
        <v>0</v>
      </c>
      <c r="AK421" s="414">
        <v>0</v>
      </c>
      <c r="AL421" s="414">
        <v>0</v>
      </c>
      <c r="AM421" s="414">
        <v>0</v>
      </c>
      <c r="AN421" s="414">
        <f t="shared" si="131"/>
        <v>704000</v>
      </c>
      <c r="AO421" s="414">
        <v>0</v>
      </c>
      <c r="AP421" s="414">
        <v>504000</v>
      </c>
      <c r="AQ421" s="414">
        <v>200000</v>
      </c>
      <c r="AR421" s="414">
        <v>0</v>
      </c>
      <c r="AS421" s="414">
        <f t="shared" si="123"/>
        <v>0</v>
      </c>
      <c r="AT421" s="414">
        <v>0</v>
      </c>
      <c r="AU421" s="414">
        <v>0</v>
      </c>
      <c r="AV421" s="414">
        <v>0</v>
      </c>
      <c r="AW421" s="414">
        <v>0</v>
      </c>
      <c r="AX421" s="414">
        <f t="shared" si="124"/>
        <v>0</v>
      </c>
      <c r="AY421" s="414">
        <v>0</v>
      </c>
      <c r="AZ421" s="414">
        <v>0</v>
      </c>
      <c r="BA421" s="414">
        <v>0</v>
      </c>
      <c r="BB421" s="414">
        <v>0</v>
      </c>
      <c r="BC421" s="414">
        <v>0</v>
      </c>
      <c r="BD421" s="414">
        <v>0</v>
      </c>
      <c r="BE421" s="314"/>
      <c r="BF421" s="286"/>
      <c r="BG421" s="400">
        <f t="shared" si="132"/>
        <v>0</v>
      </c>
    </row>
    <row r="422" s="400" customFormat="1" ht="24" customHeight="1" spans="1:59">
      <c r="A422" s="314">
        <v>414</v>
      </c>
      <c r="B422" s="314" t="s">
        <v>19</v>
      </c>
      <c r="C422" s="314" t="s">
        <v>20</v>
      </c>
      <c r="D422" s="314">
        <v>2016</v>
      </c>
      <c r="E422" s="81" t="s">
        <v>482</v>
      </c>
      <c r="F422" s="314" t="s">
        <v>79</v>
      </c>
      <c r="G422" s="314" t="s">
        <v>121</v>
      </c>
      <c r="H422" s="414">
        <f t="shared" si="127"/>
        <v>100000</v>
      </c>
      <c r="I422" s="414">
        <f t="shared" si="128"/>
        <v>100000</v>
      </c>
      <c r="J422" s="414">
        <f t="shared" ref="J422:J471" si="133">N422+M422+L422+K422</f>
        <v>0</v>
      </c>
      <c r="K422" s="351"/>
      <c r="L422" s="351"/>
      <c r="M422" s="351"/>
      <c r="N422" s="351"/>
      <c r="O422" s="414">
        <f t="shared" si="126"/>
        <v>100000</v>
      </c>
      <c r="P422" s="351"/>
      <c r="Q422" s="351">
        <v>100000</v>
      </c>
      <c r="R422" s="351"/>
      <c r="S422" s="351"/>
      <c r="T422" s="414">
        <f t="shared" ref="T422:T469" si="134">X422+W422+V422+U422</f>
        <v>0</v>
      </c>
      <c r="U422" s="351"/>
      <c r="V422" s="351"/>
      <c r="W422" s="351"/>
      <c r="X422" s="351"/>
      <c r="Y422" s="414">
        <v>0</v>
      </c>
      <c r="Z422" s="351"/>
      <c r="AA422" s="351"/>
      <c r="AB422" s="351"/>
      <c r="AC422" s="351"/>
      <c r="AD422" s="351"/>
      <c r="AE422" s="351"/>
      <c r="AF422" s="351"/>
      <c r="AG422" s="422">
        <f t="shared" si="129"/>
        <v>100000</v>
      </c>
      <c r="AH422" s="420">
        <f t="shared" si="130"/>
        <v>100000</v>
      </c>
      <c r="AI422" s="414">
        <f t="shared" ref="AI422:AI469" si="135">AM422+AL422+AK422+AJ422</f>
        <v>0</v>
      </c>
      <c r="AJ422" s="414">
        <v>0</v>
      </c>
      <c r="AK422" s="414">
        <v>0</v>
      </c>
      <c r="AL422" s="414">
        <v>0</v>
      </c>
      <c r="AM422" s="414">
        <v>0</v>
      </c>
      <c r="AN422" s="414">
        <f t="shared" si="131"/>
        <v>100000</v>
      </c>
      <c r="AO422" s="414">
        <v>0</v>
      </c>
      <c r="AP422" s="414">
        <v>100000</v>
      </c>
      <c r="AQ422" s="414">
        <v>0</v>
      </c>
      <c r="AR422" s="414">
        <v>0</v>
      </c>
      <c r="AS422" s="414">
        <f t="shared" ref="AS422:AS469" si="136">AW422+AV422+AU422+AT422</f>
        <v>0</v>
      </c>
      <c r="AT422" s="414">
        <v>0</v>
      </c>
      <c r="AU422" s="414">
        <v>0</v>
      </c>
      <c r="AV422" s="414">
        <v>0</v>
      </c>
      <c r="AW422" s="414">
        <v>0</v>
      </c>
      <c r="AX422" s="414">
        <f t="shared" ref="AX422:AX469" si="137">AZ422+AY422+BA422</f>
        <v>0</v>
      </c>
      <c r="AY422" s="414">
        <v>0</v>
      </c>
      <c r="AZ422" s="414">
        <v>0</v>
      </c>
      <c r="BA422" s="414">
        <v>0</v>
      </c>
      <c r="BB422" s="414">
        <v>0</v>
      </c>
      <c r="BC422" s="414">
        <v>0</v>
      </c>
      <c r="BD422" s="414">
        <v>0</v>
      </c>
      <c r="BE422" s="314"/>
      <c r="BF422" s="286"/>
      <c r="BG422" s="400">
        <f t="shared" si="132"/>
        <v>0</v>
      </c>
    </row>
    <row r="423" s="400" customFormat="1" ht="24" customHeight="1" spans="1:59">
      <c r="A423" s="314">
        <v>415</v>
      </c>
      <c r="B423" s="314" t="s">
        <v>19</v>
      </c>
      <c r="C423" s="314" t="s">
        <v>20</v>
      </c>
      <c r="D423" s="314">
        <v>2017</v>
      </c>
      <c r="E423" s="81" t="s">
        <v>473</v>
      </c>
      <c r="F423" s="314" t="s">
        <v>79</v>
      </c>
      <c r="G423" s="314" t="s">
        <v>121</v>
      </c>
      <c r="H423" s="414">
        <f t="shared" si="127"/>
        <v>17070000</v>
      </c>
      <c r="I423" s="414">
        <f t="shared" si="128"/>
        <v>17070000</v>
      </c>
      <c r="J423" s="414">
        <f t="shared" si="133"/>
        <v>0</v>
      </c>
      <c r="K423" s="351"/>
      <c r="L423" s="351"/>
      <c r="M423" s="351"/>
      <c r="N423" s="351"/>
      <c r="O423" s="414">
        <f t="shared" si="126"/>
        <v>17070000</v>
      </c>
      <c r="P423" s="351">
        <v>17070000</v>
      </c>
      <c r="Q423" s="351"/>
      <c r="R423" s="351"/>
      <c r="S423" s="351"/>
      <c r="T423" s="414">
        <f t="shared" si="134"/>
        <v>0</v>
      </c>
      <c r="U423" s="351"/>
      <c r="V423" s="351"/>
      <c r="W423" s="351"/>
      <c r="X423" s="351"/>
      <c r="Y423" s="414">
        <v>0</v>
      </c>
      <c r="Z423" s="351"/>
      <c r="AA423" s="351"/>
      <c r="AB423" s="351"/>
      <c r="AC423" s="351"/>
      <c r="AD423" s="351"/>
      <c r="AE423" s="351"/>
      <c r="AF423" s="351"/>
      <c r="AG423" s="422">
        <f t="shared" si="129"/>
        <v>17070000</v>
      </c>
      <c r="AH423" s="420">
        <f t="shared" si="130"/>
        <v>17070000</v>
      </c>
      <c r="AI423" s="414">
        <f t="shared" si="135"/>
        <v>0</v>
      </c>
      <c r="AJ423" s="414">
        <v>0</v>
      </c>
      <c r="AK423" s="414">
        <v>0</v>
      </c>
      <c r="AL423" s="414">
        <v>0</v>
      </c>
      <c r="AM423" s="414">
        <v>0</v>
      </c>
      <c r="AN423" s="414">
        <f t="shared" si="131"/>
        <v>17070000</v>
      </c>
      <c r="AO423" s="414">
        <v>17070000</v>
      </c>
      <c r="AP423" s="414">
        <v>0</v>
      </c>
      <c r="AQ423" s="414">
        <v>0</v>
      </c>
      <c r="AR423" s="414">
        <v>0</v>
      </c>
      <c r="AS423" s="414">
        <f t="shared" si="136"/>
        <v>0</v>
      </c>
      <c r="AT423" s="414">
        <v>0</v>
      </c>
      <c r="AU423" s="414">
        <v>0</v>
      </c>
      <c r="AV423" s="414">
        <v>0</v>
      </c>
      <c r="AW423" s="414">
        <v>0</v>
      </c>
      <c r="AX423" s="414">
        <f t="shared" si="137"/>
        <v>0</v>
      </c>
      <c r="AY423" s="414">
        <v>0</v>
      </c>
      <c r="AZ423" s="414">
        <v>0</v>
      </c>
      <c r="BA423" s="414">
        <v>0</v>
      </c>
      <c r="BB423" s="414">
        <v>0</v>
      </c>
      <c r="BC423" s="414">
        <v>0</v>
      </c>
      <c r="BD423" s="414">
        <v>0</v>
      </c>
      <c r="BE423" s="314"/>
      <c r="BF423" s="286"/>
      <c r="BG423" s="400">
        <f t="shared" si="132"/>
        <v>0</v>
      </c>
    </row>
    <row r="424" s="400" customFormat="1" ht="24" customHeight="1" spans="1:59">
      <c r="A424" s="314">
        <v>416</v>
      </c>
      <c r="B424" s="314" t="s">
        <v>19</v>
      </c>
      <c r="C424" s="314" t="s">
        <v>20</v>
      </c>
      <c r="D424" s="314">
        <v>2017</v>
      </c>
      <c r="E424" s="81" t="s">
        <v>483</v>
      </c>
      <c r="F424" s="314" t="s">
        <v>50</v>
      </c>
      <c r="G424" s="314" t="s">
        <v>50</v>
      </c>
      <c r="H424" s="414">
        <f t="shared" si="127"/>
        <v>300000</v>
      </c>
      <c r="I424" s="421">
        <f t="shared" si="128"/>
        <v>300000</v>
      </c>
      <c r="J424" s="414">
        <f t="shared" si="133"/>
        <v>0</v>
      </c>
      <c r="K424" s="351"/>
      <c r="L424" s="351"/>
      <c r="M424" s="351"/>
      <c r="N424" s="351"/>
      <c r="O424" s="414">
        <f t="shared" si="126"/>
        <v>300000</v>
      </c>
      <c r="P424" s="351"/>
      <c r="Q424" s="351"/>
      <c r="R424" s="351">
        <v>300000</v>
      </c>
      <c r="S424" s="351"/>
      <c r="T424" s="414">
        <f t="shared" si="134"/>
        <v>0</v>
      </c>
      <c r="U424" s="351"/>
      <c r="V424" s="351"/>
      <c r="W424" s="351"/>
      <c r="X424" s="351"/>
      <c r="Y424" s="414">
        <v>0</v>
      </c>
      <c r="Z424" s="351"/>
      <c r="AA424" s="351"/>
      <c r="AB424" s="351"/>
      <c r="AC424" s="351"/>
      <c r="AD424" s="351"/>
      <c r="AE424" s="351"/>
      <c r="AF424" s="351"/>
      <c r="AG424" s="422">
        <f t="shared" si="129"/>
        <v>300000</v>
      </c>
      <c r="AH424" s="420">
        <f t="shared" si="130"/>
        <v>300000</v>
      </c>
      <c r="AI424" s="414">
        <f t="shared" si="135"/>
        <v>0</v>
      </c>
      <c r="AJ424" s="414">
        <v>0</v>
      </c>
      <c r="AK424" s="414">
        <v>0</v>
      </c>
      <c r="AL424" s="414">
        <v>0</v>
      </c>
      <c r="AM424" s="414">
        <v>0</v>
      </c>
      <c r="AN424" s="414">
        <f t="shared" si="131"/>
        <v>300000</v>
      </c>
      <c r="AO424" s="414">
        <v>0</v>
      </c>
      <c r="AP424" s="414">
        <v>0</v>
      </c>
      <c r="AQ424" s="414">
        <v>300000</v>
      </c>
      <c r="AR424" s="414">
        <v>0</v>
      </c>
      <c r="AS424" s="414">
        <f t="shared" si="136"/>
        <v>0</v>
      </c>
      <c r="AT424" s="414">
        <v>0</v>
      </c>
      <c r="AU424" s="414">
        <v>0</v>
      </c>
      <c r="AV424" s="414">
        <v>0</v>
      </c>
      <c r="AW424" s="414">
        <v>0</v>
      </c>
      <c r="AX424" s="414">
        <f t="shared" si="137"/>
        <v>0</v>
      </c>
      <c r="AY424" s="414">
        <v>0</v>
      </c>
      <c r="AZ424" s="414">
        <v>0</v>
      </c>
      <c r="BA424" s="414">
        <v>0</v>
      </c>
      <c r="BB424" s="414">
        <v>0</v>
      </c>
      <c r="BC424" s="414">
        <v>0</v>
      </c>
      <c r="BD424" s="414">
        <v>0</v>
      </c>
      <c r="BE424" s="314"/>
      <c r="BF424" s="286"/>
      <c r="BG424" s="400">
        <f t="shared" si="132"/>
        <v>0</v>
      </c>
    </row>
    <row r="425" s="400" customFormat="1" ht="24" customHeight="1" spans="1:59">
      <c r="A425" s="314">
        <v>417</v>
      </c>
      <c r="B425" s="314" t="s">
        <v>19</v>
      </c>
      <c r="C425" s="314" t="s">
        <v>20</v>
      </c>
      <c r="D425" s="314">
        <v>2017</v>
      </c>
      <c r="E425" s="81" t="s">
        <v>484</v>
      </c>
      <c r="F425" s="314" t="s">
        <v>79</v>
      </c>
      <c r="G425" s="314" t="s">
        <v>121</v>
      </c>
      <c r="H425" s="414">
        <f t="shared" si="127"/>
        <v>8800000</v>
      </c>
      <c r="I425" s="414">
        <f t="shared" si="128"/>
        <v>8800000</v>
      </c>
      <c r="J425" s="414">
        <f t="shared" si="133"/>
        <v>0</v>
      </c>
      <c r="K425" s="351"/>
      <c r="L425" s="351"/>
      <c r="M425" s="351"/>
      <c r="N425" s="351"/>
      <c r="O425" s="414">
        <f t="shared" si="126"/>
        <v>8800000</v>
      </c>
      <c r="P425" s="351"/>
      <c r="Q425" s="351">
        <v>8800000</v>
      </c>
      <c r="R425" s="351"/>
      <c r="S425" s="351"/>
      <c r="T425" s="414">
        <f t="shared" si="134"/>
        <v>0</v>
      </c>
      <c r="U425" s="351"/>
      <c r="V425" s="351"/>
      <c r="W425" s="351"/>
      <c r="X425" s="351"/>
      <c r="Y425" s="414">
        <v>0</v>
      </c>
      <c r="Z425" s="351"/>
      <c r="AA425" s="351"/>
      <c r="AB425" s="351"/>
      <c r="AC425" s="351"/>
      <c r="AD425" s="351"/>
      <c r="AE425" s="351"/>
      <c r="AF425" s="351"/>
      <c r="AG425" s="422">
        <f t="shared" si="129"/>
        <v>8800000</v>
      </c>
      <c r="AH425" s="420">
        <f t="shared" si="130"/>
        <v>8800000</v>
      </c>
      <c r="AI425" s="414">
        <f t="shared" si="135"/>
        <v>0</v>
      </c>
      <c r="AJ425" s="414">
        <v>0</v>
      </c>
      <c r="AK425" s="414">
        <v>0</v>
      </c>
      <c r="AL425" s="414">
        <v>0</v>
      </c>
      <c r="AM425" s="414">
        <v>0</v>
      </c>
      <c r="AN425" s="414">
        <f t="shared" si="131"/>
        <v>8800000</v>
      </c>
      <c r="AO425" s="414">
        <v>0</v>
      </c>
      <c r="AP425" s="414">
        <v>8800000</v>
      </c>
      <c r="AQ425" s="414">
        <v>0</v>
      </c>
      <c r="AR425" s="414">
        <v>0</v>
      </c>
      <c r="AS425" s="414">
        <f t="shared" si="136"/>
        <v>0</v>
      </c>
      <c r="AT425" s="414">
        <v>0</v>
      </c>
      <c r="AU425" s="414">
        <v>0</v>
      </c>
      <c r="AV425" s="414">
        <v>0</v>
      </c>
      <c r="AW425" s="414">
        <v>0</v>
      </c>
      <c r="AX425" s="414">
        <f t="shared" si="137"/>
        <v>0</v>
      </c>
      <c r="AY425" s="414">
        <v>0</v>
      </c>
      <c r="AZ425" s="414">
        <v>0</v>
      </c>
      <c r="BA425" s="414">
        <v>0</v>
      </c>
      <c r="BB425" s="414">
        <v>0</v>
      </c>
      <c r="BC425" s="414">
        <v>0</v>
      </c>
      <c r="BD425" s="414">
        <v>0</v>
      </c>
      <c r="BE425" s="314"/>
      <c r="BF425" s="286"/>
      <c r="BG425" s="400">
        <f t="shared" si="132"/>
        <v>0</v>
      </c>
    </row>
    <row r="426" s="400" customFormat="1" ht="38" customHeight="1" spans="1:59">
      <c r="A426" s="314">
        <v>418</v>
      </c>
      <c r="B426" s="314" t="s">
        <v>19</v>
      </c>
      <c r="C426" s="314" t="s">
        <v>20</v>
      </c>
      <c r="D426" s="314">
        <v>2017</v>
      </c>
      <c r="E426" s="81" t="s">
        <v>485</v>
      </c>
      <c r="F426" s="314" t="s">
        <v>50</v>
      </c>
      <c r="G426" s="314" t="s">
        <v>50</v>
      </c>
      <c r="H426" s="414">
        <f t="shared" si="127"/>
        <v>5000000</v>
      </c>
      <c r="I426" s="421">
        <f t="shared" si="128"/>
        <v>5000000</v>
      </c>
      <c r="J426" s="414">
        <f t="shared" si="133"/>
        <v>0</v>
      </c>
      <c r="K426" s="351"/>
      <c r="L426" s="351"/>
      <c r="M426" s="351"/>
      <c r="N426" s="351"/>
      <c r="O426" s="414">
        <f t="shared" si="126"/>
        <v>5000000</v>
      </c>
      <c r="P426" s="351"/>
      <c r="Q426" s="351">
        <v>5000000</v>
      </c>
      <c r="R426" s="351"/>
      <c r="S426" s="351"/>
      <c r="T426" s="414">
        <f t="shared" si="134"/>
        <v>0</v>
      </c>
      <c r="U426" s="351"/>
      <c r="V426" s="351"/>
      <c r="W426" s="351"/>
      <c r="X426" s="351"/>
      <c r="Y426" s="414">
        <v>0</v>
      </c>
      <c r="Z426" s="351"/>
      <c r="AA426" s="351"/>
      <c r="AB426" s="351"/>
      <c r="AC426" s="351"/>
      <c r="AD426" s="351"/>
      <c r="AE426" s="351"/>
      <c r="AF426" s="351"/>
      <c r="AG426" s="422">
        <f t="shared" si="129"/>
        <v>5000000</v>
      </c>
      <c r="AH426" s="420">
        <f t="shared" si="130"/>
        <v>5000000</v>
      </c>
      <c r="AI426" s="414">
        <f t="shared" si="135"/>
        <v>0</v>
      </c>
      <c r="AJ426" s="414">
        <v>0</v>
      </c>
      <c r="AK426" s="414">
        <v>0</v>
      </c>
      <c r="AL426" s="414">
        <v>0</v>
      </c>
      <c r="AM426" s="414">
        <v>0</v>
      </c>
      <c r="AN426" s="414">
        <f t="shared" si="131"/>
        <v>5000000</v>
      </c>
      <c r="AO426" s="414">
        <v>0</v>
      </c>
      <c r="AP426" s="414">
        <v>5000000</v>
      </c>
      <c r="AQ426" s="414">
        <v>0</v>
      </c>
      <c r="AR426" s="414">
        <v>0</v>
      </c>
      <c r="AS426" s="414">
        <f t="shared" si="136"/>
        <v>0</v>
      </c>
      <c r="AT426" s="414">
        <v>0</v>
      </c>
      <c r="AU426" s="414">
        <v>0</v>
      </c>
      <c r="AV426" s="414">
        <v>0</v>
      </c>
      <c r="AW426" s="414">
        <v>0</v>
      </c>
      <c r="AX426" s="414">
        <f t="shared" si="137"/>
        <v>0</v>
      </c>
      <c r="AY426" s="414">
        <v>0</v>
      </c>
      <c r="AZ426" s="414">
        <v>0</v>
      </c>
      <c r="BA426" s="414">
        <v>0</v>
      </c>
      <c r="BB426" s="414">
        <v>0</v>
      </c>
      <c r="BC426" s="414">
        <v>0</v>
      </c>
      <c r="BD426" s="414">
        <v>0</v>
      </c>
      <c r="BE426" s="314"/>
      <c r="BF426" s="286"/>
      <c r="BG426" s="400">
        <f t="shared" si="132"/>
        <v>0</v>
      </c>
    </row>
    <row r="427" s="400" customFormat="1" ht="24" customHeight="1" spans="1:59">
      <c r="A427" s="314">
        <v>419</v>
      </c>
      <c r="B427" s="314" t="s">
        <v>19</v>
      </c>
      <c r="C427" s="314" t="s">
        <v>20</v>
      </c>
      <c r="D427" s="314">
        <v>2017</v>
      </c>
      <c r="E427" s="81" t="s">
        <v>476</v>
      </c>
      <c r="F427" s="314" t="s">
        <v>79</v>
      </c>
      <c r="G427" s="314" t="s">
        <v>121</v>
      </c>
      <c r="H427" s="414">
        <f t="shared" si="127"/>
        <v>490000</v>
      </c>
      <c r="I427" s="414">
        <f t="shared" si="128"/>
        <v>490000</v>
      </c>
      <c r="J427" s="414">
        <f t="shared" si="133"/>
        <v>0</v>
      </c>
      <c r="K427" s="351"/>
      <c r="L427" s="351"/>
      <c r="M427" s="351"/>
      <c r="N427" s="351"/>
      <c r="O427" s="414">
        <f t="shared" si="126"/>
        <v>490000</v>
      </c>
      <c r="P427" s="351"/>
      <c r="Q427" s="351">
        <v>490000</v>
      </c>
      <c r="R427" s="351"/>
      <c r="S427" s="351"/>
      <c r="T427" s="414">
        <f t="shared" si="134"/>
        <v>0</v>
      </c>
      <c r="U427" s="351"/>
      <c r="V427" s="351"/>
      <c r="W427" s="351"/>
      <c r="X427" s="351"/>
      <c r="Y427" s="414">
        <v>0</v>
      </c>
      <c r="Z427" s="351"/>
      <c r="AA427" s="351"/>
      <c r="AB427" s="351"/>
      <c r="AC427" s="351"/>
      <c r="AD427" s="351"/>
      <c r="AE427" s="351"/>
      <c r="AF427" s="351"/>
      <c r="AG427" s="422">
        <f t="shared" si="129"/>
        <v>490000</v>
      </c>
      <c r="AH427" s="420">
        <f t="shared" si="130"/>
        <v>490000</v>
      </c>
      <c r="AI427" s="414">
        <f t="shared" si="135"/>
        <v>0</v>
      </c>
      <c r="AJ427" s="414">
        <v>0</v>
      </c>
      <c r="AK427" s="414">
        <v>0</v>
      </c>
      <c r="AL427" s="414">
        <v>0</v>
      </c>
      <c r="AM427" s="414">
        <v>0</v>
      </c>
      <c r="AN427" s="414">
        <f t="shared" si="131"/>
        <v>490000</v>
      </c>
      <c r="AO427" s="414">
        <v>0</v>
      </c>
      <c r="AP427" s="414">
        <v>490000</v>
      </c>
      <c r="AQ427" s="414">
        <v>0</v>
      </c>
      <c r="AR427" s="414">
        <v>0</v>
      </c>
      <c r="AS427" s="414">
        <f t="shared" si="136"/>
        <v>0</v>
      </c>
      <c r="AT427" s="414">
        <v>0</v>
      </c>
      <c r="AU427" s="414">
        <v>0</v>
      </c>
      <c r="AV427" s="414">
        <v>0</v>
      </c>
      <c r="AW427" s="414">
        <v>0</v>
      </c>
      <c r="AX427" s="414">
        <f t="shared" si="137"/>
        <v>0</v>
      </c>
      <c r="AY427" s="414">
        <v>0</v>
      </c>
      <c r="AZ427" s="414">
        <v>0</v>
      </c>
      <c r="BA427" s="414">
        <v>0</v>
      </c>
      <c r="BB427" s="414">
        <v>0</v>
      </c>
      <c r="BC427" s="414">
        <v>0</v>
      </c>
      <c r="BD427" s="414">
        <v>0</v>
      </c>
      <c r="BE427" s="314"/>
      <c r="BF427" s="286"/>
      <c r="BG427" s="400">
        <f t="shared" si="132"/>
        <v>0</v>
      </c>
    </row>
    <row r="428" s="400" customFormat="1" ht="24" customHeight="1" spans="1:59">
      <c r="A428" s="314">
        <v>420</v>
      </c>
      <c r="B428" s="314" t="s">
        <v>19</v>
      </c>
      <c r="C428" s="314" t="s">
        <v>20</v>
      </c>
      <c r="D428" s="314">
        <v>2017</v>
      </c>
      <c r="E428" s="81" t="s">
        <v>477</v>
      </c>
      <c r="F428" s="314" t="s">
        <v>79</v>
      </c>
      <c r="G428" s="314" t="s">
        <v>121</v>
      </c>
      <c r="H428" s="414">
        <f t="shared" si="127"/>
        <v>8715000</v>
      </c>
      <c r="I428" s="414">
        <f t="shared" si="128"/>
        <v>8715000</v>
      </c>
      <c r="J428" s="414">
        <f t="shared" si="133"/>
        <v>0</v>
      </c>
      <c r="K428" s="351"/>
      <c r="L428" s="351"/>
      <c r="M428" s="351"/>
      <c r="N428" s="351"/>
      <c r="O428" s="414">
        <f t="shared" si="126"/>
        <v>8715000</v>
      </c>
      <c r="P428" s="351"/>
      <c r="Q428" s="351">
        <v>5715000</v>
      </c>
      <c r="R428" s="351">
        <v>3000000</v>
      </c>
      <c r="S428" s="351"/>
      <c r="T428" s="414">
        <f t="shared" si="134"/>
        <v>0</v>
      </c>
      <c r="U428" s="351"/>
      <c r="V428" s="351"/>
      <c r="W428" s="351"/>
      <c r="X428" s="351"/>
      <c r="Y428" s="414">
        <v>0</v>
      </c>
      <c r="Z428" s="351"/>
      <c r="AA428" s="351"/>
      <c r="AB428" s="351"/>
      <c r="AC428" s="351"/>
      <c r="AD428" s="351"/>
      <c r="AE428" s="351"/>
      <c r="AF428" s="351"/>
      <c r="AG428" s="422">
        <f t="shared" si="129"/>
        <v>8715000</v>
      </c>
      <c r="AH428" s="420">
        <f t="shared" si="130"/>
        <v>8715000</v>
      </c>
      <c r="AI428" s="414">
        <f t="shared" si="135"/>
        <v>0</v>
      </c>
      <c r="AJ428" s="414">
        <v>0</v>
      </c>
      <c r="AK428" s="414">
        <v>0</v>
      </c>
      <c r="AL428" s="414">
        <v>0</v>
      </c>
      <c r="AM428" s="414">
        <v>0</v>
      </c>
      <c r="AN428" s="414">
        <f t="shared" si="131"/>
        <v>8715000</v>
      </c>
      <c r="AO428" s="414">
        <v>0</v>
      </c>
      <c r="AP428" s="414">
        <v>5715000</v>
      </c>
      <c r="AQ428" s="414">
        <v>3000000</v>
      </c>
      <c r="AR428" s="414">
        <v>0</v>
      </c>
      <c r="AS428" s="414">
        <f t="shared" si="136"/>
        <v>0</v>
      </c>
      <c r="AT428" s="414">
        <v>0</v>
      </c>
      <c r="AU428" s="414">
        <v>0</v>
      </c>
      <c r="AV428" s="414">
        <v>0</v>
      </c>
      <c r="AW428" s="414">
        <v>0</v>
      </c>
      <c r="AX428" s="414">
        <f t="shared" si="137"/>
        <v>0</v>
      </c>
      <c r="AY428" s="414">
        <v>0</v>
      </c>
      <c r="AZ428" s="414">
        <v>0</v>
      </c>
      <c r="BA428" s="414">
        <v>0</v>
      </c>
      <c r="BB428" s="414">
        <v>0</v>
      </c>
      <c r="BC428" s="414">
        <v>0</v>
      </c>
      <c r="BD428" s="414">
        <v>0</v>
      </c>
      <c r="BE428" s="314"/>
      <c r="BF428" s="286"/>
      <c r="BG428" s="400">
        <f t="shared" si="132"/>
        <v>0</v>
      </c>
    </row>
    <row r="429" s="400" customFormat="1" ht="24" customHeight="1" spans="1:59">
      <c r="A429" s="314">
        <v>421</v>
      </c>
      <c r="B429" s="314" t="s">
        <v>19</v>
      </c>
      <c r="C429" s="314" t="s">
        <v>20</v>
      </c>
      <c r="D429" s="314">
        <v>2017</v>
      </c>
      <c r="E429" s="81" t="s">
        <v>480</v>
      </c>
      <c r="F429" s="314" t="s">
        <v>79</v>
      </c>
      <c r="G429" s="314" t="s">
        <v>121</v>
      </c>
      <c r="H429" s="414">
        <f t="shared" si="127"/>
        <v>1327900</v>
      </c>
      <c r="I429" s="414">
        <f t="shared" si="128"/>
        <v>1327900</v>
      </c>
      <c r="J429" s="414">
        <f t="shared" si="133"/>
        <v>0</v>
      </c>
      <c r="K429" s="351"/>
      <c r="L429" s="351"/>
      <c r="M429" s="351"/>
      <c r="N429" s="351"/>
      <c r="O429" s="414">
        <f t="shared" si="126"/>
        <v>1327900</v>
      </c>
      <c r="P429" s="351">
        <v>595000</v>
      </c>
      <c r="Q429" s="351"/>
      <c r="R429" s="351"/>
      <c r="S429" s="351">
        <v>732900</v>
      </c>
      <c r="T429" s="414">
        <f t="shared" si="134"/>
        <v>0</v>
      </c>
      <c r="U429" s="351"/>
      <c r="V429" s="351"/>
      <c r="W429" s="351"/>
      <c r="X429" s="351"/>
      <c r="Y429" s="414">
        <v>0</v>
      </c>
      <c r="Z429" s="351"/>
      <c r="AA429" s="351"/>
      <c r="AB429" s="351"/>
      <c r="AC429" s="351"/>
      <c r="AD429" s="351"/>
      <c r="AE429" s="351"/>
      <c r="AF429" s="351"/>
      <c r="AG429" s="422">
        <f t="shared" si="129"/>
        <v>1327900</v>
      </c>
      <c r="AH429" s="420">
        <f t="shared" si="130"/>
        <v>1327900</v>
      </c>
      <c r="AI429" s="414">
        <f t="shared" si="135"/>
        <v>0</v>
      </c>
      <c r="AJ429" s="414">
        <v>0</v>
      </c>
      <c r="AK429" s="414">
        <v>0</v>
      </c>
      <c r="AL429" s="414">
        <v>0</v>
      </c>
      <c r="AM429" s="414">
        <v>0</v>
      </c>
      <c r="AN429" s="414">
        <f t="shared" si="131"/>
        <v>1327900</v>
      </c>
      <c r="AO429" s="414">
        <v>595000</v>
      </c>
      <c r="AP429" s="414">
        <v>0</v>
      </c>
      <c r="AQ429" s="414">
        <v>0</v>
      </c>
      <c r="AR429" s="414">
        <v>732900</v>
      </c>
      <c r="AS429" s="414">
        <f t="shared" si="136"/>
        <v>0</v>
      </c>
      <c r="AT429" s="414">
        <v>0</v>
      </c>
      <c r="AU429" s="414">
        <v>0</v>
      </c>
      <c r="AV429" s="414">
        <v>0</v>
      </c>
      <c r="AW429" s="414">
        <v>0</v>
      </c>
      <c r="AX429" s="414">
        <f t="shared" si="137"/>
        <v>0</v>
      </c>
      <c r="AY429" s="414">
        <v>0</v>
      </c>
      <c r="AZ429" s="414">
        <v>0</v>
      </c>
      <c r="BA429" s="414">
        <v>0</v>
      </c>
      <c r="BB429" s="414">
        <v>0</v>
      </c>
      <c r="BC429" s="414">
        <v>0</v>
      </c>
      <c r="BD429" s="414">
        <v>0</v>
      </c>
      <c r="BE429" s="314"/>
      <c r="BF429" s="286"/>
      <c r="BG429" s="400">
        <f t="shared" si="132"/>
        <v>0</v>
      </c>
    </row>
    <row r="430" s="400" customFormat="1" ht="24" customHeight="1" spans="1:59">
      <c r="A430" s="314">
        <v>422</v>
      </c>
      <c r="B430" s="314" t="s">
        <v>19</v>
      </c>
      <c r="C430" s="314" t="s">
        <v>20</v>
      </c>
      <c r="D430" s="314">
        <v>2017</v>
      </c>
      <c r="E430" s="81" t="s">
        <v>486</v>
      </c>
      <c r="F430" s="314" t="s">
        <v>79</v>
      </c>
      <c r="G430" s="314" t="s">
        <v>121</v>
      </c>
      <c r="H430" s="414">
        <f t="shared" si="127"/>
        <v>1800000</v>
      </c>
      <c r="I430" s="414">
        <f t="shared" si="128"/>
        <v>1800000</v>
      </c>
      <c r="J430" s="414">
        <f t="shared" si="133"/>
        <v>0</v>
      </c>
      <c r="K430" s="351"/>
      <c r="L430" s="351"/>
      <c r="M430" s="351"/>
      <c r="N430" s="351"/>
      <c r="O430" s="414">
        <f t="shared" si="126"/>
        <v>1800000</v>
      </c>
      <c r="P430" s="351"/>
      <c r="Q430" s="351"/>
      <c r="R430" s="351"/>
      <c r="S430" s="351">
        <v>1800000</v>
      </c>
      <c r="T430" s="414">
        <f t="shared" si="134"/>
        <v>0</v>
      </c>
      <c r="U430" s="351"/>
      <c r="V430" s="351"/>
      <c r="W430" s="351"/>
      <c r="X430" s="351"/>
      <c r="Y430" s="414">
        <v>0</v>
      </c>
      <c r="Z430" s="351"/>
      <c r="AA430" s="351"/>
      <c r="AB430" s="351"/>
      <c r="AC430" s="351"/>
      <c r="AD430" s="351"/>
      <c r="AE430" s="351"/>
      <c r="AF430" s="351"/>
      <c r="AG430" s="422">
        <f t="shared" si="129"/>
        <v>1800000</v>
      </c>
      <c r="AH430" s="420">
        <f t="shared" si="130"/>
        <v>1800000</v>
      </c>
      <c r="AI430" s="414">
        <f t="shared" si="135"/>
        <v>0</v>
      </c>
      <c r="AJ430" s="414">
        <v>0</v>
      </c>
      <c r="AK430" s="414">
        <v>0</v>
      </c>
      <c r="AL430" s="414">
        <v>0</v>
      </c>
      <c r="AM430" s="414">
        <v>0</v>
      </c>
      <c r="AN430" s="414">
        <f t="shared" si="131"/>
        <v>1800000</v>
      </c>
      <c r="AO430" s="414">
        <v>0</v>
      </c>
      <c r="AP430" s="414">
        <v>0</v>
      </c>
      <c r="AQ430" s="414">
        <v>0</v>
      </c>
      <c r="AR430" s="414">
        <v>1800000</v>
      </c>
      <c r="AS430" s="414">
        <f t="shared" si="136"/>
        <v>0</v>
      </c>
      <c r="AT430" s="414">
        <v>0</v>
      </c>
      <c r="AU430" s="414">
        <v>0</v>
      </c>
      <c r="AV430" s="414">
        <v>0</v>
      </c>
      <c r="AW430" s="414">
        <v>0</v>
      </c>
      <c r="AX430" s="414">
        <f t="shared" si="137"/>
        <v>0</v>
      </c>
      <c r="AY430" s="414">
        <v>0</v>
      </c>
      <c r="AZ430" s="414">
        <v>0</v>
      </c>
      <c r="BA430" s="414">
        <v>0</v>
      </c>
      <c r="BB430" s="414">
        <v>0</v>
      </c>
      <c r="BC430" s="414">
        <v>0</v>
      </c>
      <c r="BD430" s="414">
        <v>0</v>
      </c>
      <c r="BE430" s="314"/>
      <c r="BF430" s="286"/>
      <c r="BG430" s="400">
        <f t="shared" si="132"/>
        <v>0</v>
      </c>
    </row>
    <row r="431" s="400" customFormat="1" ht="24" customHeight="1" spans="1:59">
      <c r="A431" s="314">
        <v>423</v>
      </c>
      <c r="B431" s="314" t="s">
        <v>19</v>
      </c>
      <c r="C431" s="314" t="s">
        <v>20</v>
      </c>
      <c r="D431" s="314">
        <v>2017</v>
      </c>
      <c r="E431" s="81" t="s">
        <v>481</v>
      </c>
      <c r="F431" s="314" t="s">
        <v>79</v>
      </c>
      <c r="G431" s="314" t="s">
        <v>121</v>
      </c>
      <c r="H431" s="414">
        <f t="shared" si="127"/>
        <v>276000</v>
      </c>
      <c r="I431" s="414">
        <f t="shared" si="128"/>
        <v>276000</v>
      </c>
      <c r="J431" s="414">
        <f t="shared" si="133"/>
        <v>0</v>
      </c>
      <c r="K431" s="351"/>
      <c r="L431" s="351"/>
      <c r="M431" s="351"/>
      <c r="N431" s="351"/>
      <c r="O431" s="414">
        <f t="shared" si="126"/>
        <v>276000</v>
      </c>
      <c r="P431" s="351"/>
      <c r="Q431" s="351">
        <v>276000</v>
      </c>
      <c r="R431" s="351"/>
      <c r="S431" s="351"/>
      <c r="T431" s="414">
        <f t="shared" si="134"/>
        <v>0</v>
      </c>
      <c r="U431" s="351"/>
      <c r="V431" s="351"/>
      <c r="W431" s="351"/>
      <c r="X431" s="351"/>
      <c r="Y431" s="414">
        <v>0</v>
      </c>
      <c r="Z431" s="351"/>
      <c r="AA431" s="351"/>
      <c r="AB431" s="351"/>
      <c r="AC431" s="351"/>
      <c r="AD431" s="351"/>
      <c r="AE431" s="351"/>
      <c r="AF431" s="351"/>
      <c r="AG431" s="422">
        <f t="shared" si="129"/>
        <v>276000</v>
      </c>
      <c r="AH431" s="420">
        <f t="shared" si="130"/>
        <v>276000</v>
      </c>
      <c r="AI431" s="414">
        <f t="shared" si="135"/>
        <v>0</v>
      </c>
      <c r="AJ431" s="414">
        <v>0</v>
      </c>
      <c r="AK431" s="414">
        <v>0</v>
      </c>
      <c r="AL431" s="414">
        <v>0</v>
      </c>
      <c r="AM431" s="414">
        <v>0</v>
      </c>
      <c r="AN431" s="414">
        <f t="shared" si="131"/>
        <v>276000</v>
      </c>
      <c r="AO431" s="414">
        <v>0</v>
      </c>
      <c r="AP431" s="414">
        <v>276000</v>
      </c>
      <c r="AQ431" s="414">
        <v>0</v>
      </c>
      <c r="AR431" s="414">
        <v>0</v>
      </c>
      <c r="AS431" s="414">
        <f t="shared" si="136"/>
        <v>0</v>
      </c>
      <c r="AT431" s="414">
        <v>0</v>
      </c>
      <c r="AU431" s="414">
        <v>0</v>
      </c>
      <c r="AV431" s="414">
        <v>0</v>
      </c>
      <c r="AW431" s="414">
        <v>0</v>
      </c>
      <c r="AX431" s="414">
        <f t="shared" si="137"/>
        <v>0</v>
      </c>
      <c r="AY431" s="414">
        <v>0</v>
      </c>
      <c r="AZ431" s="414">
        <v>0</v>
      </c>
      <c r="BA431" s="414">
        <v>0</v>
      </c>
      <c r="BB431" s="414">
        <v>0</v>
      </c>
      <c r="BC431" s="414">
        <v>0</v>
      </c>
      <c r="BD431" s="414">
        <v>0</v>
      </c>
      <c r="BE431" s="314"/>
      <c r="BF431" s="286"/>
      <c r="BG431" s="400">
        <f t="shared" si="132"/>
        <v>0</v>
      </c>
    </row>
    <row r="432" s="400" customFormat="1" ht="24" customHeight="1" spans="1:59">
      <c r="A432" s="314">
        <v>424</v>
      </c>
      <c r="B432" s="314" t="s">
        <v>19</v>
      </c>
      <c r="C432" s="314" t="s">
        <v>20</v>
      </c>
      <c r="D432" s="314">
        <v>2018</v>
      </c>
      <c r="E432" s="81" t="s">
        <v>487</v>
      </c>
      <c r="F432" s="314" t="s">
        <v>50</v>
      </c>
      <c r="G432" s="314" t="s">
        <v>50</v>
      </c>
      <c r="H432" s="414">
        <f t="shared" si="127"/>
        <v>87600</v>
      </c>
      <c r="I432" s="421">
        <f t="shared" si="128"/>
        <v>87600</v>
      </c>
      <c r="J432" s="414">
        <f t="shared" si="133"/>
        <v>0</v>
      </c>
      <c r="K432" s="351"/>
      <c r="L432" s="351"/>
      <c r="M432" s="351"/>
      <c r="N432" s="351"/>
      <c r="O432" s="414">
        <f t="shared" si="126"/>
        <v>87600</v>
      </c>
      <c r="P432" s="351"/>
      <c r="Q432" s="351"/>
      <c r="R432" s="351"/>
      <c r="S432" s="351">
        <v>87600</v>
      </c>
      <c r="T432" s="414">
        <f t="shared" si="134"/>
        <v>0</v>
      </c>
      <c r="U432" s="351"/>
      <c r="V432" s="351"/>
      <c r="W432" s="351"/>
      <c r="X432" s="351"/>
      <c r="Y432" s="414">
        <v>0</v>
      </c>
      <c r="Z432" s="351"/>
      <c r="AA432" s="351"/>
      <c r="AB432" s="351"/>
      <c r="AC432" s="351"/>
      <c r="AD432" s="351"/>
      <c r="AE432" s="351"/>
      <c r="AF432" s="351"/>
      <c r="AG432" s="422">
        <f t="shared" si="129"/>
        <v>87600</v>
      </c>
      <c r="AH432" s="420">
        <f t="shared" si="130"/>
        <v>87600</v>
      </c>
      <c r="AI432" s="414">
        <f t="shared" si="135"/>
        <v>0</v>
      </c>
      <c r="AJ432" s="414">
        <v>0</v>
      </c>
      <c r="AK432" s="414">
        <v>0</v>
      </c>
      <c r="AL432" s="414">
        <v>0</v>
      </c>
      <c r="AM432" s="414">
        <v>0</v>
      </c>
      <c r="AN432" s="414">
        <f t="shared" si="131"/>
        <v>87600</v>
      </c>
      <c r="AO432" s="414">
        <v>0</v>
      </c>
      <c r="AP432" s="414">
        <v>0</v>
      </c>
      <c r="AQ432" s="414">
        <v>0</v>
      </c>
      <c r="AR432" s="414">
        <v>87600</v>
      </c>
      <c r="AS432" s="414">
        <f t="shared" si="136"/>
        <v>0</v>
      </c>
      <c r="AT432" s="414">
        <v>0</v>
      </c>
      <c r="AU432" s="414">
        <v>0</v>
      </c>
      <c r="AV432" s="414">
        <v>0</v>
      </c>
      <c r="AW432" s="414">
        <v>0</v>
      </c>
      <c r="AX432" s="414">
        <f t="shared" si="137"/>
        <v>0</v>
      </c>
      <c r="AY432" s="414">
        <v>0</v>
      </c>
      <c r="AZ432" s="414">
        <v>0</v>
      </c>
      <c r="BA432" s="414">
        <v>0</v>
      </c>
      <c r="BB432" s="414">
        <v>0</v>
      </c>
      <c r="BC432" s="414">
        <v>0</v>
      </c>
      <c r="BD432" s="414">
        <v>0</v>
      </c>
      <c r="BE432" s="314"/>
      <c r="BF432" s="286"/>
      <c r="BG432" s="400">
        <f t="shared" si="132"/>
        <v>0</v>
      </c>
    </row>
    <row r="433" s="400" customFormat="1" ht="24" customHeight="1" spans="1:59">
      <c r="A433" s="314">
        <v>425</v>
      </c>
      <c r="B433" s="314" t="s">
        <v>19</v>
      </c>
      <c r="C433" s="314" t="s">
        <v>20</v>
      </c>
      <c r="D433" s="314">
        <v>2018</v>
      </c>
      <c r="E433" s="81" t="s">
        <v>488</v>
      </c>
      <c r="F433" s="314" t="s">
        <v>50</v>
      </c>
      <c r="G433" s="314" t="s">
        <v>50</v>
      </c>
      <c r="H433" s="414">
        <f t="shared" si="127"/>
        <v>300000</v>
      </c>
      <c r="I433" s="421">
        <f t="shared" si="128"/>
        <v>300000</v>
      </c>
      <c r="J433" s="414">
        <f t="shared" si="133"/>
        <v>0</v>
      </c>
      <c r="K433" s="351"/>
      <c r="L433" s="351"/>
      <c r="M433" s="351"/>
      <c r="N433" s="351"/>
      <c r="O433" s="414">
        <f t="shared" si="126"/>
        <v>300000</v>
      </c>
      <c r="P433" s="351"/>
      <c r="Q433" s="351"/>
      <c r="R433" s="351"/>
      <c r="S433" s="351">
        <v>300000</v>
      </c>
      <c r="T433" s="414">
        <f t="shared" si="134"/>
        <v>0</v>
      </c>
      <c r="U433" s="351"/>
      <c r="V433" s="351"/>
      <c r="W433" s="351"/>
      <c r="X433" s="351"/>
      <c r="Y433" s="414">
        <v>0</v>
      </c>
      <c r="Z433" s="351"/>
      <c r="AA433" s="351"/>
      <c r="AB433" s="351"/>
      <c r="AC433" s="351"/>
      <c r="AD433" s="351"/>
      <c r="AE433" s="351"/>
      <c r="AF433" s="351"/>
      <c r="AG433" s="422">
        <f t="shared" si="129"/>
        <v>300000</v>
      </c>
      <c r="AH433" s="420">
        <f t="shared" si="130"/>
        <v>300000</v>
      </c>
      <c r="AI433" s="414">
        <f t="shared" si="135"/>
        <v>0</v>
      </c>
      <c r="AJ433" s="414">
        <v>0</v>
      </c>
      <c r="AK433" s="414">
        <v>0</v>
      </c>
      <c r="AL433" s="414">
        <v>0</v>
      </c>
      <c r="AM433" s="414">
        <v>0</v>
      </c>
      <c r="AN433" s="414">
        <f t="shared" si="131"/>
        <v>300000</v>
      </c>
      <c r="AO433" s="414">
        <v>0</v>
      </c>
      <c r="AP433" s="414">
        <v>0</v>
      </c>
      <c r="AQ433" s="414">
        <v>0</v>
      </c>
      <c r="AR433" s="414">
        <v>300000</v>
      </c>
      <c r="AS433" s="414">
        <f t="shared" si="136"/>
        <v>0</v>
      </c>
      <c r="AT433" s="414">
        <v>0</v>
      </c>
      <c r="AU433" s="414">
        <v>0</v>
      </c>
      <c r="AV433" s="414">
        <v>0</v>
      </c>
      <c r="AW433" s="414">
        <v>0</v>
      </c>
      <c r="AX433" s="414">
        <f t="shared" si="137"/>
        <v>0</v>
      </c>
      <c r="AY433" s="414">
        <v>0</v>
      </c>
      <c r="AZ433" s="414">
        <v>0</v>
      </c>
      <c r="BA433" s="414">
        <v>0</v>
      </c>
      <c r="BB433" s="414">
        <v>0</v>
      </c>
      <c r="BC433" s="414">
        <v>0</v>
      </c>
      <c r="BD433" s="414">
        <v>0</v>
      </c>
      <c r="BE433" s="314"/>
      <c r="BF433" s="286"/>
      <c r="BG433" s="400">
        <f t="shared" si="132"/>
        <v>0</v>
      </c>
    </row>
    <row r="434" s="400" customFormat="1" ht="24" customHeight="1" spans="1:59">
      <c r="A434" s="314">
        <v>426</v>
      </c>
      <c r="B434" s="314" t="s">
        <v>19</v>
      </c>
      <c r="C434" s="314" t="s">
        <v>20</v>
      </c>
      <c r="D434" s="314">
        <v>2018</v>
      </c>
      <c r="E434" s="81" t="s">
        <v>489</v>
      </c>
      <c r="F434" s="314" t="s">
        <v>79</v>
      </c>
      <c r="G434" s="314" t="s">
        <v>121</v>
      </c>
      <c r="H434" s="414">
        <f t="shared" si="127"/>
        <v>100000</v>
      </c>
      <c r="I434" s="414">
        <f t="shared" si="128"/>
        <v>100000</v>
      </c>
      <c r="J434" s="414">
        <f t="shared" si="133"/>
        <v>0</v>
      </c>
      <c r="K434" s="351"/>
      <c r="L434" s="351"/>
      <c r="M434" s="351"/>
      <c r="N434" s="351"/>
      <c r="O434" s="414">
        <f t="shared" si="126"/>
        <v>100000</v>
      </c>
      <c r="P434" s="351"/>
      <c r="Q434" s="351">
        <v>100000</v>
      </c>
      <c r="R434" s="351"/>
      <c r="S434" s="351"/>
      <c r="T434" s="414">
        <f t="shared" si="134"/>
        <v>0</v>
      </c>
      <c r="U434" s="351"/>
      <c r="V434" s="351"/>
      <c r="W434" s="351"/>
      <c r="X434" s="351"/>
      <c r="Y434" s="414">
        <v>0</v>
      </c>
      <c r="Z434" s="351"/>
      <c r="AA434" s="351"/>
      <c r="AB434" s="351"/>
      <c r="AC434" s="351"/>
      <c r="AD434" s="351"/>
      <c r="AE434" s="351"/>
      <c r="AF434" s="351"/>
      <c r="AG434" s="422">
        <f t="shared" si="129"/>
        <v>100000</v>
      </c>
      <c r="AH434" s="420">
        <f t="shared" si="130"/>
        <v>100000</v>
      </c>
      <c r="AI434" s="414">
        <f t="shared" si="135"/>
        <v>0</v>
      </c>
      <c r="AJ434" s="414">
        <v>0</v>
      </c>
      <c r="AK434" s="414">
        <v>0</v>
      </c>
      <c r="AL434" s="414">
        <v>0</v>
      </c>
      <c r="AM434" s="414">
        <v>0</v>
      </c>
      <c r="AN434" s="414">
        <f t="shared" si="131"/>
        <v>100000</v>
      </c>
      <c r="AO434" s="414">
        <v>0</v>
      </c>
      <c r="AP434" s="414">
        <v>100000</v>
      </c>
      <c r="AQ434" s="414">
        <v>0</v>
      </c>
      <c r="AR434" s="414">
        <v>0</v>
      </c>
      <c r="AS434" s="414">
        <f t="shared" si="136"/>
        <v>0</v>
      </c>
      <c r="AT434" s="414">
        <v>0</v>
      </c>
      <c r="AU434" s="414">
        <v>0</v>
      </c>
      <c r="AV434" s="414">
        <v>0</v>
      </c>
      <c r="AW434" s="414">
        <v>0</v>
      </c>
      <c r="AX434" s="414">
        <f t="shared" si="137"/>
        <v>0</v>
      </c>
      <c r="AY434" s="414">
        <v>0</v>
      </c>
      <c r="AZ434" s="414">
        <v>0</v>
      </c>
      <c r="BA434" s="414">
        <v>0</v>
      </c>
      <c r="BB434" s="414">
        <v>0</v>
      </c>
      <c r="BC434" s="414">
        <v>0</v>
      </c>
      <c r="BD434" s="414">
        <v>0</v>
      </c>
      <c r="BE434" s="314"/>
      <c r="BF434" s="286"/>
      <c r="BG434" s="400">
        <f t="shared" si="132"/>
        <v>0</v>
      </c>
    </row>
    <row r="435" s="400" customFormat="1" ht="24" customHeight="1" spans="1:59">
      <c r="A435" s="314">
        <v>427</v>
      </c>
      <c r="B435" s="314" t="s">
        <v>19</v>
      </c>
      <c r="C435" s="314" t="s">
        <v>20</v>
      </c>
      <c r="D435" s="314">
        <v>2018</v>
      </c>
      <c r="E435" s="81" t="s">
        <v>490</v>
      </c>
      <c r="F435" s="314" t="s">
        <v>79</v>
      </c>
      <c r="G435" s="314" t="s">
        <v>121</v>
      </c>
      <c r="H435" s="414">
        <f t="shared" si="127"/>
        <v>2000000</v>
      </c>
      <c r="I435" s="414">
        <f t="shared" si="128"/>
        <v>2000000</v>
      </c>
      <c r="J435" s="414">
        <f t="shared" si="133"/>
        <v>0</v>
      </c>
      <c r="K435" s="351"/>
      <c r="L435" s="351"/>
      <c r="M435" s="351"/>
      <c r="N435" s="351"/>
      <c r="O435" s="414">
        <f t="shared" si="126"/>
        <v>2000000</v>
      </c>
      <c r="P435" s="351"/>
      <c r="Q435" s="351"/>
      <c r="R435" s="351"/>
      <c r="S435" s="351">
        <v>2000000</v>
      </c>
      <c r="T435" s="414">
        <f t="shared" si="134"/>
        <v>0</v>
      </c>
      <c r="U435" s="351"/>
      <c r="V435" s="351"/>
      <c r="W435" s="351"/>
      <c r="X435" s="351"/>
      <c r="Y435" s="414">
        <v>0</v>
      </c>
      <c r="Z435" s="351"/>
      <c r="AA435" s="351"/>
      <c r="AB435" s="351"/>
      <c r="AC435" s="351"/>
      <c r="AD435" s="351"/>
      <c r="AE435" s="351"/>
      <c r="AF435" s="351"/>
      <c r="AG435" s="422">
        <f t="shared" si="129"/>
        <v>2000000</v>
      </c>
      <c r="AH435" s="420">
        <f t="shared" si="130"/>
        <v>2000000</v>
      </c>
      <c r="AI435" s="414">
        <f t="shared" si="135"/>
        <v>0</v>
      </c>
      <c r="AJ435" s="414">
        <v>0</v>
      </c>
      <c r="AK435" s="414">
        <v>0</v>
      </c>
      <c r="AL435" s="414">
        <v>0</v>
      </c>
      <c r="AM435" s="414">
        <v>0</v>
      </c>
      <c r="AN435" s="414">
        <f t="shared" si="131"/>
        <v>2000000</v>
      </c>
      <c r="AO435" s="414">
        <v>0</v>
      </c>
      <c r="AP435" s="414">
        <v>0</v>
      </c>
      <c r="AQ435" s="414">
        <v>0</v>
      </c>
      <c r="AR435" s="414">
        <v>2000000</v>
      </c>
      <c r="AS435" s="414">
        <f t="shared" si="136"/>
        <v>0</v>
      </c>
      <c r="AT435" s="414">
        <v>0</v>
      </c>
      <c r="AU435" s="414">
        <v>0</v>
      </c>
      <c r="AV435" s="414">
        <v>0</v>
      </c>
      <c r="AW435" s="414">
        <v>0</v>
      </c>
      <c r="AX435" s="414">
        <f t="shared" si="137"/>
        <v>0</v>
      </c>
      <c r="AY435" s="414">
        <v>0</v>
      </c>
      <c r="AZ435" s="414">
        <v>0</v>
      </c>
      <c r="BA435" s="414">
        <v>0</v>
      </c>
      <c r="BB435" s="414">
        <v>0</v>
      </c>
      <c r="BC435" s="414">
        <v>0</v>
      </c>
      <c r="BD435" s="414">
        <v>0</v>
      </c>
      <c r="BE435" s="314"/>
      <c r="BF435" s="286"/>
      <c r="BG435" s="400">
        <f t="shared" si="132"/>
        <v>0</v>
      </c>
    </row>
    <row r="436" s="400" customFormat="1" ht="24" customHeight="1" spans="1:59">
      <c r="A436" s="314">
        <v>428</v>
      </c>
      <c r="B436" s="314" t="s">
        <v>19</v>
      </c>
      <c r="C436" s="314" t="s">
        <v>20</v>
      </c>
      <c r="D436" s="314">
        <v>2018</v>
      </c>
      <c r="E436" s="81" t="s">
        <v>476</v>
      </c>
      <c r="F436" s="314" t="s">
        <v>79</v>
      </c>
      <c r="G436" s="314" t="s">
        <v>121</v>
      </c>
      <c r="H436" s="414">
        <f t="shared" si="127"/>
        <v>160000</v>
      </c>
      <c r="I436" s="414">
        <f t="shared" si="128"/>
        <v>160000</v>
      </c>
      <c r="J436" s="414">
        <f t="shared" si="133"/>
        <v>0</v>
      </c>
      <c r="K436" s="351"/>
      <c r="L436" s="351"/>
      <c r="M436" s="351"/>
      <c r="N436" s="351"/>
      <c r="O436" s="414">
        <f t="shared" si="126"/>
        <v>160000</v>
      </c>
      <c r="P436" s="351"/>
      <c r="Q436" s="351">
        <v>160000</v>
      </c>
      <c r="R436" s="351"/>
      <c r="S436" s="351"/>
      <c r="T436" s="414">
        <f t="shared" si="134"/>
        <v>0</v>
      </c>
      <c r="U436" s="351"/>
      <c r="V436" s="351"/>
      <c r="W436" s="351"/>
      <c r="X436" s="351"/>
      <c r="Y436" s="414">
        <v>0</v>
      </c>
      <c r="Z436" s="351"/>
      <c r="AA436" s="351"/>
      <c r="AB436" s="351"/>
      <c r="AC436" s="351"/>
      <c r="AD436" s="351"/>
      <c r="AE436" s="351"/>
      <c r="AF436" s="351"/>
      <c r="AG436" s="422">
        <f t="shared" si="129"/>
        <v>160000</v>
      </c>
      <c r="AH436" s="420">
        <f t="shared" si="130"/>
        <v>160000</v>
      </c>
      <c r="AI436" s="414">
        <f t="shared" si="135"/>
        <v>0</v>
      </c>
      <c r="AJ436" s="414">
        <v>0</v>
      </c>
      <c r="AK436" s="414">
        <v>0</v>
      </c>
      <c r="AL436" s="414">
        <v>0</v>
      </c>
      <c r="AM436" s="414">
        <v>0</v>
      </c>
      <c r="AN436" s="414">
        <f t="shared" si="131"/>
        <v>160000</v>
      </c>
      <c r="AO436" s="414">
        <v>0</v>
      </c>
      <c r="AP436" s="414">
        <v>160000</v>
      </c>
      <c r="AQ436" s="414">
        <v>0</v>
      </c>
      <c r="AR436" s="414">
        <v>0</v>
      </c>
      <c r="AS436" s="414">
        <f t="shared" si="136"/>
        <v>0</v>
      </c>
      <c r="AT436" s="414">
        <v>0</v>
      </c>
      <c r="AU436" s="414">
        <v>0</v>
      </c>
      <c r="AV436" s="414">
        <v>0</v>
      </c>
      <c r="AW436" s="414">
        <v>0</v>
      </c>
      <c r="AX436" s="414">
        <f t="shared" si="137"/>
        <v>0</v>
      </c>
      <c r="AY436" s="414">
        <v>0</v>
      </c>
      <c r="AZ436" s="414">
        <v>0</v>
      </c>
      <c r="BA436" s="414">
        <v>0</v>
      </c>
      <c r="BB436" s="414">
        <v>0</v>
      </c>
      <c r="BC436" s="414">
        <v>0</v>
      </c>
      <c r="BD436" s="414">
        <v>0</v>
      </c>
      <c r="BE436" s="314"/>
      <c r="BF436" s="286"/>
      <c r="BG436" s="400">
        <f t="shared" si="132"/>
        <v>0</v>
      </c>
    </row>
    <row r="437" s="400" customFormat="1" ht="24" customHeight="1" spans="1:59">
      <c r="A437" s="314">
        <v>429</v>
      </c>
      <c r="B437" s="314" t="s">
        <v>19</v>
      </c>
      <c r="C437" s="314" t="s">
        <v>20</v>
      </c>
      <c r="D437" s="314">
        <v>2018</v>
      </c>
      <c r="E437" s="81" t="s">
        <v>477</v>
      </c>
      <c r="F437" s="314" t="s">
        <v>79</v>
      </c>
      <c r="G437" s="314" t="s">
        <v>121</v>
      </c>
      <c r="H437" s="414">
        <f t="shared" si="127"/>
        <v>7811500</v>
      </c>
      <c r="I437" s="414">
        <f t="shared" si="128"/>
        <v>7811500</v>
      </c>
      <c r="J437" s="414">
        <f t="shared" si="133"/>
        <v>0</v>
      </c>
      <c r="K437" s="351"/>
      <c r="L437" s="351"/>
      <c r="M437" s="351"/>
      <c r="N437" s="351"/>
      <c r="O437" s="414">
        <f t="shared" si="126"/>
        <v>7811500</v>
      </c>
      <c r="P437" s="351">
        <v>7311500</v>
      </c>
      <c r="Q437" s="351"/>
      <c r="R437" s="351">
        <v>500000</v>
      </c>
      <c r="S437" s="351"/>
      <c r="T437" s="414">
        <f t="shared" si="134"/>
        <v>0</v>
      </c>
      <c r="U437" s="351"/>
      <c r="V437" s="351"/>
      <c r="W437" s="351"/>
      <c r="X437" s="351"/>
      <c r="Y437" s="414">
        <v>0</v>
      </c>
      <c r="Z437" s="351"/>
      <c r="AA437" s="351"/>
      <c r="AB437" s="351"/>
      <c r="AC437" s="351"/>
      <c r="AD437" s="351"/>
      <c r="AE437" s="351"/>
      <c r="AF437" s="351"/>
      <c r="AG437" s="422">
        <f t="shared" si="129"/>
        <v>7811500</v>
      </c>
      <c r="AH437" s="420">
        <f t="shared" si="130"/>
        <v>7811500</v>
      </c>
      <c r="AI437" s="414">
        <f t="shared" si="135"/>
        <v>0</v>
      </c>
      <c r="AJ437" s="414">
        <v>0</v>
      </c>
      <c r="AK437" s="414">
        <v>0</v>
      </c>
      <c r="AL437" s="414">
        <v>0</v>
      </c>
      <c r="AM437" s="414">
        <v>0</v>
      </c>
      <c r="AN437" s="414">
        <f t="shared" si="131"/>
        <v>7811500</v>
      </c>
      <c r="AO437" s="414">
        <v>7311500</v>
      </c>
      <c r="AP437" s="414">
        <v>0</v>
      </c>
      <c r="AQ437" s="414">
        <v>500000</v>
      </c>
      <c r="AR437" s="414">
        <v>0</v>
      </c>
      <c r="AS437" s="414">
        <f t="shared" si="136"/>
        <v>0</v>
      </c>
      <c r="AT437" s="414">
        <v>0</v>
      </c>
      <c r="AU437" s="414">
        <v>0</v>
      </c>
      <c r="AV437" s="414">
        <v>0</v>
      </c>
      <c r="AW437" s="414">
        <v>0</v>
      </c>
      <c r="AX437" s="414">
        <f t="shared" si="137"/>
        <v>0</v>
      </c>
      <c r="AY437" s="414">
        <v>0</v>
      </c>
      <c r="AZ437" s="414">
        <v>0</v>
      </c>
      <c r="BA437" s="414">
        <v>0</v>
      </c>
      <c r="BB437" s="414">
        <v>0</v>
      </c>
      <c r="BC437" s="414">
        <v>0</v>
      </c>
      <c r="BD437" s="414">
        <v>0</v>
      </c>
      <c r="BE437" s="314"/>
      <c r="BF437" s="286"/>
      <c r="BG437" s="400">
        <f t="shared" si="132"/>
        <v>0</v>
      </c>
    </row>
    <row r="438" s="400" customFormat="1" ht="24" customHeight="1" spans="1:59">
      <c r="A438" s="314">
        <v>430</v>
      </c>
      <c r="B438" s="314" t="s">
        <v>19</v>
      </c>
      <c r="C438" s="314" t="s">
        <v>20</v>
      </c>
      <c r="D438" s="314">
        <v>2019</v>
      </c>
      <c r="E438" s="81" t="s">
        <v>477</v>
      </c>
      <c r="F438" s="314" t="s">
        <v>79</v>
      </c>
      <c r="G438" s="314" t="s">
        <v>121</v>
      </c>
      <c r="H438" s="414">
        <f t="shared" si="127"/>
        <v>7482500</v>
      </c>
      <c r="I438" s="414">
        <f t="shared" si="128"/>
        <v>7482500</v>
      </c>
      <c r="J438" s="414">
        <f t="shared" si="133"/>
        <v>0</v>
      </c>
      <c r="K438" s="351"/>
      <c r="L438" s="351"/>
      <c r="M438" s="351"/>
      <c r="N438" s="351"/>
      <c r="O438" s="414">
        <f t="shared" si="126"/>
        <v>7482500</v>
      </c>
      <c r="P438" s="351">
        <v>4000000</v>
      </c>
      <c r="Q438" s="351">
        <v>3000000</v>
      </c>
      <c r="R438" s="351">
        <v>482500</v>
      </c>
      <c r="S438" s="351"/>
      <c r="T438" s="414">
        <f t="shared" si="134"/>
        <v>0</v>
      </c>
      <c r="U438" s="351"/>
      <c r="V438" s="351"/>
      <c r="W438" s="351"/>
      <c r="X438" s="351"/>
      <c r="Y438" s="414">
        <v>0</v>
      </c>
      <c r="Z438" s="351"/>
      <c r="AA438" s="351"/>
      <c r="AB438" s="351"/>
      <c r="AC438" s="351"/>
      <c r="AD438" s="351"/>
      <c r="AE438" s="351"/>
      <c r="AF438" s="351"/>
      <c r="AG438" s="422">
        <f t="shared" si="129"/>
        <v>7482500</v>
      </c>
      <c r="AH438" s="420">
        <f t="shared" si="130"/>
        <v>7482500</v>
      </c>
      <c r="AI438" s="414">
        <f t="shared" si="135"/>
        <v>0</v>
      </c>
      <c r="AJ438" s="414">
        <v>0</v>
      </c>
      <c r="AK438" s="414">
        <v>0</v>
      </c>
      <c r="AL438" s="414">
        <v>0</v>
      </c>
      <c r="AM438" s="414">
        <v>0</v>
      </c>
      <c r="AN438" s="414">
        <f t="shared" si="131"/>
        <v>7482500</v>
      </c>
      <c r="AO438" s="414">
        <v>4000000</v>
      </c>
      <c r="AP438" s="414">
        <v>3000000</v>
      </c>
      <c r="AQ438" s="414">
        <v>482500</v>
      </c>
      <c r="AR438" s="414">
        <v>0</v>
      </c>
      <c r="AS438" s="414">
        <f t="shared" si="136"/>
        <v>0</v>
      </c>
      <c r="AT438" s="414">
        <v>0</v>
      </c>
      <c r="AU438" s="414">
        <v>0</v>
      </c>
      <c r="AV438" s="414">
        <v>0</v>
      </c>
      <c r="AW438" s="414">
        <v>0</v>
      </c>
      <c r="AX438" s="414">
        <f t="shared" si="137"/>
        <v>0</v>
      </c>
      <c r="AY438" s="414">
        <v>0</v>
      </c>
      <c r="AZ438" s="414">
        <v>0</v>
      </c>
      <c r="BA438" s="414">
        <v>0</v>
      </c>
      <c r="BB438" s="414">
        <v>0</v>
      </c>
      <c r="BC438" s="414">
        <v>0</v>
      </c>
      <c r="BD438" s="414">
        <v>0</v>
      </c>
      <c r="BE438" s="314"/>
      <c r="BF438" s="286"/>
      <c r="BG438" s="400">
        <f t="shared" si="132"/>
        <v>0</v>
      </c>
    </row>
    <row r="439" s="400" customFormat="1" ht="24" customHeight="1" spans="1:59">
      <c r="A439" s="314">
        <v>431</v>
      </c>
      <c r="B439" s="314" t="s">
        <v>19</v>
      </c>
      <c r="C439" s="314" t="s">
        <v>20</v>
      </c>
      <c r="D439" s="314">
        <v>2020</v>
      </c>
      <c r="E439" s="81" t="s">
        <v>491</v>
      </c>
      <c r="F439" s="314" t="s">
        <v>50</v>
      </c>
      <c r="G439" s="314" t="s">
        <v>50</v>
      </c>
      <c r="H439" s="414">
        <f t="shared" si="127"/>
        <v>576200</v>
      </c>
      <c r="I439" s="421">
        <f t="shared" si="128"/>
        <v>576200</v>
      </c>
      <c r="J439" s="414">
        <f t="shared" si="133"/>
        <v>0</v>
      </c>
      <c r="K439" s="351"/>
      <c r="L439" s="351"/>
      <c r="M439" s="351"/>
      <c r="N439" s="351"/>
      <c r="O439" s="414">
        <f t="shared" si="126"/>
        <v>576200</v>
      </c>
      <c r="P439" s="351"/>
      <c r="Q439" s="351">
        <v>576200</v>
      </c>
      <c r="R439" s="351"/>
      <c r="S439" s="351"/>
      <c r="T439" s="414">
        <f t="shared" si="134"/>
        <v>0</v>
      </c>
      <c r="U439" s="351"/>
      <c r="V439" s="351"/>
      <c r="W439" s="351"/>
      <c r="X439" s="351"/>
      <c r="Y439" s="414">
        <v>0</v>
      </c>
      <c r="Z439" s="351"/>
      <c r="AA439" s="351"/>
      <c r="AB439" s="351"/>
      <c r="AC439" s="351"/>
      <c r="AD439" s="351"/>
      <c r="AE439" s="351"/>
      <c r="AF439" s="351"/>
      <c r="AG439" s="422">
        <f t="shared" si="129"/>
        <v>576200</v>
      </c>
      <c r="AH439" s="420">
        <f t="shared" si="130"/>
        <v>576200</v>
      </c>
      <c r="AI439" s="414">
        <f t="shared" si="135"/>
        <v>0</v>
      </c>
      <c r="AJ439" s="414">
        <v>0</v>
      </c>
      <c r="AK439" s="414">
        <v>0</v>
      </c>
      <c r="AL439" s="414">
        <v>0</v>
      </c>
      <c r="AM439" s="414">
        <v>0</v>
      </c>
      <c r="AN439" s="414">
        <f t="shared" si="131"/>
        <v>576200</v>
      </c>
      <c r="AO439" s="414">
        <v>0</v>
      </c>
      <c r="AP439" s="351">
        <v>576200</v>
      </c>
      <c r="AQ439" s="414">
        <v>0</v>
      </c>
      <c r="AR439" s="414">
        <v>0</v>
      </c>
      <c r="AS439" s="414">
        <f t="shared" si="136"/>
        <v>0</v>
      </c>
      <c r="AT439" s="414">
        <v>0</v>
      </c>
      <c r="AU439" s="414">
        <v>0</v>
      </c>
      <c r="AV439" s="414">
        <v>0</v>
      </c>
      <c r="AW439" s="414">
        <v>0</v>
      </c>
      <c r="AX439" s="414">
        <f t="shared" si="137"/>
        <v>0</v>
      </c>
      <c r="AY439" s="414">
        <v>0</v>
      </c>
      <c r="AZ439" s="414">
        <v>0</v>
      </c>
      <c r="BA439" s="414">
        <v>0</v>
      </c>
      <c r="BB439" s="414">
        <v>0</v>
      </c>
      <c r="BC439" s="414">
        <v>0</v>
      </c>
      <c r="BD439" s="414">
        <v>0</v>
      </c>
      <c r="BE439" s="314"/>
      <c r="BF439" s="286"/>
      <c r="BG439" s="400">
        <f t="shared" si="132"/>
        <v>0</v>
      </c>
    </row>
    <row r="440" s="400" customFormat="1" ht="24" customHeight="1" spans="1:59">
      <c r="A440" s="314">
        <v>432</v>
      </c>
      <c r="B440" s="314" t="s">
        <v>19</v>
      </c>
      <c r="C440" s="314" t="s">
        <v>20</v>
      </c>
      <c r="D440" s="314">
        <v>2020</v>
      </c>
      <c r="E440" s="81" t="s">
        <v>477</v>
      </c>
      <c r="F440" s="314" t="s">
        <v>79</v>
      </c>
      <c r="G440" s="314" t="s">
        <v>121</v>
      </c>
      <c r="H440" s="414">
        <f t="shared" si="127"/>
        <v>10463000</v>
      </c>
      <c r="I440" s="414">
        <f t="shared" si="128"/>
        <v>10463000</v>
      </c>
      <c r="J440" s="414">
        <f t="shared" si="133"/>
        <v>0</v>
      </c>
      <c r="K440" s="351"/>
      <c r="L440" s="351"/>
      <c r="M440" s="351"/>
      <c r="N440" s="351"/>
      <c r="O440" s="414">
        <f t="shared" ref="O440:O503" si="138">S440+R440+Q440+P440</f>
        <v>10463000</v>
      </c>
      <c r="P440" s="351">
        <v>9850000</v>
      </c>
      <c r="Q440" s="351">
        <v>613000</v>
      </c>
      <c r="R440" s="351"/>
      <c r="S440" s="351"/>
      <c r="T440" s="414">
        <f t="shared" si="134"/>
        <v>0</v>
      </c>
      <c r="U440" s="351"/>
      <c r="V440" s="351"/>
      <c r="W440" s="351"/>
      <c r="X440" s="351"/>
      <c r="Y440" s="414">
        <v>0</v>
      </c>
      <c r="Z440" s="351"/>
      <c r="AA440" s="351"/>
      <c r="AB440" s="351"/>
      <c r="AC440" s="351"/>
      <c r="AD440" s="351"/>
      <c r="AE440" s="351"/>
      <c r="AF440" s="351"/>
      <c r="AG440" s="422">
        <f t="shared" si="129"/>
        <v>10463000</v>
      </c>
      <c r="AH440" s="420">
        <f t="shared" si="130"/>
        <v>10463000</v>
      </c>
      <c r="AI440" s="414">
        <f t="shared" si="135"/>
        <v>0</v>
      </c>
      <c r="AJ440" s="414">
        <v>0</v>
      </c>
      <c r="AK440" s="414">
        <v>0</v>
      </c>
      <c r="AL440" s="414">
        <v>0</v>
      </c>
      <c r="AM440" s="414">
        <v>0</v>
      </c>
      <c r="AN440" s="414">
        <f t="shared" si="131"/>
        <v>10463000</v>
      </c>
      <c r="AO440" s="414">
        <v>9850000</v>
      </c>
      <c r="AP440" s="414">
        <v>613000</v>
      </c>
      <c r="AQ440" s="414">
        <v>0</v>
      </c>
      <c r="AR440" s="414">
        <v>0</v>
      </c>
      <c r="AS440" s="414">
        <f t="shared" si="136"/>
        <v>0</v>
      </c>
      <c r="AT440" s="414">
        <v>0</v>
      </c>
      <c r="AU440" s="414">
        <v>0</v>
      </c>
      <c r="AV440" s="414">
        <v>0</v>
      </c>
      <c r="AW440" s="414">
        <v>0</v>
      </c>
      <c r="AX440" s="414">
        <f t="shared" si="137"/>
        <v>0</v>
      </c>
      <c r="AY440" s="414">
        <v>0</v>
      </c>
      <c r="AZ440" s="414">
        <v>0</v>
      </c>
      <c r="BA440" s="414">
        <v>0</v>
      </c>
      <c r="BB440" s="414">
        <v>0</v>
      </c>
      <c r="BC440" s="414">
        <v>0</v>
      </c>
      <c r="BD440" s="414">
        <v>0</v>
      </c>
      <c r="BE440" s="314"/>
      <c r="BF440" s="286"/>
      <c r="BG440" s="400">
        <f t="shared" si="132"/>
        <v>0</v>
      </c>
    </row>
    <row r="441" s="400" customFormat="1" ht="24" customHeight="1" spans="1:59">
      <c r="A441" s="314">
        <v>433</v>
      </c>
      <c r="B441" s="314" t="s">
        <v>19</v>
      </c>
      <c r="C441" s="314" t="s">
        <v>20</v>
      </c>
      <c r="D441" s="314">
        <v>2020</v>
      </c>
      <c r="E441" s="81" t="s">
        <v>492</v>
      </c>
      <c r="F441" s="314" t="s">
        <v>79</v>
      </c>
      <c r="G441" s="314" t="s">
        <v>121</v>
      </c>
      <c r="H441" s="414">
        <f t="shared" si="127"/>
        <v>1910700</v>
      </c>
      <c r="I441" s="414">
        <f t="shared" si="128"/>
        <v>1910700</v>
      </c>
      <c r="J441" s="414">
        <f t="shared" si="133"/>
        <v>0</v>
      </c>
      <c r="K441" s="351"/>
      <c r="L441" s="351"/>
      <c r="M441" s="351"/>
      <c r="N441" s="351"/>
      <c r="O441" s="414">
        <f t="shared" si="138"/>
        <v>0</v>
      </c>
      <c r="P441" s="351"/>
      <c r="Q441" s="351"/>
      <c r="R441" s="351"/>
      <c r="S441" s="351"/>
      <c r="T441" s="414">
        <f t="shared" si="134"/>
        <v>1910700</v>
      </c>
      <c r="U441" s="351">
        <v>1910700</v>
      </c>
      <c r="V441" s="351"/>
      <c r="W441" s="351"/>
      <c r="X441" s="351"/>
      <c r="Y441" s="414">
        <v>0</v>
      </c>
      <c r="Z441" s="351"/>
      <c r="AA441" s="351"/>
      <c r="AB441" s="351"/>
      <c r="AC441" s="351"/>
      <c r="AD441" s="351"/>
      <c r="AE441" s="351"/>
      <c r="AF441" s="351"/>
      <c r="AG441" s="414">
        <f t="shared" si="129"/>
        <v>1910700</v>
      </c>
      <c r="AH441" s="420">
        <f t="shared" si="130"/>
        <v>1910700</v>
      </c>
      <c r="AI441" s="414">
        <f t="shared" si="135"/>
        <v>0</v>
      </c>
      <c r="AJ441" s="414">
        <v>0</v>
      </c>
      <c r="AK441" s="414">
        <v>0</v>
      </c>
      <c r="AL441" s="414">
        <v>0</v>
      </c>
      <c r="AM441" s="414">
        <v>0</v>
      </c>
      <c r="AN441" s="414">
        <f t="shared" si="131"/>
        <v>0</v>
      </c>
      <c r="AO441" s="414">
        <v>0</v>
      </c>
      <c r="AP441" s="414">
        <v>0</v>
      </c>
      <c r="AQ441" s="414">
        <v>0</v>
      </c>
      <c r="AR441" s="414">
        <v>0</v>
      </c>
      <c r="AS441" s="414">
        <f t="shared" si="136"/>
        <v>1910700</v>
      </c>
      <c r="AT441" s="414">
        <v>1910700</v>
      </c>
      <c r="AU441" s="414">
        <v>0</v>
      </c>
      <c r="AV441" s="414">
        <v>0</v>
      </c>
      <c r="AW441" s="414">
        <v>0</v>
      </c>
      <c r="AX441" s="414">
        <f t="shared" si="137"/>
        <v>0</v>
      </c>
      <c r="AY441" s="414">
        <v>0</v>
      </c>
      <c r="AZ441" s="414">
        <v>0</v>
      </c>
      <c r="BA441" s="414">
        <v>0</v>
      </c>
      <c r="BB441" s="414">
        <v>0</v>
      </c>
      <c r="BC441" s="414">
        <v>0</v>
      </c>
      <c r="BD441" s="414">
        <v>0</v>
      </c>
      <c r="BE441" s="314"/>
      <c r="BF441" s="286"/>
      <c r="BG441" s="400">
        <f t="shared" si="132"/>
        <v>0</v>
      </c>
    </row>
    <row r="442" s="400" customFormat="1" ht="24" customHeight="1" spans="1:59">
      <c r="A442" s="314">
        <v>434</v>
      </c>
      <c r="B442" s="314" t="s">
        <v>19</v>
      </c>
      <c r="C442" s="314" t="s">
        <v>20</v>
      </c>
      <c r="D442" s="314">
        <v>2021</v>
      </c>
      <c r="E442" s="81" t="s">
        <v>477</v>
      </c>
      <c r="F442" s="314" t="s">
        <v>79</v>
      </c>
      <c r="G442" s="314" t="s">
        <v>121</v>
      </c>
      <c r="H442" s="414">
        <f t="shared" si="127"/>
        <v>4737000</v>
      </c>
      <c r="I442" s="414">
        <f t="shared" si="128"/>
        <v>4737000</v>
      </c>
      <c r="J442" s="414">
        <f t="shared" si="133"/>
        <v>0</v>
      </c>
      <c r="K442" s="351"/>
      <c r="L442" s="351"/>
      <c r="M442" s="351"/>
      <c r="N442" s="351"/>
      <c r="O442" s="414">
        <f t="shared" si="138"/>
        <v>0</v>
      </c>
      <c r="P442" s="351"/>
      <c r="Q442" s="351"/>
      <c r="R442" s="351"/>
      <c r="S442" s="351"/>
      <c r="T442" s="414">
        <f t="shared" si="134"/>
        <v>4737000</v>
      </c>
      <c r="U442" s="351">
        <v>2816800</v>
      </c>
      <c r="V442" s="351"/>
      <c r="W442" s="351"/>
      <c r="X442" s="351">
        <v>1920200</v>
      </c>
      <c r="Y442" s="414">
        <v>0</v>
      </c>
      <c r="Z442" s="351"/>
      <c r="AA442" s="351"/>
      <c r="AB442" s="351"/>
      <c r="AC442" s="351"/>
      <c r="AD442" s="351"/>
      <c r="AE442" s="351"/>
      <c r="AF442" s="351"/>
      <c r="AG442" s="415">
        <f t="shared" si="129"/>
        <v>4737000</v>
      </c>
      <c r="AH442" s="420">
        <f t="shared" si="130"/>
        <v>4737000</v>
      </c>
      <c r="AI442" s="414">
        <f t="shared" si="135"/>
        <v>0</v>
      </c>
      <c r="AJ442" s="414">
        <v>0</v>
      </c>
      <c r="AK442" s="414">
        <v>0</v>
      </c>
      <c r="AL442" s="414">
        <v>0</v>
      </c>
      <c r="AM442" s="414">
        <v>0</v>
      </c>
      <c r="AN442" s="414">
        <f t="shared" si="131"/>
        <v>0</v>
      </c>
      <c r="AO442" s="414">
        <v>0</v>
      </c>
      <c r="AP442" s="414">
        <v>0</v>
      </c>
      <c r="AQ442" s="414">
        <v>0</v>
      </c>
      <c r="AR442" s="414">
        <v>0</v>
      </c>
      <c r="AS442" s="414">
        <f t="shared" si="136"/>
        <v>4737000</v>
      </c>
      <c r="AT442" s="414">
        <v>2816800</v>
      </c>
      <c r="AU442" s="414">
        <v>0</v>
      </c>
      <c r="AV442" s="414">
        <v>0</v>
      </c>
      <c r="AW442" s="414">
        <v>1920200</v>
      </c>
      <c r="AX442" s="414">
        <f t="shared" si="137"/>
        <v>0</v>
      </c>
      <c r="AY442" s="414">
        <v>0</v>
      </c>
      <c r="AZ442" s="414">
        <v>0</v>
      </c>
      <c r="BA442" s="414">
        <v>0</v>
      </c>
      <c r="BB442" s="414">
        <v>0</v>
      </c>
      <c r="BC442" s="414">
        <v>0</v>
      </c>
      <c r="BD442" s="414">
        <v>0</v>
      </c>
      <c r="BE442" s="314"/>
      <c r="BF442" s="286"/>
      <c r="BG442" s="400">
        <f t="shared" si="132"/>
        <v>0</v>
      </c>
    </row>
    <row r="443" s="400" customFormat="1" ht="24" customHeight="1" spans="1:59">
      <c r="A443" s="314">
        <v>435</v>
      </c>
      <c r="B443" s="314" t="s">
        <v>19</v>
      </c>
      <c r="C443" s="314" t="s">
        <v>20</v>
      </c>
      <c r="D443" s="314">
        <v>2021</v>
      </c>
      <c r="E443" s="81" t="s">
        <v>493</v>
      </c>
      <c r="F443" s="314" t="s">
        <v>79</v>
      </c>
      <c r="G443" s="314" t="s">
        <v>121</v>
      </c>
      <c r="H443" s="414">
        <f t="shared" si="127"/>
        <v>2000000</v>
      </c>
      <c r="I443" s="414">
        <f t="shared" si="128"/>
        <v>2000000</v>
      </c>
      <c r="J443" s="414">
        <f t="shared" si="133"/>
        <v>0</v>
      </c>
      <c r="K443" s="351"/>
      <c r="L443" s="351"/>
      <c r="M443" s="351"/>
      <c r="N443" s="351"/>
      <c r="O443" s="414">
        <f t="shared" si="138"/>
        <v>0</v>
      </c>
      <c r="P443" s="351"/>
      <c r="Q443" s="351"/>
      <c r="R443" s="351"/>
      <c r="S443" s="351"/>
      <c r="T443" s="414">
        <f t="shared" si="134"/>
        <v>2000000</v>
      </c>
      <c r="U443" s="351"/>
      <c r="V443" s="351">
        <v>2000000</v>
      </c>
      <c r="W443" s="351"/>
      <c r="X443" s="351"/>
      <c r="Y443" s="414">
        <v>0</v>
      </c>
      <c r="Z443" s="351"/>
      <c r="AA443" s="351"/>
      <c r="AB443" s="351"/>
      <c r="AC443" s="351"/>
      <c r="AD443" s="351"/>
      <c r="AE443" s="351"/>
      <c r="AF443" s="351"/>
      <c r="AG443" s="415">
        <f t="shared" si="129"/>
        <v>2000000</v>
      </c>
      <c r="AH443" s="420">
        <f t="shared" si="130"/>
        <v>2000000</v>
      </c>
      <c r="AI443" s="414">
        <f t="shared" si="135"/>
        <v>0</v>
      </c>
      <c r="AJ443" s="414">
        <v>0</v>
      </c>
      <c r="AK443" s="414">
        <v>0</v>
      </c>
      <c r="AL443" s="414">
        <v>0</v>
      </c>
      <c r="AM443" s="414">
        <v>0</v>
      </c>
      <c r="AN443" s="414">
        <f t="shared" si="131"/>
        <v>0</v>
      </c>
      <c r="AO443" s="414">
        <v>0</v>
      </c>
      <c r="AP443" s="414">
        <v>0</v>
      </c>
      <c r="AQ443" s="414">
        <v>0</v>
      </c>
      <c r="AR443" s="414">
        <v>0</v>
      </c>
      <c r="AS443" s="414">
        <f t="shared" si="136"/>
        <v>2000000</v>
      </c>
      <c r="AT443" s="414">
        <v>0</v>
      </c>
      <c r="AU443" s="414">
        <v>2000000</v>
      </c>
      <c r="AV443" s="414">
        <v>0</v>
      </c>
      <c r="AW443" s="414">
        <v>0</v>
      </c>
      <c r="AX443" s="414">
        <f t="shared" si="137"/>
        <v>0</v>
      </c>
      <c r="AY443" s="414">
        <v>0</v>
      </c>
      <c r="AZ443" s="414">
        <v>0</v>
      </c>
      <c r="BA443" s="414">
        <v>0</v>
      </c>
      <c r="BB443" s="414">
        <v>0</v>
      </c>
      <c r="BC443" s="414">
        <v>0</v>
      </c>
      <c r="BD443" s="414">
        <v>0</v>
      </c>
      <c r="BE443" s="314"/>
      <c r="BF443" s="286"/>
      <c r="BG443" s="400">
        <f t="shared" si="132"/>
        <v>0</v>
      </c>
    </row>
    <row r="444" s="400" customFormat="1" ht="24" customHeight="1" spans="1:59">
      <c r="A444" s="314">
        <v>436</v>
      </c>
      <c r="B444" s="314" t="s">
        <v>19</v>
      </c>
      <c r="C444" s="314" t="s">
        <v>20</v>
      </c>
      <c r="D444" s="314">
        <v>2021</v>
      </c>
      <c r="E444" s="81" t="s">
        <v>494</v>
      </c>
      <c r="F444" s="314" t="s">
        <v>79</v>
      </c>
      <c r="G444" s="314" t="s">
        <v>121</v>
      </c>
      <c r="H444" s="414">
        <f t="shared" si="127"/>
        <v>3000000</v>
      </c>
      <c r="I444" s="414">
        <f t="shared" si="128"/>
        <v>3000000</v>
      </c>
      <c r="J444" s="414">
        <f t="shared" si="133"/>
        <v>0</v>
      </c>
      <c r="K444" s="351"/>
      <c r="L444" s="351"/>
      <c r="M444" s="351"/>
      <c r="N444" s="351"/>
      <c r="O444" s="414">
        <f t="shared" si="138"/>
        <v>0</v>
      </c>
      <c r="P444" s="351"/>
      <c r="Q444" s="351"/>
      <c r="R444" s="351"/>
      <c r="S444" s="351"/>
      <c r="T444" s="414">
        <f t="shared" si="134"/>
        <v>3000000</v>
      </c>
      <c r="U444" s="351">
        <v>3000000</v>
      </c>
      <c r="V444" s="351"/>
      <c r="W444" s="351"/>
      <c r="X444" s="351"/>
      <c r="Y444" s="414">
        <v>0</v>
      </c>
      <c r="Z444" s="351"/>
      <c r="AA444" s="351"/>
      <c r="AB444" s="351"/>
      <c r="AC444" s="351"/>
      <c r="AD444" s="351"/>
      <c r="AE444" s="351"/>
      <c r="AF444" s="351"/>
      <c r="AG444" s="415">
        <f t="shared" si="129"/>
        <v>3000000</v>
      </c>
      <c r="AH444" s="420">
        <f t="shared" si="130"/>
        <v>3000000</v>
      </c>
      <c r="AI444" s="414">
        <f t="shared" si="135"/>
        <v>0</v>
      </c>
      <c r="AJ444" s="414">
        <v>0</v>
      </c>
      <c r="AK444" s="414">
        <v>0</v>
      </c>
      <c r="AL444" s="414">
        <v>0</v>
      </c>
      <c r="AM444" s="414">
        <v>0</v>
      </c>
      <c r="AN444" s="414">
        <f t="shared" si="131"/>
        <v>0</v>
      </c>
      <c r="AO444" s="414">
        <v>0</v>
      </c>
      <c r="AP444" s="414">
        <v>0</v>
      </c>
      <c r="AQ444" s="414">
        <v>0</v>
      </c>
      <c r="AR444" s="414">
        <v>0</v>
      </c>
      <c r="AS444" s="414">
        <f t="shared" si="136"/>
        <v>3000000</v>
      </c>
      <c r="AT444" s="414">
        <v>3000000</v>
      </c>
      <c r="AU444" s="414">
        <v>0</v>
      </c>
      <c r="AV444" s="414">
        <v>0</v>
      </c>
      <c r="AW444" s="414">
        <v>0</v>
      </c>
      <c r="AX444" s="414">
        <f t="shared" si="137"/>
        <v>0</v>
      </c>
      <c r="AY444" s="414">
        <v>0</v>
      </c>
      <c r="AZ444" s="414">
        <v>0</v>
      </c>
      <c r="BA444" s="414">
        <v>0</v>
      </c>
      <c r="BB444" s="414">
        <v>0</v>
      </c>
      <c r="BC444" s="414">
        <v>0</v>
      </c>
      <c r="BD444" s="414">
        <v>0</v>
      </c>
      <c r="BE444" s="314"/>
      <c r="BF444" s="286"/>
      <c r="BG444" s="400">
        <f t="shared" si="132"/>
        <v>0</v>
      </c>
    </row>
    <row r="445" s="400" customFormat="1" ht="24" customHeight="1" spans="1:59">
      <c r="A445" s="314">
        <v>437</v>
      </c>
      <c r="B445" s="314" t="s">
        <v>19</v>
      </c>
      <c r="C445" s="314" t="s">
        <v>20</v>
      </c>
      <c r="D445" s="314">
        <v>2021</v>
      </c>
      <c r="E445" s="81" t="s">
        <v>495</v>
      </c>
      <c r="F445" s="314" t="s">
        <v>79</v>
      </c>
      <c r="G445" s="314" t="s">
        <v>121</v>
      </c>
      <c r="H445" s="414">
        <f t="shared" si="127"/>
        <v>8296200</v>
      </c>
      <c r="I445" s="414">
        <f t="shared" si="128"/>
        <v>8296200</v>
      </c>
      <c r="J445" s="414">
        <f t="shared" si="133"/>
        <v>0</v>
      </c>
      <c r="K445" s="351"/>
      <c r="L445" s="351"/>
      <c r="M445" s="351"/>
      <c r="N445" s="351"/>
      <c r="O445" s="414">
        <f t="shared" si="138"/>
        <v>0</v>
      </c>
      <c r="P445" s="351"/>
      <c r="Q445" s="351"/>
      <c r="R445" s="351"/>
      <c r="S445" s="351"/>
      <c r="T445" s="414">
        <f t="shared" si="134"/>
        <v>8296200</v>
      </c>
      <c r="U445" s="351">
        <v>8296200</v>
      </c>
      <c r="V445" s="351"/>
      <c r="W445" s="351"/>
      <c r="X445" s="351"/>
      <c r="Y445" s="414">
        <v>0</v>
      </c>
      <c r="Z445" s="351"/>
      <c r="AA445" s="351"/>
      <c r="AB445" s="351"/>
      <c r="AC445" s="351"/>
      <c r="AD445" s="351"/>
      <c r="AE445" s="351"/>
      <c r="AF445" s="351"/>
      <c r="AG445" s="415">
        <f t="shared" si="129"/>
        <v>8296200</v>
      </c>
      <c r="AH445" s="420">
        <f t="shared" si="130"/>
        <v>8296200</v>
      </c>
      <c r="AI445" s="414">
        <f t="shared" si="135"/>
        <v>0</v>
      </c>
      <c r="AJ445" s="414">
        <v>0</v>
      </c>
      <c r="AK445" s="414">
        <v>0</v>
      </c>
      <c r="AL445" s="414">
        <v>0</v>
      </c>
      <c r="AM445" s="414">
        <v>0</v>
      </c>
      <c r="AN445" s="414">
        <f t="shared" ref="AN445:AN476" si="139">AR445+AQ445+AP445+AO445</f>
        <v>0</v>
      </c>
      <c r="AO445" s="414">
        <v>0</v>
      </c>
      <c r="AP445" s="414">
        <v>0</v>
      </c>
      <c r="AQ445" s="414">
        <v>0</v>
      </c>
      <c r="AR445" s="414">
        <v>0</v>
      </c>
      <c r="AS445" s="414">
        <f t="shared" si="136"/>
        <v>8296200</v>
      </c>
      <c r="AT445" s="414">
        <v>8296200</v>
      </c>
      <c r="AU445" s="414">
        <v>0</v>
      </c>
      <c r="AV445" s="414">
        <v>0</v>
      </c>
      <c r="AW445" s="414">
        <v>0</v>
      </c>
      <c r="AX445" s="414">
        <f t="shared" si="137"/>
        <v>0</v>
      </c>
      <c r="AY445" s="414">
        <v>0</v>
      </c>
      <c r="AZ445" s="414">
        <v>0</v>
      </c>
      <c r="BA445" s="414">
        <v>0</v>
      </c>
      <c r="BB445" s="414">
        <v>0</v>
      </c>
      <c r="BC445" s="414">
        <v>0</v>
      </c>
      <c r="BD445" s="414">
        <v>0</v>
      </c>
      <c r="BE445" s="314"/>
      <c r="BF445" s="286"/>
      <c r="BG445" s="400">
        <f t="shared" si="132"/>
        <v>0</v>
      </c>
    </row>
    <row r="446" s="400" customFormat="1" ht="24" customHeight="1" spans="1:59">
      <c r="A446" s="314">
        <v>438</v>
      </c>
      <c r="B446" s="314" t="s">
        <v>19</v>
      </c>
      <c r="C446" s="314" t="s">
        <v>20</v>
      </c>
      <c r="D446" s="314">
        <v>2022</v>
      </c>
      <c r="E446" s="81" t="s">
        <v>496</v>
      </c>
      <c r="F446" s="314" t="s">
        <v>50</v>
      </c>
      <c r="G446" s="314" t="s">
        <v>50</v>
      </c>
      <c r="H446" s="414">
        <f t="shared" si="127"/>
        <v>500000</v>
      </c>
      <c r="I446" s="414">
        <f t="shared" si="128"/>
        <v>500000</v>
      </c>
      <c r="J446" s="414">
        <f t="shared" si="133"/>
        <v>0</v>
      </c>
      <c r="K446" s="351"/>
      <c r="L446" s="351"/>
      <c r="M446" s="351"/>
      <c r="N446" s="351"/>
      <c r="O446" s="414">
        <f t="shared" si="138"/>
        <v>0</v>
      </c>
      <c r="P446" s="351"/>
      <c r="Q446" s="351"/>
      <c r="R446" s="351"/>
      <c r="S446" s="351"/>
      <c r="T446" s="414">
        <f t="shared" si="134"/>
        <v>500000</v>
      </c>
      <c r="U446" s="351"/>
      <c r="V446" s="351"/>
      <c r="W446" s="351">
        <v>500000</v>
      </c>
      <c r="X446" s="351"/>
      <c r="Y446" s="414">
        <v>0</v>
      </c>
      <c r="Z446" s="351"/>
      <c r="AA446" s="351"/>
      <c r="AB446" s="351"/>
      <c r="AC446" s="351"/>
      <c r="AD446" s="351"/>
      <c r="AE446" s="351"/>
      <c r="AF446" s="351"/>
      <c r="AG446" s="415">
        <f t="shared" si="129"/>
        <v>497280</v>
      </c>
      <c r="AH446" s="420">
        <f t="shared" si="130"/>
        <v>497280</v>
      </c>
      <c r="AI446" s="414">
        <f t="shared" si="135"/>
        <v>0</v>
      </c>
      <c r="AJ446" s="414">
        <v>0</v>
      </c>
      <c r="AK446" s="414">
        <v>0</v>
      </c>
      <c r="AL446" s="414">
        <v>0</v>
      </c>
      <c r="AM446" s="414">
        <v>0</v>
      </c>
      <c r="AN446" s="414">
        <f t="shared" si="139"/>
        <v>0</v>
      </c>
      <c r="AO446" s="414">
        <v>0</v>
      </c>
      <c r="AP446" s="414">
        <v>0</v>
      </c>
      <c r="AQ446" s="414">
        <v>0</v>
      </c>
      <c r="AR446" s="414">
        <v>0</v>
      </c>
      <c r="AS446" s="414">
        <f t="shared" si="136"/>
        <v>497280</v>
      </c>
      <c r="AT446" s="414">
        <v>0</v>
      </c>
      <c r="AU446" s="414">
        <v>0</v>
      </c>
      <c r="AV446" s="414">
        <v>497280</v>
      </c>
      <c r="AW446" s="414">
        <v>0</v>
      </c>
      <c r="AX446" s="414">
        <f t="shared" si="137"/>
        <v>0</v>
      </c>
      <c r="AY446" s="414">
        <v>0</v>
      </c>
      <c r="AZ446" s="414">
        <v>0</v>
      </c>
      <c r="BA446" s="414">
        <v>0</v>
      </c>
      <c r="BB446" s="414">
        <v>0</v>
      </c>
      <c r="BC446" s="414">
        <v>0</v>
      </c>
      <c r="BD446" s="414">
        <v>0</v>
      </c>
      <c r="BE446" s="314"/>
      <c r="BF446" s="286"/>
      <c r="BG446" s="400">
        <f t="shared" si="132"/>
        <v>0</v>
      </c>
    </row>
    <row r="447" s="400" customFormat="1" ht="24" customHeight="1" spans="1:59">
      <c r="A447" s="314">
        <v>439</v>
      </c>
      <c r="B447" s="314" t="s">
        <v>19</v>
      </c>
      <c r="C447" s="314" t="s">
        <v>20</v>
      </c>
      <c r="D447" s="314">
        <v>2022</v>
      </c>
      <c r="E447" s="81" t="s">
        <v>497</v>
      </c>
      <c r="F447" s="314" t="s">
        <v>50</v>
      </c>
      <c r="G447" s="314" t="s">
        <v>79</v>
      </c>
      <c r="H447" s="414">
        <f t="shared" si="127"/>
        <v>840000</v>
      </c>
      <c r="I447" s="414">
        <f t="shared" si="128"/>
        <v>840000</v>
      </c>
      <c r="J447" s="414">
        <f t="shared" si="133"/>
        <v>0</v>
      </c>
      <c r="K447" s="351"/>
      <c r="L447" s="351"/>
      <c r="M447" s="351"/>
      <c r="N447" s="351"/>
      <c r="O447" s="414">
        <f t="shared" si="138"/>
        <v>0</v>
      </c>
      <c r="P447" s="351"/>
      <c r="Q447" s="351"/>
      <c r="R447" s="351"/>
      <c r="S447" s="351"/>
      <c r="T447" s="414">
        <f t="shared" si="134"/>
        <v>840000</v>
      </c>
      <c r="U447" s="351"/>
      <c r="V447" s="351"/>
      <c r="W447" s="351">
        <v>840000</v>
      </c>
      <c r="X447" s="351"/>
      <c r="Y447" s="414">
        <f>AA447+Z447+AB447</f>
        <v>0</v>
      </c>
      <c r="Z447" s="351"/>
      <c r="AA447" s="351"/>
      <c r="AB447" s="351"/>
      <c r="AC447" s="351"/>
      <c r="AD447" s="351"/>
      <c r="AE447" s="351"/>
      <c r="AF447" s="351"/>
      <c r="AG447" s="415">
        <f t="shared" si="129"/>
        <v>840000</v>
      </c>
      <c r="AH447" s="420">
        <f t="shared" si="130"/>
        <v>840000</v>
      </c>
      <c r="AI447" s="414">
        <f t="shared" si="135"/>
        <v>0</v>
      </c>
      <c r="AJ447" s="414">
        <v>0</v>
      </c>
      <c r="AK447" s="414">
        <v>0</v>
      </c>
      <c r="AL447" s="414">
        <v>0</v>
      </c>
      <c r="AM447" s="414">
        <v>0</v>
      </c>
      <c r="AN447" s="414">
        <f t="shared" si="139"/>
        <v>0</v>
      </c>
      <c r="AO447" s="414">
        <v>0</v>
      </c>
      <c r="AP447" s="414">
        <v>0</v>
      </c>
      <c r="AQ447" s="414">
        <v>0</v>
      </c>
      <c r="AR447" s="414">
        <v>0</v>
      </c>
      <c r="AS447" s="414">
        <f t="shared" si="136"/>
        <v>840000</v>
      </c>
      <c r="AT447" s="414">
        <v>0</v>
      </c>
      <c r="AU447" s="414">
        <v>0</v>
      </c>
      <c r="AV447" s="414">
        <v>840000</v>
      </c>
      <c r="AW447" s="414">
        <v>0</v>
      </c>
      <c r="AX447" s="414">
        <f t="shared" si="137"/>
        <v>0</v>
      </c>
      <c r="AY447" s="414">
        <v>0</v>
      </c>
      <c r="AZ447" s="414">
        <v>0</v>
      </c>
      <c r="BA447" s="414">
        <v>0</v>
      </c>
      <c r="BB447" s="414">
        <v>0</v>
      </c>
      <c r="BC447" s="414">
        <v>0</v>
      </c>
      <c r="BD447" s="414">
        <v>0</v>
      </c>
      <c r="BE447" s="314"/>
      <c r="BF447" s="286"/>
      <c r="BG447" s="400">
        <f t="shared" si="132"/>
        <v>0</v>
      </c>
    </row>
    <row r="448" s="400" customFormat="1" ht="24" customHeight="1" spans="1:59">
      <c r="A448" s="314">
        <v>440</v>
      </c>
      <c r="B448" s="314" t="s">
        <v>19</v>
      </c>
      <c r="C448" s="314" t="s">
        <v>20</v>
      </c>
      <c r="D448" s="314">
        <v>2022</v>
      </c>
      <c r="E448" s="81" t="s">
        <v>498</v>
      </c>
      <c r="F448" s="314" t="s">
        <v>79</v>
      </c>
      <c r="G448" s="314" t="s">
        <v>121</v>
      </c>
      <c r="H448" s="414">
        <f t="shared" si="127"/>
        <v>150000</v>
      </c>
      <c r="I448" s="414">
        <f t="shared" si="128"/>
        <v>150000</v>
      </c>
      <c r="J448" s="414">
        <f t="shared" si="133"/>
        <v>0</v>
      </c>
      <c r="K448" s="351"/>
      <c r="L448" s="351"/>
      <c r="M448" s="351"/>
      <c r="N448" s="351"/>
      <c r="O448" s="414">
        <f t="shared" si="138"/>
        <v>0</v>
      </c>
      <c r="P448" s="351"/>
      <c r="Q448" s="351"/>
      <c r="R448" s="351"/>
      <c r="S448" s="351"/>
      <c r="T448" s="414">
        <f t="shared" si="134"/>
        <v>150000</v>
      </c>
      <c r="U448" s="351"/>
      <c r="V448" s="351"/>
      <c r="W448" s="351">
        <v>150000</v>
      </c>
      <c r="X448" s="351"/>
      <c r="Y448" s="414">
        <v>0</v>
      </c>
      <c r="Z448" s="351"/>
      <c r="AA448" s="351"/>
      <c r="AB448" s="351"/>
      <c r="AC448" s="351"/>
      <c r="AD448" s="351"/>
      <c r="AE448" s="351"/>
      <c r="AF448" s="351"/>
      <c r="AG448" s="415">
        <f t="shared" si="129"/>
        <v>150000</v>
      </c>
      <c r="AH448" s="420">
        <f t="shared" si="130"/>
        <v>150000</v>
      </c>
      <c r="AI448" s="414">
        <f t="shared" si="135"/>
        <v>0</v>
      </c>
      <c r="AJ448" s="414">
        <v>0</v>
      </c>
      <c r="AK448" s="414">
        <v>0</v>
      </c>
      <c r="AL448" s="414">
        <v>0</v>
      </c>
      <c r="AM448" s="414">
        <v>0</v>
      </c>
      <c r="AN448" s="414">
        <f t="shared" si="139"/>
        <v>0</v>
      </c>
      <c r="AO448" s="414">
        <v>0</v>
      </c>
      <c r="AP448" s="414">
        <v>0</v>
      </c>
      <c r="AQ448" s="414">
        <v>0</v>
      </c>
      <c r="AR448" s="414">
        <v>0</v>
      </c>
      <c r="AS448" s="414">
        <f t="shared" si="136"/>
        <v>150000</v>
      </c>
      <c r="AT448" s="414">
        <v>0</v>
      </c>
      <c r="AU448" s="414">
        <v>0</v>
      </c>
      <c r="AV448" s="414">
        <v>150000</v>
      </c>
      <c r="AW448" s="414">
        <v>0</v>
      </c>
      <c r="AX448" s="414">
        <f t="shared" si="137"/>
        <v>0</v>
      </c>
      <c r="AY448" s="414">
        <v>0</v>
      </c>
      <c r="AZ448" s="414">
        <v>0</v>
      </c>
      <c r="BA448" s="414">
        <v>0</v>
      </c>
      <c r="BB448" s="414">
        <v>0</v>
      </c>
      <c r="BC448" s="414">
        <v>0</v>
      </c>
      <c r="BD448" s="414">
        <v>0</v>
      </c>
      <c r="BE448" s="314"/>
      <c r="BF448" s="286"/>
      <c r="BG448" s="400">
        <f t="shared" si="132"/>
        <v>0</v>
      </c>
    </row>
    <row r="449" s="400" customFormat="1" ht="24" customHeight="1" spans="1:59">
      <c r="A449" s="314">
        <v>441</v>
      </c>
      <c r="B449" s="314" t="s">
        <v>19</v>
      </c>
      <c r="C449" s="314" t="s">
        <v>20</v>
      </c>
      <c r="D449" s="314">
        <v>2022</v>
      </c>
      <c r="E449" s="81" t="s">
        <v>499</v>
      </c>
      <c r="F449" s="314" t="s">
        <v>79</v>
      </c>
      <c r="G449" s="314" t="s">
        <v>121</v>
      </c>
      <c r="H449" s="414">
        <f t="shared" si="127"/>
        <v>900000</v>
      </c>
      <c r="I449" s="414">
        <f t="shared" si="128"/>
        <v>900000</v>
      </c>
      <c r="J449" s="414">
        <f t="shared" si="133"/>
        <v>0</v>
      </c>
      <c r="K449" s="351"/>
      <c r="L449" s="351"/>
      <c r="M449" s="351"/>
      <c r="N449" s="351"/>
      <c r="O449" s="414">
        <f t="shared" si="138"/>
        <v>0</v>
      </c>
      <c r="P449" s="351"/>
      <c r="Q449" s="351"/>
      <c r="R449" s="351"/>
      <c r="S449" s="351"/>
      <c r="T449" s="414">
        <f t="shared" si="134"/>
        <v>900000</v>
      </c>
      <c r="U449" s="351"/>
      <c r="V449" s="351"/>
      <c r="W449" s="351">
        <v>900000</v>
      </c>
      <c r="X449" s="351"/>
      <c r="Y449" s="414">
        <v>0</v>
      </c>
      <c r="Z449" s="351"/>
      <c r="AA449" s="351"/>
      <c r="AB449" s="351"/>
      <c r="AC449" s="351"/>
      <c r="AD449" s="351"/>
      <c r="AE449" s="351"/>
      <c r="AF449" s="351"/>
      <c r="AG449" s="415">
        <f t="shared" si="129"/>
        <v>900000</v>
      </c>
      <c r="AH449" s="420">
        <f t="shared" si="130"/>
        <v>900000</v>
      </c>
      <c r="AI449" s="414">
        <f t="shared" si="135"/>
        <v>0</v>
      </c>
      <c r="AJ449" s="414">
        <v>0</v>
      </c>
      <c r="AK449" s="414">
        <v>0</v>
      </c>
      <c r="AL449" s="414">
        <v>0</v>
      </c>
      <c r="AM449" s="414">
        <v>0</v>
      </c>
      <c r="AN449" s="414">
        <f t="shared" si="139"/>
        <v>0</v>
      </c>
      <c r="AO449" s="414">
        <v>0</v>
      </c>
      <c r="AP449" s="414">
        <v>0</v>
      </c>
      <c r="AQ449" s="414">
        <v>0</v>
      </c>
      <c r="AR449" s="414">
        <v>0</v>
      </c>
      <c r="AS449" s="414">
        <f t="shared" si="136"/>
        <v>900000</v>
      </c>
      <c r="AT449" s="414">
        <v>0</v>
      </c>
      <c r="AU449" s="414">
        <v>0</v>
      </c>
      <c r="AV449" s="414">
        <v>900000</v>
      </c>
      <c r="AW449" s="414">
        <v>0</v>
      </c>
      <c r="AX449" s="414">
        <f t="shared" si="137"/>
        <v>0</v>
      </c>
      <c r="AY449" s="414">
        <v>0</v>
      </c>
      <c r="AZ449" s="414">
        <v>0</v>
      </c>
      <c r="BA449" s="414">
        <v>0</v>
      </c>
      <c r="BB449" s="414">
        <v>0</v>
      </c>
      <c r="BC449" s="414">
        <v>0</v>
      </c>
      <c r="BD449" s="414">
        <v>0</v>
      </c>
      <c r="BE449" s="314"/>
      <c r="BF449" s="286"/>
      <c r="BG449" s="400">
        <f t="shared" si="132"/>
        <v>0</v>
      </c>
    </row>
    <row r="450" s="400" customFormat="1" ht="24" customHeight="1" spans="1:59">
      <c r="A450" s="314">
        <v>442</v>
      </c>
      <c r="B450" s="314" t="s">
        <v>19</v>
      </c>
      <c r="C450" s="314" t="s">
        <v>20</v>
      </c>
      <c r="D450" s="314">
        <v>2022</v>
      </c>
      <c r="E450" s="81" t="s">
        <v>500</v>
      </c>
      <c r="F450" s="314" t="s">
        <v>79</v>
      </c>
      <c r="G450" s="314" t="s">
        <v>121</v>
      </c>
      <c r="H450" s="414">
        <f t="shared" si="127"/>
        <v>2836700</v>
      </c>
      <c r="I450" s="414">
        <f t="shared" si="128"/>
        <v>2836700</v>
      </c>
      <c r="J450" s="414">
        <f t="shared" si="133"/>
        <v>0</v>
      </c>
      <c r="K450" s="351"/>
      <c r="L450" s="351"/>
      <c r="M450" s="351"/>
      <c r="N450" s="351"/>
      <c r="O450" s="414">
        <f t="shared" si="138"/>
        <v>0</v>
      </c>
      <c r="P450" s="351"/>
      <c r="Q450" s="351"/>
      <c r="R450" s="351"/>
      <c r="S450" s="351"/>
      <c r="T450" s="414">
        <f t="shared" si="134"/>
        <v>2836700</v>
      </c>
      <c r="U450" s="351">
        <v>2836700</v>
      </c>
      <c r="V450" s="351"/>
      <c r="W450" s="351"/>
      <c r="X450" s="351"/>
      <c r="Y450" s="414">
        <v>0</v>
      </c>
      <c r="Z450" s="351"/>
      <c r="AA450" s="351"/>
      <c r="AB450" s="351"/>
      <c r="AC450" s="351"/>
      <c r="AD450" s="351"/>
      <c r="AE450" s="351"/>
      <c r="AF450" s="351"/>
      <c r="AG450" s="415">
        <f t="shared" si="129"/>
        <v>2836700</v>
      </c>
      <c r="AH450" s="420">
        <f t="shared" si="130"/>
        <v>2836700</v>
      </c>
      <c r="AI450" s="414">
        <f t="shared" si="135"/>
        <v>0</v>
      </c>
      <c r="AJ450" s="414">
        <v>0</v>
      </c>
      <c r="AK450" s="414">
        <v>0</v>
      </c>
      <c r="AL450" s="414">
        <v>0</v>
      </c>
      <c r="AM450" s="414">
        <v>0</v>
      </c>
      <c r="AN450" s="414">
        <f t="shared" si="139"/>
        <v>0</v>
      </c>
      <c r="AO450" s="414">
        <v>0</v>
      </c>
      <c r="AP450" s="414">
        <v>0</v>
      </c>
      <c r="AQ450" s="414">
        <v>0</v>
      </c>
      <c r="AR450" s="414">
        <v>0</v>
      </c>
      <c r="AS450" s="414">
        <f t="shared" si="136"/>
        <v>2836700</v>
      </c>
      <c r="AT450" s="414">
        <v>2836700</v>
      </c>
      <c r="AU450" s="414">
        <v>0</v>
      </c>
      <c r="AV450" s="414">
        <v>0</v>
      </c>
      <c r="AW450" s="414">
        <v>0</v>
      </c>
      <c r="AX450" s="414">
        <f t="shared" si="137"/>
        <v>0</v>
      </c>
      <c r="AY450" s="414">
        <v>0</v>
      </c>
      <c r="AZ450" s="414">
        <v>0</v>
      </c>
      <c r="BA450" s="414">
        <v>0</v>
      </c>
      <c r="BB450" s="414">
        <v>0</v>
      </c>
      <c r="BC450" s="414">
        <v>0</v>
      </c>
      <c r="BD450" s="414">
        <v>0</v>
      </c>
      <c r="BE450" s="314"/>
      <c r="BF450" s="286"/>
      <c r="BG450" s="400">
        <f t="shared" si="132"/>
        <v>0</v>
      </c>
    </row>
    <row r="451" s="400" customFormat="1" ht="24" customHeight="1" spans="1:59">
      <c r="A451" s="314">
        <v>443</v>
      </c>
      <c r="B451" s="314" t="s">
        <v>19</v>
      </c>
      <c r="C451" s="314" t="s">
        <v>20</v>
      </c>
      <c r="D451" s="314">
        <v>2022</v>
      </c>
      <c r="E451" s="81" t="s">
        <v>501</v>
      </c>
      <c r="F451" s="314" t="s">
        <v>79</v>
      </c>
      <c r="G451" s="314" t="s">
        <v>121</v>
      </c>
      <c r="H451" s="414">
        <f t="shared" si="127"/>
        <v>3930100</v>
      </c>
      <c r="I451" s="414">
        <f t="shared" si="128"/>
        <v>3930100</v>
      </c>
      <c r="J451" s="414">
        <f t="shared" si="133"/>
        <v>0</v>
      </c>
      <c r="K451" s="351"/>
      <c r="L451" s="351"/>
      <c r="M451" s="351"/>
      <c r="N451" s="351"/>
      <c r="O451" s="414">
        <f t="shared" si="138"/>
        <v>0</v>
      </c>
      <c r="P451" s="351"/>
      <c r="Q451" s="351"/>
      <c r="R451" s="351"/>
      <c r="S451" s="351"/>
      <c r="T451" s="414">
        <f t="shared" si="134"/>
        <v>3930100</v>
      </c>
      <c r="U451" s="351">
        <v>3930100</v>
      </c>
      <c r="V451" s="351"/>
      <c r="W451" s="351"/>
      <c r="X451" s="351"/>
      <c r="Y451" s="414">
        <v>0</v>
      </c>
      <c r="Z451" s="351"/>
      <c r="AA451" s="351"/>
      <c r="AB451" s="351"/>
      <c r="AC451" s="351"/>
      <c r="AD451" s="351"/>
      <c r="AE451" s="351"/>
      <c r="AF451" s="351"/>
      <c r="AG451" s="415">
        <f t="shared" si="129"/>
        <v>3930100</v>
      </c>
      <c r="AH451" s="420">
        <f t="shared" si="130"/>
        <v>3930100</v>
      </c>
      <c r="AI451" s="414">
        <f t="shared" si="135"/>
        <v>0</v>
      </c>
      <c r="AJ451" s="414">
        <v>0</v>
      </c>
      <c r="AK451" s="414">
        <v>0</v>
      </c>
      <c r="AL451" s="414">
        <v>0</v>
      </c>
      <c r="AM451" s="414">
        <v>0</v>
      </c>
      <c r="AN451" s="414">
        <f t="shared" si="139"/>
        <v>0</v>
      </c>
      <c r="AO451" s="414">
        <v>0</v>
      </c>
      <c r="AP451" s="414">
        <v>0</v>
      </c>
      <c r="AQ451" s="414">
        <v>0</v>
      </c>
      <c r="AR451" s="414">
        <v>0</v>
      </c>
      <c r="AS451" s="414">
        <f t="shared" si="136"/>
        <v>3930100</v>
      </c>
      <c r="AT451" s="414">
        <v>3930100</v>
      </c>
      <c r="AU451" s="414">
        <v>0</v>
      </c>
      <c r="AV451" s="414">
        <v>0</v>
      </c>
      <c r="AW451" s="414">
        <v>0</v>
      </c>
      <c r="AX451" s="414">
        <f t="shared" si="137"/>
        <v>0</v>
      </c>
      <c r="AY451" s="414">
        <v>0</v>
      </c>
      <c r="AZ451" s="414">
        <v>0</v>
      </c>
      <c r="BA451" s="414">
        <v>0</v>
      </c>
      <c r="BB451" s="414">
        <v>0</v>
      </c>
      <c r="BC451" s="414">
        <v>0</v>
      </c>
      <c r="BD451" s="414">
        <v>0</v>
      </c>
      <c r="BE451" s="314"/>
      <c r="BF451" s="286"/>
      <c r="BG451" s="400">
        <f t="shared" si="132"/>
        <v>0</v>
      </c>
    </row>
    <row r="452" s="400" customFormat="1" ht="24" customHeight="1" spans="1:59">
      <c r="A452" s="314">
        <v>444</v>
      </c>
      <c r="B452" s="314" t="s">
        <v>19</v>
      </c>
      <c r="C452" s="314" t="s">
        <v>20</v>
      </c>
      <c r="D452" s="314">
        <v>2022</v>
      </c>
      <c r="E452" s="81" t="s">
        <v>501</v>
      </c>
      <c r="F452" s="314" t="s">
        <v>79</v>
      </c>
      <c r="G452" s="314" t="s">
        <v>121</v>
      </c>
      <c r="H452" s="414">
        <f t="shared" si="127"/>
        <v>13980000</v>
      </c>
      <c r="I452" s="414">
        <f t="shared" si="128"/>
        <v>13980000</v>
      </c>
      <c r="J452" s="414">
        <f t="shared" si="133"/>
        <v>0</v>
      </c>
      <c r="K452" s="351"/>
      <c r="L452" s="351"/>
      <c r="M452" s="351"/>
      <c r="N452" s="351"/>
      <c r="O452" s="414">
        <f t="shared" si="138"/>
        <v>0</v>
      </c>
      <c r="P452" s="351"/>
      <c r="Q452" s="351"/>
      <c r="R452" s="351"/>
      <c r="S452" s="351"/>
      <c r="T452" s="414">
        <f t="shared" si="134"/>
        <v>13980000</v>
      </c>
      <c r="U452" s="351">
        <v>13980000</v>
      </c>
      <c r="V452" s="351"/>
      <c r="W452" s="351"/>
      <c r="X452" s="351"/>
      <c r="Y452" s="414">
        <v>0</v>
      </c>
      <c r="Z452" s="351"/>
      <c r="AA452" s="351"/>
      <c r="AB452" s="351"/>
      <c r="AC452" s="351"/>
      <c r="AD452" s="351"/>
      <c r="AE452" s="351"/>
      <c r="AF452" s="351"/>
      <c r="AG452" s="415">
        <f t="shared" si="129"/>
        <v>13980000</v>
      </c>
      <c r="AH452" s="420">
        <f t="shared" si="130"/>
        <v>13980000</v>
      </c>
      <c r="AI452" s="414">
        <f t="shared" si="135"/>
        <v>0</v>
      </c>
      <c r="AJ452" s="414">
        <v>0</v>
      </c>
      <c r="AK452" s="414">
        <v>0</v>
      </c>
      <c r="AL452" s="414">
        <v>0</v>
      </c>
      <c r="AM452" s="414">
        <v>0</v>
      </c>
      <c r="AN452" s="414">
        <f t="shared" si="139"/>
        <v>0</v>
      </c>
      <c r="AO452" s="414">
        <v>0</v>
      </c>
      <c r="AP452" s="414">
        <v>0</v>
      </c>
      <c r="AQ452" s="414">
        <v>0</v>
      </c>
      <c r="AR452" s="414">
        <v>0</v>
      </c>
      <c r="AS452" s="414">
        <f t="shared" si="136"/>
        <v>13980000</v>
      </c>
      <c r="AT452" s="414">
        <v>13980000</v>
      </c>
      <c r="AU452" s="414">
        <v>0</v>
      </c>
      <c r="AV452" s="414">
        <v>0</v>
      </c>
      <c r="AW452" s="414">
        <v>0</v>
      </c>
      <c r="AX452" s="414">
        <f t="shared" si="137"/>
        <v>0</v>
      </c>
      <c r="AY452" s="414">
        <v>0</v>
      </c>
      <c r="AZ452" s="414">
        <v>0</v>
      </c>
      <c r="BA452" s="414">
        <v>0</v>
      </c>
      <c r="BB452" s="414">
        <v>0</v>
      </c>
      <c r="BC452" s="414">
        <v>0</v>
      </c>
      <c r="BD452" s="414">
        <v>0</v>
      </c>
      <c r="BE452" s="314"/>
      <c r="BF452" s="286"/>
      <c r="BG452" s="400">
        <f t="shared" si="132"/>
        <v>0</v>
      </c>
    </row>
    <row r="453" s="400" customFormat="1" ht="24" customHeight="1" spans="1:59">
      <c r="A453" s="314">
        <v>445</v>
      </c>
      <c r="B453" s="314" t="s">
        <v>19</v>
      </c>
      <c r="C453" s="314" t="s">
        <v>20</v>
      </c>
      <c r="D453" s="314">
        <v>2022</v>
      </c>
      <c r="E453" s="81" t="s">
        <v>502</v>
      </c>
      <c r="F453" s="314" t="s">
        <v>79</v>
      </c>
      <c r="G453" s="314" t="s">
        <v>121</v>
      </c>
      <c r="H453" s="414">
        <f t="shared" si="127"/>
        <v>500000</v>
      </c>
      <c r="I453" s="414">
        <f t="shared" si="128"/>
        <v>500000</v>
      </c>
      <c r="J453" s="414">
        <f t="shared" si="133"/>
        <v>0</v>
      </c>
      <c r="K453" s="351"/>
      <c r="L453" s="351"/>
      <c r="M453" s="351"/>
      <c r="N453" s="351"/>
      <c r="O453" s="414">
        <f t="shared" si="138"/>
        <v>0</v>
      </c>
      <c r="P453" s="351"/>
      <c r="Q453" s="351"/>
      <c r="R453" s="351"/>
      <c r="S453" s="351"/>
      <c r="T453" s="414">
        <f t="shared" si="134"/>
        <v>500000</v>
      </c>
      <c r="U453" s="351">
        <v>41700</v>
      </c>
      <c r="V453" s="351"/>
      <c r="W453" s="351"/>
      <c r="X453" s="351">
        <v>458300</v>
      </c>
      <c r="Y453" s="414">
        <v>0</v>
      </c>
      <c r="Z453" s="351"/>
      <c r="AA453" s="351"/>
      <c r="AB453" s="351"/>
      <c r="AC453" s="351"/>
      <c r="AD453" s="351"/>
      <c r="AE453" s="351"/>
      <c r="AF453" s="351"/>
      <c r="AG453" s="415">
        <f t="shared" si="129"/>
        <v>500000</v>
      </c>
      <c r="AH453" s="420">
        <f t="shared" si="130"/>
        <v>500000</v>
      </c>
      <c r="AI453" s="414">
        <f t="shared" si="135"/>
        <v>0</v>
      </c>
      <c r="AJ453" s="414">
        <v>0</v>
      </c>
      <c r="AK453" s="414">
        <v>0</v>
      </c>
      <c r="AL453" s="414">
        <v>0</v>
      </c>
      <c r="AM453" s="414">
        <v>0</v>
      </c>
      <c r="AN453" s="414">
        <f t="shared" si="139"/>
        <v>0</v>
      </c>
      <c r="AO453" s="414">
        <v>0</v>
      </c>
      <c r="AP453" s="414">
        <v>0</v>
      </c>
      <c r="AQ453" s="414">
        <v>0</v>
      </c>
      <c r="AR453" s="414">
        <v>0</v>
      </c>
      <c r="AS453" s="414">
        <f t="shared" si="136"/>
        <v>500000</v>
      </c>
      <c r="AT453" s="414">
        <v>41700</v>
      </c>
      <c r="AU453" s="414">
        <v>0</v>
      </c>
      <c r="AV453" s="414">
        <v>0</v>
      </c>
      <c r="AW453" s="414">
        <v>458300</v>
      </c>
      <c r="AX453" s="414">
        <f t="shared" si="137"/>
        <v>0</v>
      </c>
      <c r="AY453" s="414">
        <v>0</v>
      </c>
      <c r="AZ453" s="414">
        <v>0</v>
      </c>
      <c r="BA453" s="414">
        <v>0</v>
      </c>
      <c r="BB453" s="414">
        <v>0</v>
      </c>
      <c r="BC453" s="414">
        <v>0</v>
      </c>
      <c r="BD453" s="414">
        <v>0</v>
      </c>
      <c r="BE453" s="314"/>
      <c r="BF453" s="286"/>
      <c r="BG453" s="400">
        <f t="shared" si="132"/>
        <v>0</v>
      </c>
    </row>
    <row r="454" s="400" customFormat="1" ht="24" customHeight="1" spans="1:59">
      <c r="A454" s="314">
        <v>446</v>
      </c>
      <c r="B454" s="314" t="s">
        <v>19</v>
      </c>
      <c r="C454" s="314" t="s">
        <v>20</v>
      </c>
      <c r="D454" s="314">
        <v>2023</v>
      </c>
      <c r="E454" s="81" t="s">
        <v>503</v>
      </c>
      <c r="F454" s="314" t="s">
        <v>50</v>
      </c>
      <c r="G454" s="314" t="s">
        <v>50</v>
      </c>
      <c r="H454" s="414">
        <f t="shared" si="127"/>
        <v>4295200</v>
      </c>
      <c r="I454" s="414">
        <f t="shared" si="128"/>
        <v>4295200</v>
      </c>
      <c r="J454" s="414">
        <f t="shared" si="133"/>
        <v>0</v>
      </c>
      <c r="K454" s="351"/>
      <c r="L454" s="351"/>
      <c r="M454" s="351"/>
      <c r="N454" s="351"/>
      <c r="O454" s="414">
        <f t="shared" si="138"/>
        <v>0</v>
      </c>
      <c r="P454" s="351"/>
      <c r="Q454" s="351"/>
      <c r="R454" s="351"/>
      <c r="S454" s="351"/>
      <c r="T454" s="414">
        <f t="shared" si="134"/>
        <v>4295200</v>
      </c>
      <c r="U454" s="351">
        <v>4295200</v>
      </c>
      <c r="V454" s="351"/>
      <c r="W454" s="351"/>
      <c r="X454" s="351"/>
      <c r="Y454" s="414">
        <v>0</v>
      </c>
      <c r="Z454" s="351"/>
      <c r="AA454" s="351"/>
      <c r="AB454" s="351"/>
      <c r="AC454" s="351"/>
      <c r="AD454" s="351"/>
      <c r="AE454" s="351"/>
      <c r="AF454" s="351"/>
      <c r="AG454" s="415">
        <f t="shared" si="129"/>
        <v>4295244.94</v>
      </c>
      <c r="AH454" s="420">
        <f t="shared" si="130"/>
        <v>4295244.94</v>
      </c>
      <c r="AI454" s="414">
        <f t="shared" si="135"/>
        <v>0</v>
      </c>
      <c r="AJ454" s="414">
        <v>0</v>
      </c>
      <c r="AK454" s="414">
        <v>0</v>
      </c>
      <c r="AL454" s="414">
        <v>0</v>
      </c>
      <c r="AM454" s="414">
        <v>0</v>
      </c>
      <c r="AN454" s="414">
        <f t="shared" si="139"/>
        <v>0</v>
      </c>
      <c r="AO454" s="414">
        <v>0</v>
      </c>
      <c r="AP454" s="414">
        <v>0</v>
      </c>
      <c r="AQ454" s="414">
        <v>0</v>
      </c>
      <c r="AR454" s="414">
        <v>0</v>
      </c>
      <c r="AS454" s="414">
        <f t="shared" si="136"/>
        <v>4295244.94</v>
      </c>
      <c r="AT454" s="414">
        <v>4295244.94</v>
      </c>
      <c r="AU454" s="414">
        <v>0</v>
      </c>
      <c r="AV454" s="414">
        <v>0</v>
      </c>
      <c r="AW454" s="414">
        <v>0</v>
      </c>
      <c r="AX454" s="414">
        <f t="shared" si="137"/>
        <v>0</v>
      </c>
      <c r="AY454" s="414">
        <v>0</v>
      </c>
      <c r="AZ454" s="414">
        <v>0</v>
      </c>
      <c r="BA454" s="414">
        <v>0</v>
      </c>
      <c r="BB454" s="414">
        <v>0</v>
      </c>
      <c r="BC454" s="414">
        <v>0</v>
      </c>
      <c r="BD454" s="414">
        <v>0</v>
      </c>
      <c r="BE454" s="314"/>
      <c r="BF454" s="286"/>
      <c r="BG454" s="400">
        <f t="shared" si="132"/>
        <v>0</v>
      </c>
    </row>
    <row r="455" s="400" customFormat="1" ht="24" customHeight="1" spans="1:59">
      <c r="A455" s="314">
        <v>447</v>
      </c>
      <c r="B455" s="314" t="s">
        <v>19</v>
      </c>
      <c r="C455" s="314" t="s">
        <v>20</v>
      </c>
      <c r="D455" s="314">
        <v>2023</v>
      </c>
      <c r="E455" s="81" t="s">
        <v>504</v>
      </c>
      <c r="F455" s="314" t="s">
        <v>79</v>
      </c>
      <c r="G455" s="314" t="s">
        <v>121</v>
      </c>
      <c r="H455" s="414">
        <f t="shared" si="127"/>
        <v>900000</v>
      </c>
      <c r="I455" s="414">
        <f t="shared" si="128"/>
        <v>900000</v>
      </c>
      <c r="J455" s="414">
        <f t="shared" si="133"/>
        <v>0</v>
      </c>
      <c r="K455" s="351"/>
      <c r="L455" s="351"/>
      <c r="M455" s="351"/>
      <c r="N455" s="351"/>
      <c r="O455" s="414">
        <f t="shared" si="138"/>
        <v>0</v>
      </c>
      <c r="P455" s="351"/>
      <c r="Q455" s="351"/>
      <c r="R455" s="351"/>
      <c r="S455" s="351"/>
      <c r="T455" s="414">
        <f t="shared" si="134"/>
        <v>900000</v>
      </c>
      <c r="U455" s="351"/>
      <c r="V455" s="351"/>
      <c r="W455" s="351">
        <v>900000</v>
      </c>
      <c r="X455" s="351"/>
      <c r="Y455" s="414">
        <v>0</v>
      </c>
      <c r="Z455" s="351"/>
      <c r="AA455" s="351"/>
      <c r="AB455" s="351"/>
      <c r="AC455" s="351"/>
      <c r="AD455" s="351"/>
      <c r="AE455" s="351"/>
      <c r="AF455" s="351"/>
      <c r="AG455" s="415">
        <f t="shared" si="129"/>
        <v>900000</v>
      </c>
      <c r="AH455" s="420">
        <f t="shared" si="130"/>
        <v>900000</v>
      </c>
      <c r="AI455" s="414">
        <f t="shared" si="135"/>
        <v>0</v>
      </c>
      <c r="AJ455" s="414">
        <v>0</v>
      </c>
      <c r="AK455" s="414">
        <v>0</v>
      </c>
      <c r="AL455" s="414">
        <v>0</v>
      </c>
      <c r="AM455" s="414">
        <v>0</v>
      </c>
      <c r="AN455" s="414">
        <f t="shared" si="139"/>
        <v>0</v>
      </c>
      <c r="AO455" s="414">
        <v>0</v>
      </c>
      <c r="AP455" s="414">
        <v>0</v>
      </c>
      <c r="AQ455" s="414">
        <v>0</v>
      </c>
      <c r="AR455" s="414">
        <v>0</v>
      </c>
      <c r="AS455" s="414">
        <f t="shared" si="136"/>
        <v>900000</v>
      </c>
      <c r="AT455" s="414">
        <v>0</v>
      </c>
      <c r="AU455" s="414">
        <v>0</v>
      </c>
      <c r="AV455" s="414">
        <v>900000</v>
      </c>
      <c r="AW455" s="414">
        <v>0</v>
      </c>
      <c r="AX455" s="414">
        <f t="shared" si="137"/>
        <v>0</v>
      </c>
      <c r="AY455" s="414">
        <v>0</v>
      </c>
      <c r="AZ455" s="414">
        <v>0</v>
      </c>
      <c r="BA455" s="414">
        <v>0</v>
      </c>
      <c r="BB455" s="414">
        <v>0</v>
      </c>
      <c r="BC455" s="414">
        <v>0</v>
      </c>
      <c r="BD455" s="414">
        <v>0</v>
      </c>
      <c r="BE455" s="314"/>
      <c r="BF455" s="286"/>
      <c r="BG455" s="400">
        <f t="shared" si="132"/>
        <v>0</v>
      </c>
    </row>
    <row r="456" s="400" customFormat="1" ht="24" customHeight="1" spans="1:59">
      <c r="A456" s="314">
        <v>448</v>
      </c>
      <c r="B456" s="314" t="s">
        <v>19</v>
      </c>
      <c r="C456" s="314" t="s">
        <v>20</v>
      </c>
      <c r="D456" s="314">
        <v>2023</v>
      </c>
      <c r="E456" s="81" t="s">
        <v>505</v>
      </c>
      <c r="F456" s="314" t="s">
        <v>79</v>
      </c>
      <c r="G456" s="314" t="s">
        <v>121</v>
      </c>
      <c r="H456" s="414">
        <f t="shared" ref="H456:H471" si="140">I456+AF456</f>
        <v>150000</v>
      </c>
      <c r="I456" s="414">
        <f t="shared" ref="I456:I471" si="141">O456+J456+T456+Y456+AE456+AC456+AD456</f>
        <v>150000</v>
      </c>
      <c r="J456" s="414">
        <f t="shared" si="133"/>
        <v>0</v>
      </c>
      <c r="K456" s="351"/>
      <c r="L456" s="351"/>
      <c r="M456" s="351"/>
      <c r="N456" s="351"/>
      <c r="O456" s="414">
        <f t="shared" si="138"/>
        <v>0</v>
      </c>
      <c r="P456" s="351"/>
      <c r="Q456" s="351"/>
      <c r="R456" s="351"/>
      <c r="S456" s="351"/>
      <c r="T456" s="414">
        <f t="shared" si="134"/>
        <v>150000</v>
      </c>
      <c r="U456" s="351"/>
      <c r="V456" s="351"/>
      <c r="W456" s="351">
        <v>150000</v>
      </c>
      <c r="X456" s="351"/>
      <c r="Y456" s="414">
        <v>0</v>
      </c>
      <c r="Z456" s="351"/>
      <c r="AA456" s="351"/>
      <c r="AB456" s="351"/>
      <c r="AC456" s="351"/>
      <c r="AD456" s="351"/>
      <c r="AE456" s="351"/>
      <c r="AF456" s="351"/>
      <c r="AG456" s="415">
        <f t="shared" ref="AG456:AG471" si="142">AH456+BE456</f>
        <v>150000</v>
      </c>
      <c r="AH456" s="420">
        <f t="shared" ref="AH456:AH471" si="143">AN456+AI456+AS456+AX456+BD456+BB456+BC456</f>
        <v>150000</v>
      </c>
      <c r="AI456" s="414">
        <f t="shared" si="135"/>
        <v>0</v>
      </c>
      <c r="AJ456" s="414">
        <v>0</v>
      </c>
      <c r="AK456" s="414">
        <v>0</v>
      </c>
      <c r="AL456" s="414">
        <v>0</v>
      </c>
      <c r="AM456" s="414">
        <v>0</v>
      </c>
      <c r="AN456" s="414">
        <f t="shared" si="139"/>
        <v>0</v>
      </c>
      <c r="AO456" s="414">
        <v>0</v>
      </c>
      <c r="AP456" s="414">
        <v>0</v>
      </c>
      <c r="AQ456" s="414">
        <v>0</v>
      </c>
      <c r="AR456" s="414">
        <v>0</v>
      </c>
      <c r="AS456" s="414">
        <f t="shared" si="136"/>
        <v>150000</v>
      </c>
      <c r="AT456" s="414">
        <v>0</v>
      </c>
      <c r="AU456" s="414">
        <v>0</v>
      </c>
      <c r="AV456" s="414">
        <v>150000</v>
      </c>
      <c r="AW456" s="414">
        <v>0</v>
      </c>
      <c r="AX456" s="414">
        <f t="shared" si="137"/>
        <v>0</v>
      </c>
      <c r="AY456" s="414">
        <v>0</v>
      </c>
      <c r="AZ456" s="414">
        <v>0</v>
      </c>
      <c r="BA456" s="414">
        <v>0</v>
      </c>
      <c r="BB456" s="414">
        <v>0</v>
      </c>
      <c r="BC456" s="414">
        <v>0</v>
      </c>
      <c r="BD456" s="414">
        <v>0</v>
      </c>
      <c r="BE456" s="314"/>
      <c r="BF456" s="286"/>
      <c r="BG456" s="400">
        <f t="shared" ref="BG456:BG484" si="144">BE456-AF456</f>
        <v>0</v>
      </c>
    </row>
    <row r="457" s="400" customFormat="1" ht="24" customHeight="1" spans="1:59">
      <c r="A457" s="314">
        <v>449</v>
      </c>
      <c r="B457" s="314" t="s">
        <v>19</v>
      </c>
      <c r="C457" s="314" t="s">
        <v>20</v>
      </c>
      <c r="D457" s="314">
        <v>2023</v>
      </c>
      <c r="E457" s="81" t="s">
        <v>506</v>
      </c>
      <c r="F457" s="314" t="s">
        <v>50</v>
      </c>
      <c r="G457" s="314" t="s">
        <v>79</v>
      </c>
      <c r="H457" s="414">
        <f t="shared" si="140"/>
        <v>3400000</v>
      </c>
      <c r="I457" s="414">
        <f t="shared" si="141"/>
        <v>3400000</v>
      </c>
      <c r="J457" s="414">
        <f t="shared" si="133"/>
        <v>0</v>
      </c>
      <c r="K457" s="351"/>
      <c r="L457" s="351"/>
      <c r="M457" s="351"/>
      <c r="N457" s="351"/>
      <c r="O457" s="414">
        <f t="shared" si="138"/>
        <v>0</v>
      </c>
      <c r="P457" s="351"/>
      <c r="Q457" s="351"/>
      <c r="R457" s="351"/>
      <c r="S457" s="351"/>
      <c r="T457" s="414">
        <f t="shared" si="134"/>
        <v>3400000</v>
      </c>
      <c r="U457" s="351">
        <v>300000</v>
      </c>
      <c r="V457" s="351">
        <v>1300000</v>
      </c>
      <c r="W457" s="351">
        <v>1800000</v>
      </c>
      <c r="X457" s="351"/>
      <c r="Y457" s="414">
        <f>AA457+Z457+AB457</f>
        <v>0</v>
      </c>
      <c r="Z457" s="351"/>
      <c r="AA457" s="351"/>
      <c r="AB457" s="351"/>
      <c r="AC457" s="351"/>
      <c r="AD457" s="351"/>
      <c r="AE457" s="351"/>
      <c r="AF457" s="351"/>
      <c r="AG457" s="415">
        <f t="shared" si="142"/>
        <v>3400000</v>
      </c>
      <c r="AH457" s="420">
        <f t="shared" si="143"/>
        <v>3400000</v>
      </c>
      <c r="AI457" s="414">
        <f t="shared" si="135"/>
        <v>0</v>
      </c>
      <c r="AJ457" s="414">
        <v>0</v>
      </c>
      <c r="AK457" s="414">
        <v>0</v>
      </c>
      <c r="AL457" s="414">
        <v>0</v>
      </c>
      <c r="AM457" s="414">
        <v>0</v>
      </c>
      <c r="AN457" s="414">
        <f t="shared" si="139"/>
        <v>0</v>
      </c>
      <c r="AO457" s="414">
        <v>0</v>
      </c>
      <c r="AP457" s="414">
        <v>0</v>
      </c>
      <c r="AQ457" s="414">
        <v>0</v>
      </c>
      <c r="AR457" s="414">
        <v>0</v>
      </c>
      <c r="AS457" s="414">
        <f t="shared" si="136"/>
        <v>3400000</v>
      </c>
      <c r="AT457" s="414">
        <v>300000</v>
      </c>
      <c r="AU457" s="414">
        <v>1300000</v>
      </c>
      <c r="AV457" s="414">
        <v>1800000</v>
      </c>
      <c r="AW457" s="414">
        <v>0</v>
      </c>
      <c r="AX457" s="414">
        <f t="shared" si="137"/>
        <v>0</v>
      </c>
      <c r="AY457" s="414">
        <v>0</v>
      </c>
      <c r="AZ457" s="414">
        <v>0</v>
      </c>
      <c r="BA457" s="414">
        <v>0</v>
      </c>
      <c r="BB457" s="414">
        <v>0</v>
      </c>
      <c r="BC457" s="414">
        <v>0</v>
      </c>
      <c r="BD457" s="414">
        <v>0</v>
      </c>
      <c r="BE457" s="314"/>
      <c r="BF457" s="286"/>
      <c r="BG457" s="400">
        <f t="shared" si="144"/>
        <v>0</v>
      </c>
    </row>
    <row r="458" s="400" customFormat="1" ht="24" customHeight="1" spans="1:59">
      <c r="A458" s="314">
        <v>450</v>
      </c>
      <c r="B458" s="314" t="s">
        <v>19</v>
      </c>
      <c r="C458" s="314" t="s">
        <v>20</v>
      </c>
      <c r="D458" s="314">
        <v>2023</v>
      </c>
      <c r="E458" s="81" t="s">
        <v>507</v>
      </c>
      <c r="F458" s="314" t="s">
        <v>79</v>
      </c>
      <c r="G458" s="314" t="s">
        <v>121</v>
      </c>
      <c r="H458" s="414">
        <f t="shared" si="140"/>
        <v>3107256.9</v>
      </c>
      <c r="I458" s="414">
        <f t="shared" si="141"/>
        <v>3107256.9</v>
      </c>
      <c r="J458" s="414">
        <f t="shared" si="133"/>
        <v>0</v>
      </c>
      <c r="K458" s="351"/>
      <c r="L458" s="351"/>
      <c r="M458" s="351"/>
      <c r="N458" s="351"/>
      <c r="O458" s="414">
        <f t="shared" si="138"/>
        <v>0</v>
      </c>
      <c r="P458" s="351"/>
      <c r="Q458" s="351"/>
      <c r="R458" s="351"/>
      <c r="S458" s="351"/>
      <c r="T458" s="414">
        <f t="shared" si="134"/>
        <v>3107256.9</v>
      </c>
      <c r="U458" s="351">
        <v>3107256.9</v>
      </c>
      <c r="V458" s="351"/>
      <c r="W458" s="351"/>
      <c r="X458" s="351"/>
      <c r="Y458" s="414">
        <v>0</v>
      </c>
      <c r="Z458" s="351"/>
      <c r="AA458" s="351"/>
      <c r="AB458" s="351"/>
      <c r="AC458" s="351"/>
      <c r="AD458" s="351"/>
      <c r="AE458" s="351"/>
      <c r="AF458" s="351"/>
      <c r="AG458" s="415">
        <f t="shared" si="142"/>
        <v>3107256.9</v>
      </c>
      <c r="AH458" s="420">
        <f t="shared" si="143"/>
        <v>3107256.9</v>
      </c>
      <c r="AI458" s="414">
        <f t="shared" si="135"/>
        <v>0</v>
      </c>
      <c r="AJ458" s="414">
        <v>0</v>
      </c>
      <c r="AK458" s="414">
        <v>0</v>
      </c>
      <c r="AL458" s="414">
        <v>0</v>
      </c>
      <c r="AM458" s="414">
        <v>0</v>
      </c>
      <c r="AN458" s="414">
        <f t="shared" si="139"/>
        <v>0</v>
      </c>
      <c r="AO458" s="414">
        <v>0</v>
      </c>
      <c r="AP458" s="414">
        <v>0</v>
      </c>
      <c r="AQ458" s="414">
        <v>0</v>
      </c>
      <c r="AR458" s="414">
        <v>0</v>
      </c>
      <c r="AS458" s="414">
        <f t="shared" si="136"/>
        <v>3107256.9</v>
      </c>
      <c r="AT458" s="414">
        <v>3107256.9</v>
      </c>
      <c r="AU458" s="414">
        <v>0</v>
      </c>
      <c r="AV458" s="414">
        <v>0</v>
      </c>
      <c r="AW458" s="414">
        <v>0</v>
      </c>
      <c r="AX458" s="414">
        <f t="shared" si="137"/>
        <v>0</v>
      </c>
      <c r="AY458" s="414">
        <v>0</v>
      </c>
      <c r="AZ458" s="414">
        <v>0</v>
      </c>
      <c r="BA458" s="414">
        <v>0</v>
      </c>
      <c r="BB458" s="414">
        <v>0</v>
      </c>
      <c r="BC458" s="414">
        <v>0</v>
      </c>
      <c r="BD458" s="414">
        <v>0</v>
      </c>
      <c r="BE458" s="314"/>
      <c r="BF458" s="286"/>
      <c r="BG458" s="400">
        <f t="shared" si="144"/>
        <v>0</v>
      </c>
    </row>
    <row r="459" s="400" customFormat="1" ht="24" customHeight="1" spans="1:59">
      <c r="A459" s="314">
        <v>451</v>
      </c>
      <c r="B459" s="314" t="s">
        <v>19</v>
      </c>
      <c r="C459" s="314" t="s">
        <v>20</v>
      </c>
      <c r="D459" s="314">
        <v>2023</v>
      </c>
      <c r="E459" s="81" t="s">
        <v>507</v>
      </c>
      <c r="F459" s="314" t="s">
        <v>79</v>
      </c>
      <c r="G459" s="314" t="s">
        <v>121</v>
      </c>
      <c r="H459" s="414">
        <f t="shared" si="140"/>
        <v>11947400</v>
      </c>
      <c r="I459" s="414">
        <f t="shared" si="141"/>
        <v>11947400</v>
      </c>
      <c r="J459" s="414">
        <f t="shared" si="133"/>
        <v>0</v>
      </c>
      <c r="K459" s="351"/>
      <c r="L459" s="351"/>
      <c r="M459" s="351"/>
      <c r="N459" s="351"/>
      <c r="O459" s="414">
        <f t="shared" si="138"/>
        <v>0</v>
      </c>
      <c r="P459" s="351"/>
      <c r="Q459" s="351"/>
      <c r="R459" s="351"/>
      <c r="S459" s="351"/>
      <c r="T459" s="414">
        <f t="shared" si="134"/>
        <v>11947400</v>
      </c>
      <c r="U459" s="351">
        <v>11947400</v>
      </c>
      <c r="V459" s="351"/>
      <c r="W459" s="351"/>
      <c r="X459" s="351"/>
      <c r="Y459" s="414">
        <v>0</v>
      </c>
      <c r="Z459" s="351"/>
      <c r="AA459" s="351"/>
      <c r="AB459" s="351"/>
      <c r="AC459" s="351"/>
      <c r="AD459" s="351"/>
      <c r="AE459" s="351"/>
      <c r="AF459" s="351"/>
      <c r="AG459" s="415">
        <f t="shared" si="142"/>
        <v>11947400</v>
      </c>
      <c r="AH459" s="420">
        <f t="shared" si="143"/>
        <v>11947400</v>
      </c>
      <c r="AI459" s="414">
        <f t="shared" si="135"/>
        <v>0</v>
      </c>
      <c r="AJ459" s="414">
        <v>0</v>
      </c>
      <c r="AK459" s="414">
        <v>0</v>
      </c>
      <c r="AL459" s="414">
        <v>0</v>
      </c>
      <c r="AM459" s="414">
        <v>0</v>
      </c>
      <c r="AN459" s="414">
        <f t="shared" si="139"/>
        <v>0</v>
      </c>
      <c r="AO459" s="414">
        <v>0</v>
      </c>
      <c r="AP459" s="414">
        <v>0</v>
      </c>
      <c r="AQ459" s="414">
        <v>0</v>
      </c>
      <c r="AR459" s="414">
        <v>0</v>
      </c>
      <c r="AS459" s="414">
        <f t="shared" si="136"/>
        <v>11947400</v>
      </c>
      <c r="AT459" s="414">
        <v>11947400</v>
      </c>
      <c r="AU459" s="414">
        <v>0</v>
      </c>
      <c r="AV459" s="414">
        <v>0</v>
      </c>
      <c r="AW459" s="414">
        <v>0</v>
      </c>
      <c r="AX459" s="414">
        <f t="shared" si="137"/>
        <v>0</v>
      </c>
      <c r="AY459" s="414">
        <v>0</v>
      </c>
      <c r="AZ459" s="414">
        <v>0</v>
      </c>
      <c r="BA459" s="414">
        <v>0</v>
      </c>
      <c r="BB459" s="414">
        <v>0</v>
      </c>
      <c r="BC459" s="414">
        <v>0</v>
      </c>
      <c r="BD459" s="414">
        <v>0</v>
      </c>
      <c r="BE459" s="314"/>
      <c r="BF459" s="286"/>
      <c r="BG459" s="400">
        <f t="shared" si="144"/>
        <v>0</v>
      </c>
    </row>
    <row r="460" s="400" customFormat="1" ht="27" spans="1:59">
      <c r="A460" s="314">
        <v>452</v>
      </c>
      <c r="B460" s="314" t="s">
        <v>19</v>
      </c>
      <c r="C460" s="314" t="s">
        <v>20</v>
      </c>
      <c r="D460" s="314">
        <v>2020</v>
      </c>
      <c r="E460" s="355" t="s">
        <v>508</v>
      </c>
      <c r="F460" s="314" t="s">
        <v>50</v>
      </c>
      <c r="G460" s="419" t="s">
        <v>50</v>
      </c>
      <c r="H460" s="414">
        <f t="shared" si="140"/>
        <v>941768</v>
      </c>
      <c r="I460" s="422">
        <f t="shared" si="141"/>
        <v>941768</v>
      </c>
      <c r="J460" s="414">
        <f t="shared" si="133"/>
        <v>0</v>
      </c>
      <c r="K460" s="351"/>
      <c r="L460" s="351"/>
      <c r="M460" s="351"/>
      <c r="N460" s="351"/>
      <c r="O460" s="414">
        <f t="shared" si="138"/>
        <v>0</v>
      </c>
      <c r="P460" s="351"/>
      <c r="Q460" s="351"/>
      <c r="R460" s="351"/>
      <c r="S460" s="351"/>
      <c r="T460" s="414">
        <f t="shared" si="134"/>
        <v>282468</v>
      </c>
      <c r="U460" s="351"/>
      <c r="V460" s="351"/>
      <c r="W460" s="351"/>
      <c r="X460" s="351">
        <v>282468</v>
      </c>
      <c r="Y460" s="414">
        <f>AA460+Z460+AB460</f>
        <v>0</v>
      </c>
      <c r="Z460" s="351"/>
      <c r="AA460" s="351"/>
      <c r="AB460" s="351"/>
      <c r="AC460" s="351"/>
      <c r="AD460" s="351">
        <v>659300</v>
      </c>
      <c r="AE460" s="351"/>
      <c r="AF460" s="351"/>
      <c r="AG460" s="431">
        <f t="shared" si="142"/>
        <v>906771.45</v>
      </c>
      <c r="AH460" s="420">
        <f t="shared" si="143"/>
        <v>906771.45</v>
      </c>
      <c r="AI460" s="414">
        <f t="shared" si="135"/>
        <v>0</v>
      </c>
      <c r="AJ460" s="414">
        <v>0</v>
      </c>
      <c r="AK460" s="414">
        <v>0</v>
      </c>
      <c r="AL460" s="414">
        <v>0</v>
      </c>
      <c r="AM460" s="414">
        <v>0</v>
      </c>
      <c r="AN460" s="414">
        <f t="shared" si="139"/>
        <v>0</v>
      </c>
      <c r="AO460" s="414">
        <v>0</v>
      </c>
      <c r="AP460" s="414">
        <v>0</v>
      </c>
      <c r="AQ460" s="414">
        <v>0</v>
      </c>
      <c r="AR460" s="414">
        <v>0</v>
      </c>
      <c r="AS460" s="414">
        <f t="shared" si="136"/>
        <v>247471.45</v>
      </c>
      <c r="AT460" s="414">
        <v>0</v>
      </c>
      <c r="AU460" s="414">
        <v>0</v>
      </c>
      <c r="AV460" s="414">
        <v>0</v>
      </c>
      <c r="AW460" s="414">
        <v>247471.45</v>
      </c>
      <c r="AX460" s="414">
        <f t="shared" si="137"/>
        <v>0</v>
      </c>
      <c r="AY460" s="414">
        <v>0</v>
      </c>
      <c r="AZ460" s="414">
        <v>0</v>
      </c>
      <c r="BA460" s="414">
        <v>0</v>
      </c>
      <c r="BB460" s="414">
        <v>0</v>
      </c>
      <c r="BC460" s="414">
        <v>659300</v>
      </c>
      <c r="BD460" s="414">
        <v>0</v>
      </c>
      <c r="BE460" s="314"/>
      <c r="BF460" s="313" t="s">
        <v>369</v>
      </c>
      <c r="BG460" s="400">
        <f t="shared" si="144"/>
        <v>0</v>
      </c>
    </row>
    <row r="461" s="400" customFormat="1" ht="24" customHeight="1" spans="1:59">
      <c r="A461" s="314">
        <v>453</v>
      </c>
      <c r="B461" s="314" t="s">
        <v>19</v>
      </c>
      <c r="C461" s="314" t="s">
        <v>20</v>
      </c>
      <c r="D461" s="314">
        <v>2020</v>
      </c>
      <c r="E461" s="81" t="s">
        <v>509</v>
      </c>
      <c r="F461" s="314" t="s">
        <v>50</v>
      </c>
      <c r="G461" s="314" t="s">
        <v>79</v>
      </c>
      <c r="H461" s="414">
        <f t="shared" si="140"/>
        <v>17679512</v>
      </c>
      <c r="I461" s="422">
        <f t="shared" si="141"/>
        <v>17679512</v>
      </c>
      <c r="J461" s="414">
        <f t="shared" si="133"/>
        <v>0</v>
      </c>
      <c r="K461" s="351"/>
      <c r="L461" s="351"/>
      <c r="M461" s="351"/>
      <c r="N461" s="351"/>
      <c r="O461" s="414">
        <f t="shared" si="138"/>
        <v>0</v>
      </c>
      <c r="P461" s="351"/>
      <c r="Q461" s="351"/>
      <c r="R461" s="351"/>
      <c r="S461" s="351"/>
      <c r="T461" s="414">
        <f t="shared" si="134"/>
        <v>10254912</v>
      </c>
      <c r="U461" s="351"/>
      <c r="V461" s="351"/>
      <c r="W461" s="351"/>
      <c r="X461" s="351">
        <v>10254912</v>
      </c>
      <c r="Y461" s="414">
        <f>AA461+Z461+AB461</f>
        <v>0</v>
      </c>
      <c r="Z461" s="351"/>
      <c r="AA461" s="351"/>
      <c r="AB461" s="351"/>
      <c r="AC461" s="351"/>
      <c r="AD461" s="351">
        <v>7424600</v>
      </c>
      <c r="AE461" s="351"/>
      <c r="AF461" s="351"/>
      <c r="AG461" s="431">
        <f t="shared" si="142"/>
        <v>17025808.26</v>
      </c>
      <c r="AH461" s="420">
        <f t="shared" si="143"/>
        <v>17025808.26</v>
      </c>
      <c r="AI461" s="414">
        <f t="shared" si="135"/>
        <v>0</v>
      </c>
      <c r="AJ461" s="414">
        <v>0</v>
      </c>
      <c r="AK461" s="414">
        <v>0</v>
      </c>
      <c r="AL461" s="414">
        <v>0</v>
      </c>
      <c r="AM461" s="414">
        <v>0</v>
      </c>
      <c r="AN461" s="414">
        <f t="shared" si="139"/>
        <v>0</v>
      </c>
      <c r="AO461" s="414">
        <v>0</v>
      </c>
      <c r="AP461" s="414">
        <v>0</v>
      </c>
      <c r="AQ461" s="414">
        <v>0</v>
      </c>
      <c r="AR461" s="414">
        <v>0</v>
      </c>
      <c r="AS461" s="414">
        <f t="shared" si="136"/>
        <v>9601208.26</v>
      </c>
      <c r="AT461" s="414">
        <v>0</v>
      </c>
      <c r="AU461" s="414">
        <v>0</v>
      </c>
      <c r="AV461" s="414">
        <v>0</v>
      </c>
      <c r="AW461" s="414">
        <v>9601208.26</v>
      </c>
      <c r="AX461" s="414">
        <f t="shared" si="137"/>
        <v>0</v>
      </c>
      <c r="AY461" s="414">
        <v>0</v>
      </c>
      <c r="AZ461" s="414">
        <v>0</v>
      </c>
      <c r="BA461" s="414">
        <v>0</v>
      </c>
      <c r="BB461" s="414">
        <v>0</v>
      </c>
      <c r="BC461" s="414">
        <v>7424600</v>
      </c>
      <c r="BD461" s="414">
        <v>0</v>
      </c>
      <c r="BE461" s="314"/>
      <c r="BF461" s="313" t="s">
        <v>369</v>
      </c>
      <c r="BG461" s="400">
        <f t="shared" si="144"/>
        <v>0</v>
      </c>
    </row>
    <row r="462" s="400" customFormat="1" ht="24" customHeight="1" spans="1:59">
      <c r="A462" s="314">
        <v>454</v>
      </c>
      <c r="B462" s="314" t="s">
        <v>19</v>
      </c>
      <c r="C462" s="314" t="s">
        <v>20</v>
      </c>
      <c r="D462" s="314">
        <v>2021</v>
      </c>
      <c r="E462" s="81" t="s">
        <v>510</v>
      </c>
      <c r="F462" s="314" t="s">
        <v>50</v>
      </c>
      <c r="G462" s="314" t="s">
        <v>50</v>
      </c>
      <c r="H462" s="414">
        <f t="shared" si="140"/>
        <v>4000000</v>
      </c>
      <c r="I462" s="414">
        <f t="shared" si="141"/>
        <v>4000000</v>
      </c>
      <c r="J462" s="414">
        <f t="shared" si="133"/>
        <v>0</v>
      </c>
      <c r="K462" s="351"/>
      <c r="L462" s="351"/>
      <c r="M462" s="351"/>
      <c r="N462" s="351"/>
      <c r="O462" s="414">
        <f t="shared" si="138"/>
        <v>0</v>
      </c>
      <c r="P462" s="351"/>
      <c r="Q462" s="351"/>
      <c r="R462" s="351"/>
      <c r="S462" s="351"/>
      <c r="T462" s="414">
        <f t="shared" si="134"/>
        <v>0</v>
      </c>
      <c r="U462" s="351"/>
      <c r="V462" s="351"/>
      <c r="W462" s="351"/>
      <c r="X462" s="351"/>
      <c r="Y462" s="414">
        <v>4000000</v>
      </c>
      <c r="Z462" s="351">
        <v>4000000</v>
      </c>
      <c r="AA462" s="351"/>
      <c r="AB462" s="351"/>
      <c r="AC462" s="351"/>
      <c r="AD462" s="351"/>
      <c r="AE462" s="351"/>
      <c r="AF462" s="351"/>
      <c r="AG462" s="414">
        <f t="shared" si="142"/>
        <v>4000000</v>
      </c>
      <c r="AH462" s="420">
        <f t="shared" si="143"/>
        <v>4000000</v>
      </c>
      <c r="AI462" s="414">
        <f t="shared" si="135"/>
        <v>0</v>
      </c>
      <c r="AJ462" s="414">
        <v>0</v>
      </c>
      <c r="AK462" s="414">
        <v>0</v>
      </c>
      <c r="AL462" s="414">
        <v>0</v>
      </c>
      <c r="AM462" s="414">
        <v>0</v>
      </c>
      <c r="AN462" s="414">
        <f t="shared" si="139"/>
        <v>0</v>
      </c>
      <c r="AO462" s="414">
        <v>0</v>
      </c>
      <c r="AP462" s="414">
        <v>0</v>
      </c>
      <c r="AQ462" s="414">
        <v>0</v>
      </c>
      <c r="AR462" s="414">
        <v>0</v>
      </c>
      <c r="AS462" s="414">
        <f t="shared" ref="AS462:AS493" si="145">AW462+AV462+AU462+AT462</f>
        <v>0</v>
      </c>
      <c r="AT462" s="414">
        <v>0</v>
      </c>
      <c r="AU462" s="414">
        <v>0</v>
      </c>
      <c r="AV462" s="414">
        <v>0</v>
      </c>
      <c r="AW462" s="414">
        <v>0</v>
      </c>
      <c r="AX462" s="414">
        <f t="shared" si="137"/>
        <v>4000000</v>
      </c>
      <c r="AY462" s="414">
        <v>4000000</v>
      </c>
      <c r="AZ462" s="414">
        <v>0</v>
      </c>
      <c r="BA462" s="414">
        <v>0</v>
      </c>
      <c r="BB462" s="414">
        <v>0</v>
      </c>
      <c r="BC462" s="414">
        <v>0</v>
      </c>
      <c r="BD462" s="414">
        <v>0</v>
      </c>
      <c r="BE462" s="314"/>
      <c r="BF462" s="286"/>
      <c r="BG462" s="400">
        <f t="shared" si="144"/>
        <v>0</v>
      </c>
    </row>
    <row r="463" s="400" customFormat="1" ht="24" customHeight="1" spans="1:59">
      <c r="A463" s="314">
        <v>455</v>
      </c>
      <c r="B463" s="314" t="s">
        <v>19</v>
      </c>
      <c r="C463" s="314" t="s">
        <v>20</v>
      </c>
      <c r="D463" s="314">
        <v>2021</v>
      </c>
      <c r="E463" s="81" t="s">
        <v>511</v>
      </c>
      <c r="F463" s="314" t="s">
        <v>50</v>
      </c>
      <c r="G463" s="314" t="s">
        <v>50</v>
      </c>
      <c r="H463" s="414">
        <f t="shared" si="140"/>
        <v>9000000</v>
      </c>
      <c r="I463" s="414">
        <f t="shared" si="141"/>
        <v>9000000</v>
      </c>
      <c r="J463" s="414">
        <f t="shared" si="133"/>
        <v>0</v>
      </c>
      <c r="K463" s="351"/>
      <c r="L463" s="351"/>
      <c r="M463" s="351"/>
      <c r="N463" s="351"/>
      <c r="O463" s="414">
        <f t="shared" si="138"/>
        <v>0</v>
      </c>
      <c r="P463" s="351"/>
      <c r="Q463" s="351"/>
      <c r="R463" s="351"/>
      <c r="S463" s="351"/>
      <c r="T463" s="414">
        <f t="shared" si="134"/>
        <v>0</v>
      </c>
      <c r="U463" s="351"/>
      <c r="V463" s="351"/>
      <c r="W463" s="351"/>
      <c r="X463" s="351"/>
      <c r="Y463" s="414">
        <v>9000000</v>
      </c>
      <c r="Z463" s="351">
        <v>9000000</v>
      </c>
      <c r="AA463" s="351"/>
      <c r="AB463" s="351"/>
      <c r="AC463" s="351"/>
      <c r="AD463" s="351"/>
      <c r="AE463" s="351"/>
      <c r="AF463" s="351"/>
      <c r="AG463" s="414">
        <f t="shared" si="142"/>
        <v>8999000</v>
      </c>
      <c r="AH463" s="420">
        <f t="shared" si="143"/>
        <v>8999000</v>
      </c>
      <c r="AI463" s="414">
        <f t="shared" si="135"/>
        <v>0</v>
      </c>
      <c r="AJ463" s="414">
        <v>0</v>
      </c>
      <c r="AK463" s="414">
        <v>0</v>
      </c>
      <c r="AL463" s="414">
        <v>0</v>
      </c>
      <c r="AM463" s="414">
        <v>0</v>
      </c>
      <c r="AN463" s="414">
        <f t="shared" si="139"/>
        <v>0</v>
      </c>
      <c r="AO463" s="414">
        <v>0</v>
      </c>
      <c r="AP463" s="414">
        <v>0</v>
      </c>
      <c r="AQ463" s="414">
        <v>0</v>
      </c>
      <c r="AR463" s="414">
        <v>0</v>
      </c>
      <c r="AS463" s="414">
        <f t="shared" si="145"/>
        <v>0</v>
      </c>
      <c r="AT463" s="414">
        <v>0</v>
      </c>
      <c r="AU463" s="414">
        <v>0</v>
      </c>
      <c r="AV463" s="414">
        <v>0</v>
      </c>
      <c r="AW463" s="414">
        <v>0</v>
      </c>
      <c r="AX463" s="414">
        <f t="shared" si="137"/>
        <v>8999000</v>
      </c>
      <c r="AY463" s="414">
        <v>8999000</v>
      </c>
      <c r="AZ463" s="414">
        <v>0</v>
      </c>
      <c r="BA463" s="414">
        <v>0</v>
      </c>
      <c r="BB463" s="414">
        <v>0</v>
      </c>
      <c r="BC463" s="414">
        <v>0</v>
      </c>
      <c r="BD463" s="414">
        <v>0</v>
      </c>
      <c r="BE463" s="314"/>
      <c r="BF463" s="286"/>
      <c r="BG463" s="400">
        <f t="shared" si="144"/>
        <v>0</v>
      </c>
    </row>
    <row r="464" s="400" customFormat="1" ht="24" customHeight="1" spans="1:59">
      <c r="A464" s="314">
        <v>456</v>
      </c>
      <c r="B464" s="314" t="s">
        <v>19</v>
      </c>
      <c r="C464" s="314" t="s">
        <v>20</v>
      </c>
      <c r="D464" s="81">
        <v>2022</v>
      </c>
      <c r="E464" s="81" t="s">
        <v>512</v>
      </c>
      <c r="F464" s="314" t="s">
        <v>50</v>
      </c>
      <c r="G464" s="314" t="s">
        <v>50</v>
      </c>
      <c r="H464" s="414">
        <f t="shared" si="140"/>
        <v>22091700</v>
      </c>
      <c r="I464" s="414">
        <f t="shared" si="141"/>
        <v>22091700</v>
      </c>
      <c r="J464" s="414">
        <f t="shared" si="133"/>
        <v>0</v>
      </c>
      <c r="K464" s="351"/>
      <c r="L464" s="351"/>
      <c r="M464" s="351"/>
      <c r="N464" s="351"/>
      <c r="O464" s="414">
        <f t="shared" si="138"/>
        <v>0</v>
      </c>
      <c r="P464" s="351"/>
      <c r="Q464" s="351"/>
      <c r="R464" s="351"/>
      <c r="S464" s="351"/>
      <c r="T464" s="414">
        <f t="shared" si="134"/>
        <v>0</v>
      </c>
      <c r="U464" s="351"/>
      <c r="V464" s="351"/>
      <c r="W464" s="351"/>
      <c r="X464" s="351"/>
      <c r="Y464" s="414">
        <v>22091700</v>
      </c>
      <c r="Z464" s="351">
        <v>22091700</v>
      </c>
      <c r="AA464" s="351"/>
      <c r="AB464" s="351"/>
      <c r="AC464" s="351"/>
      <c r="AD464" s="351"/>
      <c r="AE464" s="351"/>
      <c r="AF464" s="351"/>
      <c r="AG464" s="414">
        <f t="shared" si="142"/>
        <v>19613452.25</v>
      </c>
      <c r="AH464" s="420">
        <f t="shared" si="143"/>
        <v>19613452.25</v>
      </c>
      <c r="AI464" s="414">
        <f t="shared" si="135"/>
        <v>0</v>
      </c>
      <c r="AJ464" s="414">
        <v>0</v>
      </c>
      <c r="AK464" s="414">
        <v>0</v>
      </c>
      <c r="AL464" s="414">
        <v>0</v>
      </c>
      <c r="AM464" s="414">
        <v>0</v>
      </c>
      <c r="AN464" s="414">
        <f t="shared" si="139"/>
        <v>0</v>
      </c>
      <c r="AO464" s="414">
        <v>0</v>
      </c>
      <c r="AP464" s="414">
        <v>0</v>
      </c>
      <c r="AQ464" s="414">
        <v>0</v>
      </c>
      <c r="AR464" s="414">
        <v>0</v>
      </c>
      <c r="AS464" s="414">
        <f t="shared" si="145"/>
        <v>0</v>
      </c>
      <c r="AT464" s="414">
        <v>0</v>
      </c>
      <c r="AU464" s="414">
        <v>0</v>
      </c>
      <c r="AV464" s="414">
        <v>0</v>
      </c>
      <c r="AW464" s="414">
        <v>0</v>
      </c>
      <c r="AX464" s="414">
        <f t="shared" si="137"/>
        <v>19613452.25</v>
      </c>
      <c r="AY464" s="414">
        <v>19613452.25</v>
      </c>
      <c r="AZ464" s="414">
        <v>0</v>
      </c>
      <c r="BA464" s="414">
        <v>0</v>
      </c>
      <c r="BB464" s="414">
        <v>0</v>
      </c>
      <c r="BC464" s="414">
        <v>0</v>
      </c>
      <c r="BD464" s="414">
        <v>0</v>
      </c>
      <c r="BE464" s="314"/>
      <c r="BF464" s="313" t="s">
        <v>369</v>
      </c>
      <c r="BG464" s="400">
        <f t="shared" si="144"/>
        <v>0</v>
      </c>
    </row>
    <row r="465" s="400" customFormat="1" ht="24" customHeight="1" spans="1:59">
      <c r="A465" s="314">
        <v>457</v>
      </c>
      <c r="B465" s="314" t="s">
        <v>19</v>
      </c>
      <c r="C465" s="314" t="s">
        <v>20</v>
      </c>
      <c r="D465" s="81">
        <v>2022</v>
      </c>
      <c r="E465" s="81" t="s">
        <v>513</v>
      </c>
      <c r="F465" s="314" t="s">
        <v>79</v>
      </c>
      <c r="G465" s="314" t="s">
        <v>121</v>
      </c>
      <c r="H465" s="414">
        <f t="shared" si="140"/>
        <v>2880000</v>
      </c>
      <c r="I465" s="414">
        <f t="shared" si="141"/>
        <v>2880000</v>
      </c>
      <c r="J465" s="414">
        <f t="shared" si="133"/>
        <v>0</v>
      </c>
      <c r="K465" s="351"/>
      <c r="L465" s="351"/>
      <c r="M465" s="351"/>
      <c r="N465" s="351"/>
      <c r="O465" s="414">
        <f t="shared" si="138"/>
        <v>0</v>
      </c>
      <c r="P465" s="351"/>
      <c r="Q465" s="351"/>
      <c r="R465" s="351"/>
      <c r="S465" s="351"/>
      <c r="T465" s="414">
        <f t="shared" si="134"/>
        <v>0</v>
      </c>
      <c r="U465" s="351"/>
      <c r="V465" s="351"/>
      <c r="W465" s="351"/>
      <c r="X465" s="351"/>
      <c r="Y465" s="414">
        <v>2880000</v>
      </c>
      <c r="Z465" s="351">
        <v>2880000</v>
      </c>
      <c r="AA465" s="351"/>
      <c r="AB465" s="351"/>
      <c r="AC465" s="351"/>
      <c r="AD465" s="351"/>
      <c r="AE465" s="351"/>
      <c r="AF465" s="351"/>
      <c r="AG465" s="414">
        <f t="shared" si="142"/>
        <v>2880000</v>
      </c>
      <c r="AH465" s="420">
        <f t="shared" si="143"/>
        <v>2880000</v>
      </c>
      <c r="AI465" s="414">
        <f t="shared" si="135"/>
        <v>0</v>
      </c>
      <c r="AJ465" s="414">
        <v>0</v>
      </c>
      <c r="AK465" s="414">
        <v>0</v>
      </c>
      <c r="AL465" s="414">
        <v>0</v>
      </c>
      <c r="AM465" s="414">
        <v>0</v>
      </c>
      <c r="AN465" s="414">
        <f t="shared" si="139"/>
        <v>0</v>
      </c>
      <c r="AO465" s="414">
        <v>0</v>
      </c>
      <c r="AP465" s="414">
        <v>0</v>
      </c>
      <c r="AQ465" s="414">
        <v>0</v>
      </c>
      <c r="AR465" s="414">
        <v>0</v>
      </c>
      <c r="AS465" s="414">
        <f t="shared" si="145"/>
        <v>0</v>
      </c>
      <c r="AT465" s="414">
        <v>0</v>
      </c>
      <c r="AU465" s="414">
        <v>0</v>
      </c>
      <c r="AV465" s="414">
        <v>0</v>
      </c>
      <c r="AW465" s="414">
        <v>0</v>
      </c>
      <c r="AX465" s="414">
        <f t="shared" si="137"/>
        <v>2880000</v>
      </c>
      <c r="AY465" s="414">
        <v>2880000</v>
      </c>
      <c r="AZ465" s="414">
        <v>0</v>
      </c>
      <c r="BA465" s="414">
        <v>0</v>
      </c>
      <c r="BB465" s="414">
        <v>0</v>
      </c>
      <c r="BC465" s="414">
        <v>0</v>
      </c>
      <c r="BD465" s="414">
        <v>0</v>
      </c>
      <c r="BE465" s="314"/>
      <c r="BF465" s="286"/>
      <c r="BG465" s="400">
        <f t="shared" si="144"/>
        <v>0</v>
      </c>
    </row>
    <row r="466" s="400" customFormat="1" ht="24" customHeight="1" spans="1:59">
      <c r="A466" s="314">
        <v>458</v>
      </c>
      <c r="B466" s="314" t="s">
        <v>19</v>
      </c>
      <c r="C466" s="314" t="s">
        <v>20</v>
      </c>
      <c r="D466" s="81">
        <v>2022</v>
      </c>
      <c r="E466" s="81" t="s">
        <v>514</v>
      </c>
      <c r="F466" s="314" t="s">
        <v>79</v>
      </c>
      <c r="G466" s="314" t="s">
        <v>121</v>
      </c>
      <c r="H466" s="414">
        <f t="shared" si="140"/>
        <v>589000</v>
      </c>
      <c r="I466" s="414">
        <f t="shared" si="141"/>
        <v>589000</v>
      </c>
      <c r="J466" s="414">
        <f t="shared" si="133"/>
        <v>0</v>
      </c>
      <c r="K466" s="351"/>
      <c r="L466" s="351"/>
      <c r="M466" s="351"/>
      <c r="N466" s="351"/>
      <c r="O466" s="414">
        <f t="shared" si="138"/>
        <v>0</v>
      </c>
      <c r="P466" s="351"/>
      <c r="Q466" s="351"/>
      <c r="R466" s="351"/>
      <c r="S466" s="351"/>
      <c r="T466" s="414">
        <f t="shared" si="134"/>
        <v>0</v>
      </c>
      <c r="U466" s="351"/>
      <c r="V466" s="351"/>
      <c r="W466" s="351"/>
      <c r="X466" s="351"/>
      <c r="Y466" s="414">
        <v>589000</v>
      </c>
      <c r="Z466" s="351">
        <v>589000</v>
      </c>
      <c r="AA466" s="351"/>
      <c r="AB466" s="351"/>
      <c r="AC466" s="351"/>
      <c r="AD466" s="351"/>
      <c r="AE466" s="351"/>
      <c r="AF466" s="351"/>
      <c r="AG466" s="414">
        <f t="shared" si="142"/>
        <v>589000</v>
      </c>
      <c r="AH466" s="420">
        <f t="shared" si="143"/>
        <v>589000</v>
      </c>
      <c r="AI466" s="414">
        <f t="shared" si="135"/>
        <v>0</v>
      </c>
      <c r="AJ466" s="414">
        <v>0</v>
      </c>
      <c r="AK466" s="414">
        <v>0</v>
      </c>
      <c r="AL466" s="414">
        <v>0</v>
      </c>
      <c r="AM466" s="414">
        <v>0</v>
      </c>
      <c r="AN466" s="414">
        <f t="shared" si="139"/>
        <v>0</v>
      </c>
      <c r="AO466" s="414">
        <v>0</v>
      </c>
      <c r="AP466" s="414">
        <v>0</v>
      </c>
      <c r="AQ466" s="414">
        <v>0</v>
      </c>
      <c r="AR466" s="414">
        <v>0</v>
      </c>
      <c r="AS466" s="414">
        <f t="shared" si="145"/>
        <v>0</v>
      </c>
      <c r="AT466" s="414">
        <v>0</v>
      </c>
      <c r="AU466" s="414">
        <v>0</v>
      </c>
      <c r="AV466" s="414">
        <v>0</v>
      </c>
      <c r="AW466" s="414">
        <v>0</v>
      </c>
      <c r="AX466" s="414">
        <f t="shared" si="137"/>
        <v>589000</v>
      </c>
      <c r="AY466" s="414">
        <v>589000</v>
      </c>
      <c r="AZ466" s="414">
        <v>0</v>
      </c>
      <c r="BA466" s="414">
        <v>0</v>
      </c>
      <c r="BB466" s="414">
        <v>0</v>
      </c>
      <c r="BC466" s="414">
        <v>0</v>
      </c>
      <c r="BD466" s="414">
        <v>0</v>
      </c>
      <c r="BE466" s="314"/>
      <c r="BF466" s="286"/>
      <c r="BG466" s="400">
        <f t="shared" si="144"/>
        <v>0</v>
      </c>
    </row>
    <row r="467" s="400" customFormat="1" ht="24" customHeight="1" spans="1:59">
      <c r="A467" s="314">
        <v>459</v>
      </c>
      <c r="B467" s="314" t="s">
        <v>19</v>
      </c>
      <c r="C467" s="314" t="s">
        <v>20</v>
      </c>
      <c r="D467" s="81">
        <v>2022</v>
      </c>
      <c r="E467" s="81" t="s">
        <v>515</v>
      </c>
      <c r="F467" s="314" t="s">
        <v>50</v>
      </c>
      <c r="G467" s="314" t="s">
        <v>50</v>
      </c>
      <c r="H467" s="414">
        <f t="shared" si="140"/>
        <v>7208000</v>
      </c>
      <c r="I467" s="414">
        <f t="shared" si="141"/>
        <v>7208000</v>
      </c>
      <c r="J467" s="414">
        <f t="shared" si="133"/>
        <v>0</v>
      </c>
      <c r="K467" s="351"/>
      <c r="L467" s="351"/>
      <c r="M467" s="351"/>
      <c r="N467" s="351"/>
      <c r="O467" s="414">
        <f t="shared" si="138"/>
        <v>0</v>
      </c>
      <c r="P467" s="351"/>
      <c r="Q467" s="351"/>
      <c r="R467" s="351"/>
      <c r="S467" s="351"/>
      <c r="T467" s="414">
        <f t="shared" si="134"/>
        <v>7208000</v>
      </c>
      <c r="U467" s="351"/>
      <c r="V467" s="351"/>
      <c r="W467" s="351">
        <v>7208000</v>
      </c>
      <c r="X467" s="351"/>
      <c r="Y467" s="414"/>
      <c r="Z467" s="351"/>
      <c r="AA467" s="351"/>
      <c r="AB467" s="351"/>
      <c r="AC467" s="351"/>
      <c r="AD467" s="351"/>
      <c r="AE467" s="351"/>
      <c r="AF467" s="351"/>
      <c r="AG467" s="415">
        <f t="shared" si="142"/>
        <v>7001877.71</v>
      </c>
      <c r="AH467" s="415">
        <f t="shared" si="143"/>
        <v>7001877.71</v>
      </c>
      <c r="AI467" s="414">
        <f t="shared" si="135"/>
        <v>0</v>
      </c>
      <c r="AJ467" s="414"/>
      <c r="AK467" s="414"/>
      <c r="AL467" s="414"/>
      <c r="AM467" s="414"/>
      <c r="AN467" s="414">
        <f t="shared" si="139"/>
        <v>0</v>
      </c>
      <c r="AO467" s="414"/>
      <c r="AP467" s="414"/>
      <c r="AQ467" s="414"/>
      <c r="AR467" s="414"/>
      <c r="AS467" s="414">
        <f t="shared" si="145"/>
        <v>7001877.71</v>
      </c>
      <c r="AT467" s="414"/>
      <c r="AU467" s="414"/>
      <c r="AV467" s="414"/>
      <c r="AW467" s="414">
        <v>7001877.71</v>
      </c>
      <c r="AX467" s="414">
        <f t="shared" ref="AX467:AX498" si="146">AZ467+AY467+BA467</f>
        <v>0</v>
      </c>
      <c r="AY467" s="414"/>
      <c r="AZ467" s="414"/>
      <c r="BA467" s="414"/>
      <c r="BB467" s="414"/>
      <c r="BC467" s="414"/>
      <c r="BD467" s="414"/>
      <c r="BE467" s="314"/>
      <c r="BF467" s="313" t="s">
        <v>516</v>
      </c>
      <c r="BG467" s="400">
        <f t="shared" si="144"/>
        <v>0</v>
      </c>
    </row>
    <row r="468" s="400" customFormat="1" ht="24" customHeight="1" spans="1:59">
      <c r="A468" s="314">
        <v>460</v>
      </c>
      <c r="B468" s="314" t="s">
        <v>19</v>
      </c>
      <c r="C468" s="314" t="s">
        <v>20</v>
      </c>
      <c r="D468" s="81">
        <v>2021</v>
      </c>
      <c r="E468" s="81" t="s">
        <v>517</v>
      </c>
      <c r="F468" s="314" t="s">
        <v>50</v>
      </c>
      <c r="G468" s="314" t="s">
        <v>50</v>
      </c>
      <c r="H468" s="414">
        <f t="shared" si="140"/>
        <v>1187500</v>
      </c>
      <c r="I468" s="414">
        <f t="shared" si="141"/>
        <v>1187500</v>
      </c>
      <c r="J468" s="414">
        <f t="shared" si="133"/>
        <v>0</v>
      </c>
      <c r="K468" s="351"/>
      <c r="L468" s="351"/>
      <c r="M468" s="351"/>
      <c r="N468" s="351"/>
      <c r="O468" s="414">
        <f t="shared" si="138"/>
        <v>0</v>
      </c>
      <c r="P468" s="351"/>
      <c r="Q468" s="351"/>
      <c r="R468" s="351"/>
      <c r="S468" s="351"/>
      <c r="T468" s="414">
        <f t="shared" ref="T468:T499" si="147">X468+W468+V468+U468</f>
        <v>1187500</v>
      </c>
      <c r="U468" s="351"/>
      <c r="V468" s="351"/>
      <c r="W468" s="351">
        <v>1187500</v>
      </c>
      <c r="X468" s="351"/>
      <c r="Y468" s="414"/>
      <c r="Z468" s="351"/>
      <c r="AA468" s="351"/>
      <c r="AB468" s="351"/>
      <c r="AC468" s="351"/>
      <c r="AD468" s="351"/>
      <c r="AE468" s="351"/>
      <c r="AF468" s="351"/>
      <c r="AG468" s="415">
        <f t="shared" si="142"/>
        <v>1028483.9</v>
      </c>
      <c r="AH468" s="415">
        <f t="shared" si="143"/>
        <v>1028483.9</v>
      </c>
      <c r="AI468" s="414">
        <f t="shared" si="135"/>
        <v>0</v>
      </c>
      <c r="AJ468" s="414"/>
      <c r="AK468" s="414"/>
      <c r="AL468" s="414"/>
      <c r="AM468" s="414"/>
      <c r="AN468" s="414">
        <f t="shared" si="139"/>
        <v>0</v>
      </c>
      <c r="AO468" s="414"/>
      <c r="AP468" s="414"/>
      <c r="AQ468" s="414"/>
      <c r="AR468" s="414"/>
      <c r="AS468" s="414">
        <f t="shared" si="145"/>
        <v>1028483.9</v>
      </c>
      <c r="AT468" s="414"/>
      <c r="AU468" s="414"/>
      <c r="AV468" s="414"/>
      <c r="AW468" s="414">
        <v>1028483.9</v>
      </c>
      <c r="AX468" s="414">
        <f t="shared" si="146"/>
        <v>0</v>
      </c>
      <c r="AY468" s="414"/>
      <c r="AZ468" s="414"/>
      <c r="BA468" s="414"/>
      <c r="BB468" s="414"/>
      <c r="BC468" s="414"/>
      <c r="BD468" s="414"/>
      <c r="BE468" s="314"/>
      <c r="BF468" s="286"/>
      <c r="BG468" s="400">
        <f t="shared" si="144"/>
        <v>0</v>
      </c>
    </row>
    <row r="469" s="400" customFormat="1" ht="25" customHeight="1" spans="1:59">
      <c r="A469" s="314">
        <v>461</v>
      </c>
      <c r="B469" s="314" t="s">
        <v>19</v>
      </c>
      <c r="C469" s="314" t="s">
        <v>20</v>
      </c>
      <c r="D469" s="81">
        <v>2022</v>
      </c>
      <c r="E469" s="81" t="s">
        <v>518</v>
      </c>
      <c r="F469" s="314" t="s">
        <v>50</v>
      </c>
      <c r="G469" s="314" t="s">
        <v>50</v>
      </c>
      <c r="H469" s="414">
        <f t="shared" si="140"/>
        <v>313600</v>
      </c>
      <c r="I469" s="414">
        <f t="shared" si="141"/>
        <v>313600</v>
      </c>
      <c r="J469" s="414">
        <f t="shared" si="133"/>
        <v>0</v>
      </c>
      <c r="K469" s="351"/>
      <c r="L469" s="351"/>
      <c r="M469" s="351"/>
      <c r="N469" s="351"/>
      <c r="O469" s="414">
        <f t="shared" si="138"/>
        <v>0</v>
      </c>
      <c r="P469" s="351"/>
      <c r="Q469" s="351"/>
      <c r="R469" s="351"/>
      <c r="S469" s="351"/>
      <c r="T469" s="414">
        <f t="shared" si="147"/>
        <v>313600</v>
      </c>
      <c r="U469" s="351"/>
      <c r="V469" s="351"/>
      <c r="W469" s="351">
        <v>313600</v>
      </c>
      <c r="X469" s="351"/>
      <c r="Y469" s="414"/>
      <c r="Z469" s="351"/>
      <c r="AA469" s="351"/>
      <c r="AB469" s="351"/>
      <c r="AC469" s="351"/>
      <c r="AD469" s="351"/>
      <c r="AE469" s="351"/>
      <c r="AF469" s="351"/>
      <c r="AG469" s="415">
        <f t="shared" si="142"/>
        <v>313600</v>
      </c>
      <c r="AH469" s="415">
        <f t="shared" si="143"/>
        <v>313600</v>
      </c>
      <c r="AI469" s="414">
        <f t="shared" si="135"/>
        <v>0</v>
      </c>
      <c r="AJ469" s="414"/>
      <c r="AK469" s="414"/>
      <c r="AL469" s="414"/>
      <c r="AM469" s="414"/>
      <c r="AN469" s="414">
        <f t="shared" si="139"/>
        <v>0</v>
      </c>
      <c r="AO469" s="414"/>
      <c r="AP469" s="414"/>
      <c r="AQ469" s="414"/>
      <c r="AR469" s="414"/>
      <c r="AS469" s="414">
        <f t="shared" si="145"/>
        <v>313600</v>
      </c>
      <c r="AT469" s="414"/>
      <c r="AU469" s="414"/>
      <c r="AV469" s="414"/>
      <c r="AW469" s="414">
        <v>313600</v>
      </c>
      <c r="AX469" s="414">
        <f t="shared" si="146"/>
        <v>0</v>
      </c>
      <c r="AY469" s="414"/>
      <c r="AZ469" s="414"/>
      <c r="BA469" s="414"/>
      <c r="BB469" s="414"/>
      <c r="BC469" s="414"/>
      <c r="BD469" s="414"/>
      <c r="BE469" s="314"/>
      <c r="BF469" s="286"/>
      <c r="BG469" s="400">
        <f t="shared" si="144"/>
        <v>0</v>
      </c>
    </row>
    <row r="470" s="383" customFormat="1" ht="30" customHeight="1" spans="1:59">
      <c r="A470" s="314">
        <v>462</v>
      </c>
      <c r="B470" s="314" t="s">
        <v>19</v>
      </c>
      <c r="C470" s="314" t="s">
        <v>20</v>
      </c>
      <c r="D470" s="81">
        <v>2017</v>
      </c>
      <c r="E470" s="355" t="s">
        <v>519</v>
      </c>
      <c r="F470" s="314" t="s">
        <v>50</v>
      </c>
      <c r="G470" s="419" t="s">
        <v>79</v>
      </c>
      <c r="H470" s="414">
        <f t="shared" si="140"/>
        <v>70000000</v>
      </c>
      <c r="I470" s="414">
        <f t="shared" si="141"/>
        <v>0</v>
      </c>
      <c r="J470" s="414">
        <f t="shared" si="133"/>
        <v>0</v>
      </c>
      <c r="K470" s="351"/>
      <c r="L470" s="351"/>
      <c r="M470" s="351"/>
      <c r="N470" s="351"/>
      <c r="O470" s="414">
        <f t="shared" si="138"/>
        <v>0</v>
      </c>
      <c r="P470" s="351"/>
      <c r="Q470" s="351"/>
      <c r="R470" s="351"/>
      <c r="S470" s="351"/>
      <c r="T470" s="414">
        <f t="shared" si="147"/>
        <v>0</v>
      </c>
      <c r="U470" s="351"/>
      <c r="V470" s="351"/>
      <c r="W470" s="351"/>
      <c r="X470" s="351"/>
      <c r="Y470" s="414">
        <f t="shared" ref="Y470:Y481" si="148">AA470+Z470+AB470</f>
        <v>0</v>
      </c>
      <c r="Z470" s="351"/>
      <c r="AA470" s="351"/>
      <c r="AB470" s="351"/>
      <c r="AC470" s="351"/>
      <c r="AD470" s="351"/>
      <c r="AE470" s="351"/>
      <c r="AF470" s="351">
        <v>70000000</v>
      </c>
      <c r="AG470" s="414">
        <f t="shared" si="142"/>
        <v>70000000</v>
      </c>
      <c r="AH470" s="414">
        <f t="shared" si="143"/>
        <v>0</v>
      </c>
      <c r="AI470" s="414">
        <f t="shared" ref="AI470:AI501" si="149">AM470+AL470+AK470+AJ470</f>
        <v>0</v>
      </c>
      <c r="AJ470" s="414"/>
      <c r="AK470" s="414"/>
      <c r="AL470" s="414"/>
      <c r="AM470" s="414"/>
      <c r="AN470" s="414">
        <f t="shared" si="139"/>
        <v>0</v>
      </c>
      <c r="AO470" s="414"/>
      <c r="AP470" s="414"/>
      <c r="AQ470" s="414"/>
      <c r="AR470" s="414"/>
      <c r="AS470" s="414">
        <f t="shared" si="145"/>
        <v>0</v>
      </c>
      <c r="AT470" s="414"/>
      <c r="AU470" s="414"/>
      <c r="AV470" s="414"/>
      <c r="AW470" s="414"/>
      <c r="AX470" s="414">
        <f t="shared" si="146"/>
        <v>0</v>
      </c>
      <c r="AY470" s="414"/>
      <c r="AZ470" s="414"/>
      <c r="BA470" s="414"/>
      <c r="BB470" s="414"/>
      <c r="BC470" s="414"/>
      <c r="BD470" s="414"/>
      <c r="BE470" s="314">
        <v>70000000</v>
      </c>
      <c r="BF470" s="354"/>
      <c r="BG470" s="400">
        <f t="shared" si="144"/>
        <v>0</v>
      </c>
    </row>
    <row r="471" s="383" customFormat="1" ht="30" customHeight="1" spans="1:59">
      <c r="A471" s="314">
        <v>463</v>
      </c>
      <c r="B471" s="314" t="s">
        <v>19</v>
      </c>
      <c r="C471" s="314" t="s">
        <v>20</v>
      </c>
      <c r="D471" s="81">
        <v>2017</v>
      </c>
      <c r="E471" s="355" t="s">
        <v>520</v>
      </c>
      <c r="F471" s="314" t="s">
        <v>50</v>
      </c>
      <c r="G471" s="419" t="s">
        <v>79</v>
      </c>
      <c r="H471" s="414">
        <f t="shared" si="140"/>
        <v>40000000</v>
      </c>
      <c r="I471" s="414">
        <f t="shared" si="141"/>
        <v>0</v>
      </c>
      <c r="J471" s="414">
        <f t="shared" si="133"/>
        <v>0</v>
      </c>
      <c r="K471" s="351"/>
      <c r="L471" s="351"/>
      <c r="M471" s="351"/>
      <c r="N471" s="351"/>
      <c r="O471" s="414">
        <f t="shared" si="138"/>
        <v>0</v>
      </c>
      <c r="P471" s="351"/>
      <c r="Q471" s="351"/>
      <c r="R471" s="351"/>
      <c r="S471" s="351"/>
      <c r="T471" s="414">
        <f t="shared" si="147"/>
        <v>0</v>
      </c>
      <c r="U471" s="351"/>
      <c r="V471" s="351"/>
      <c r="W471" s="351"/>
      <c r="X471" s="351"/>
      <c r="Y471" s="414">
        <f t="shared" si="148"/>
        <v>0</v>
      </c>
      <c r="Z471" s="351"/>
      <c r="AA471" s="351"/>
      <c r="AB471" s="351"/>
      <c r="AC471" s="351"/>
      <c r="AD471" s="351"/>
      <c r="AE471" s="351"/>
      <c r="AF471" s="351">
        <v>40000000</v>
      </c>
      <c r="AG471" s="414">
        <f t="shared" si="142"/>
        <v>40000000</v>
      </c>
      <c r="AH471" s="414">
        <f t="shared" si="143"/>
        <v>0</v>
      </c>
      <c r="AI471" s="414">
        <f t="shared" si="149"/>
        <v>0</v>
      </c>
      <c r="AJ471" s="414"/>
      <c r="AK471" s="414"/>
      <c r="AL471" s="414"/>
      <c r="AM471" s="414"/>
      <c r="AN471" s="414">
        <f t="shared" si="139"/>
        <v>0</v>
      </c>
      <c r="AO471" s="414"/>
      <c r="AP471" s="414"/>
      <c r="AQ471" s="414"/>
      <c r="AR471" s="414"/>
      <c r="AS471" s="414">
        <f t="shared" si="145"/>
        <v>0</v>
      </c>
      <c r="AT471" s="414"/>
      <c r="AU471" s="414"/>
      <c r="AV471" s="414"/>
      <c r="AW471" s="414"/>
      <c r="AX471" s="414">
        <f t="shared" si="146"/>
        <v>0</v>
      </c>
      <c r="AY471" s="414"/>
      <c r="AZ471" s="414"/>
      <c r="BA471" s="414"/>
      <c r="BB471" s="414"/>
      <c r="BC471" s="414"/>
      <c r="BD471" s="414"/>
      <c r="BE471" s="314">
        <v>40000000</v>
      </c>
      <c r="BF471" s="354"/>
      <c r="BG471" s="400">
        <f t="shared" si="144"/>
        <v>0</v>
      </c>
    </row>
    <row r="472" s="383" customFormat="1" ht="30" customHeight="1" spans="1:59">
      <c r="A472" s="314">
        <v>464</v>
      </c>
      <c r="B472" s="314" t="s">
        <v>19</v>
      </c>
      <c r="C472" s="314" t="s">
        <v>20</v>
      </c>
      <c r="D472" s="81">
        <v>2017</v>
      </c>
      <c r="E472" s="355" t="s">
        <v>521</v>
      </c>
      <c r="F472" s="314" t="s">
        <v>50</v>
      </c>
      <c r="G472" s="419" t="s">
        <v>79</v>
      </c>
      <c r="H472" s="414">
        <f t="shared" ref="H472:H499" si="150">I472+AF472</f>
        <v>6000000</v>
      </c>
      <c r="I472" s="414">
        <f t="shared" ref="I472:I499" si="151">O472+J472+T472+Y472+AE472+AC472+AD472</f>
        <v>0</v>
      </c>
      <c r="J472" s="414">
        <f t="shared" ref="J472:J499" si="152">N472+M472+L472+K472</f>
        <v>0</v>
      </c>
      <c r="K472" s="351"/>
      <c r="L472" s="351"/>
      <c r="M472" s="351"/>
      <c r="N472" s="351"/>
      <c r="O472" s="414">
        <f t="shared" si="138"/>
        <v>0</v>
      </c>
      <c r="P472" s="351"/>
      <c r="Q472" s="351"/>
      <c r="R472" s="351"/>
      <c r="S472" s="351"/>
      <c r="T472" s="414">
        <f t="shared" si="147"/>
        <v>0</v>
      </c>
      <c r="U472" s="351"/>
      <c r="V472" s="351"/>
      <c r="W472" s="351"/>
      <c r="X472" s="351"/>
      <c r="Y472" s="414">
        <f t="shared" si="148"/>
        <v>0</v>
      </c>
      <c r="Z472" s="351"/>
      <c r="AA472" s="351"/>
      <c r="AB472" s="351"/>
      <c r="AC472" s="351"/>
      <c r="AD472" s="351"/>
      <c r="AE472" s="351"/>
      <c r="AF472" s="351">
        <v>6000000</v>
      </c>
      <c r="AG472" s="414">
        <f t="shared" ref="AG472:AG482" si="153">AH472+BE472</f>
        <v>6000000</v>
      </c>
      <c r="AH472" s="414">
        <f t="shared" ref="AH472:AH482" si="154">AN472+AI472+AS472+AX472+BD472+BB472+BC472</f>
        <v>0</v>
      </c>
      <c r="AI472" s="414">
        <f t="shared" si="149"/>
        <v>0</v>
      </c>
      <c r="AJ472" s="414"/>
      <c r="AK472" s="414"/>
      <c r="AL472" s="414"/>
      <c r="AM472" s="414"/>
      <c r="AN472" s="414">
        <f t="shared" si="139"/>
        <v>0</v>
      </c>
      <c r="AO472" s="414"/>
      <c r="AP472" s="414"/>
      <c r="AQ472" s="414"/>
      <c r="AR472" s="414"/>
      <c r="AS472" s="414">
        <f t="shared" si="145"/>
        <v>0</v>
      </c>
      <c r="AT472" s="414"/>
      <c r="AU472" s="414"/>
      <c r="AV472" s="414"/>
      <c r="AW472" s="414"/>
      <c r="AX472" s="414">
        <f t="shared" si="146"/>
        <v>0</v>
      </c>
      <c r="AY472" s="414"/>
      <c r="AZ472" s="414"/>
      <c r="BA472" s="414"/>
      <c r="BB472" s="414"/>
      <c r="BC472" s="414"/>
      <c r="BD472" s="414"/>
      <c r="BE472" s="314">
        <v>6000000</v>
      </c>
      <c r="BF472" s="354"/>
      <c r="BG472" s="400">
        <f t="shared" si="144"/>
        <v>0</v>
      </c>
    </row>
    <row r="473" s="383" customFormat="1" ht="30" customHeight="1" spans="1:59">
      <c r="A473" s="314">
        <v>465</v>
      </c>
      <c r="B473" s="314" t="s">
        <v>19</v>
      </c>
      <c r="C473" s="314" t="s">
        <v>20</v>
      </c>
      <c r="D473" s="81">
        <v>2017</v>
      </c>
      <c r="E473" s="355" t="s">
        <v>522</v>
      </c>
      <c r="F473" s="314" t="s">
        <v>50</v>
      </c>
      <c r="G473" s="419" t="s">
        <v>79</v>
      </c>
      <c r="H473" s="414">
        <f t="shared" si="150"/>
        <v>2000000</v>
      </c>
      <c r="I473" s="414">
        <f t="shared" si="151"/>
        <v>0</v>
      </c>
      <c r="J473" s="414">
        <f t="shared" si="152"/>
        <v>0</v>
      </c>
      <c r="K473" s="351"/>
      <c r="L473" s="351"/>
      <c r="M473" s="351"/>
      <c r="N473" s="351"/>
      <c r="O473" s="414">
        <f t="shared" si="138"/>
        <v>0</v>
      </c>
      <c r="P473" s="351"/>
      <c r="Q473" s="351"/>
      <c r="R473" s="351"/>
      <c r="S473" s="351"/>
      <c r="T473" s="414">
        <f t="shared" si="147"/>
        <v>0</v>
      </c>
      <c r="U473" s="351"/>
      <c r="V473" s="351"/>
      <c r="W473" s="351"/>
      <c r="X473" s="351"/>
      <c r="Y473" s="414">
        <f t="shared" si="148"/>
        <v>0</v>
      </c>
      <c r="Z473" s="351"/>
      <c r="AA473" s="351"/>
      <c r="AB473" s="351"/>
      <c r="AC473" s="351"/>
      <c r="AD473" s="351"/>
      <c r="AE473" s="351"/>
      <c r="AF473" s="351">
        <v>2000000</v>
      </c>
      <c r="AG473" s="414">
        <f t="shared" si="153"/>
        <v>2000000</v>
      </c>
      <c r="AH473" s="414">
        <f t="shared" si="154"/>
        <v>0</v>
      </c>
      <c r="AI473" s="414">
        <f t="shared" si="149"/>
        <v>0</v>
      </c>
      <c r="AJ473" s="414"/>
      <c r="AK473" s="414"/>
      <c r="AL473" s="414"/>
      <c r="AM473" s="414"/>
      <c r="AN473" s="414">
        <f t="shared" si="139"/>
        <v>0</v>
      </c>
      <c r="AO473" s="414"/>
      <c r="AP473" s="414"/>
      <c r="AQ473" s="414"/>
      <c r="AR473" s="414"/>
      <c r="AS473" s="414">
        <f t="shared" si="145"/>
        <v>0</v>
      </c>
      <c r="AT473" s="414"/>
      <c r="AU473" s="414"/>
      <c r="AV473" s="414"/>
      <c r="AW473" s="414"/>
      <c r="AX473" s="414">
        <f t="shared" si="146"/>
        <v>0</v>
      </c>
      <c r="AY473" s="414"/>
      <c r="AZ473" s="414"/>
      <c r="BA473" s="414"/>
      <c r="BB473" s="414"/>
      <c r="BC473" s="414"/>
      <c r="BD473" s="414"/>
      <c r="BE473" s="314">
        <v>2000000</v>
      </c>
      <c r="BF473" s="354"/>
      <c r="BG473" s="400">
        <f t="shared" si="144"/>
        <v>0</v>
      </c>
    </row>
    <row r="474" s="383" customFormat="1" ht="30" customHeight="1" spans="1:59">
      <c r="A474" s="314">
        <v>466</v>
      </c>
      <c r="B474" s="314" t="s">
        <v>19</v>
      </c>
      <c r="C474" s="314" t="s">
        <v>20</v>
      </c>
      <c r="D474" s="81">
        <v>2017</v>
      </c>
      <c r="E474" s="355" t="s">
        <v>523</v>
      </c>
      <c r="F474" s="314" t="s">
        <v>50</v>
      </c>
      <c r="G474" s="419" t="s">
        <v>79</v>
      </c>
      <c r="H474" s="414">
        <f t="shared" si="150"/>
        <v>1200000</v>
      </c>
      <c r="I474" s="414">
        <f t="shared" si="151"/>
        <v>0</v>
      </c>
      <c r="J474" s="414">
        <f t="shared" si="152"/>
        <v>0</v>
      </c>
      <c r="K474" s="351"/>
      <c r="L474" s="351"/>
      <c r="M474" s="351"/>
      <c r="N474" s="351"/>
      <c r="O474" s="414">
        <f t="shared" si="138"/>
        <v>0</v>
      </c>
      <c r="P474" s="351"/>
      <c r="Q474" s="351"/>
      <c r="R474" s="351"/>
      <c r="S474" s="351"/>
      <c r="T474" s="414">
        <f t="shared" si="147"/>
        <v>0</v>
      </c>
      <c r="U474" s="351"/>
      <c r="V474" s="351"/>
      <c r="W474" s="351"/>
      <c r="X474" s="351"/>
      <c r="Y474" s="414">
        <f t="shared" si="148"/>
        <v>0</v>
      </c>
      <c r="Z474" s="351"/>
      <c r="AA474" s="351"/>
      <c r="AB474" s="351"/>
      <c r="AC474" s="351"/>
      <c r="AD474" s="351"/>
      <c r="AE474" s="351"/>
      <c r="AF474" s="351">
        <v>1200000</v>
      </c>
      <c r="AG474" s="414">
        <f t="shared" si="153"/>
        <v>1200000</v>
      </c>
      <c r="AH474" s="414">
        <f t="shared" si="154"/>
        <v>0</v>
      </c>
      <c r="AI474" s="414">
        <f t="shared" si="149"/>
        <v>0</v>
      </c>
      <c r="AJ474" s="414"/>
      <c r="AK474" s="414"/>
      <c r="AL474" s="414"/>
      <c r="AM474" s="414"/>
      <c r="AN474" s="414">
        <f t="shared" si="139"/>
        <v>0</v>
      </c>
      <c r="AO474" s="414"/>
      <c r="AP474" s="414"/>
      <c r="AQ474" s="414"/>
      <c r="AR474" s="414"/>
      <c r="AS474" s="414">
        <f t="shared" si="145"/>
        <v>0</v>
      </c>
      <c r="AT474" s="414"/>
      <c r="AU474" s="414"/>
      <c r="AV474" s="414"/>
      <c r="AW474" s="414"/>
      <c r="AX474" s="414">
        <f t="shared" si="146"/>
        <v>0</v>
      </c>
      <c r="AY474" s="414"/>
      <c r="AZ474" s="414"/>
      <c r="BA474" s="414"/>
      <c r="BB474" s="414"/>
      <c r="BC474" s="414"/>
      <c r="BD474" s="414"/>
      <c r="BE474" s="314">
        <v>1200000</v>
      </c>
      <c r="BF474" s="354"/>
      <c r="BG474" s="400">
        <f t="shared" si="144"/>
        <v>0</v>
      </c>
    </row>
    <row r="475" s="383" customFormat="1" ht="30" customHeight="1" spans="1:59">
      <c r="A475" s="314">
        <v>467</v>
      </c>
      <c r="B475" s="314" t="s">
        <v>19</v>
      </c>
      <c r="C475" s="314" t="s">
        <v>20</v>
      </c>
      <c r="D475" s="81">
        <v>2017</v>
      </c>
      <c r="E475" s="355" t="s">
        <v>524</v>
      </c>
      <c r="F475" s="314" t="s">
        <v>50</v>
      </c>
      <c r="G475" s="419" t="s">
        <v>79</v>
      </c>
      <c r="H475" s="414">
        <f t="shared" si="150"/>
        <v>3000000</v>
      </c>
      <c r="I475" s="414">
        <f t="shared" si="151"/>
        <v>0</v>
      </c>
      <c r="J475" s="414">
        <f t="shared" si="152"/>
        <v>0</v>
      </c>
      <c r="K475" s="351"/>
      <c r="L475" s="351"/>
      <c r="M475" s="351"/>
      <c r="N475" s="351"/>
      <c r="O475" s="414">
        <f t="shared" si="138"/>
        <v>0</v>
      </c>
      <c r="P475" s="351"/>
      <c r="Q475" s="351"/>
      <c r="R475" s="351"/>
      <c r="S475" s="351"/>
      <c r="T475" s="414">
        <f t="shared" si="147"/>
        <v>0</v>
      </c>
      <c r="U475" s="351"/>
      <c r="V475" s="351"/>
      <c r="W475" s="351"/>
      <c r="X475" s="351"/>
      <c r="Y475" s="414">
        <f t="shared" si="148"/>
        <v>0</v>
      </c>
      <c r="Z475" s="351"/>
      <c r="AA475" s="351"/>
      <c r="AB475" s="351"/>
      <c r="AC475" s="351"/>
      <c r="AD475" s="351"/>
      <c r="AE475" s="351"/>
      <c r="AF475" s="351">
        <v>3000000</v>
      </c>
      <c r="AG475" s="414">
        <f t="shared" si="153"/>
        <v>3000000</v>
      </c>
      <c r="AH475" s="414">
        <f t="shared" si="154"/>
        <v>0</v>
      </c>
      <c r="AI475" s="414">
        <f t="shared" si="149"/>
        <v>0</v>
      </c>
      <c r="AJ475" s="414"/>
      <c r="AK475" s="414"/>
      <c r="AL475" s="414"/>
      <c r="AM475" s="414"/>
      <c r="AN475" s="414">
        <f t="shared" si="139"/>
        <v>0</v>
      </c>
      <c r="AO475" s="414"/>
      <c r="AP475" s="414"/>
      <c r="AQ475" s="414"/>
      <c r="AR475" s="414"/>
      <c r="AS475" s="414">
        <f t="shared" si="145"/>
        <v>0</v>
      </c>
      <c r="AT475" s="414"/>
      <c r="AU475" s="414"/>
      <c r="AV475" s="414"/>
      <c r="AW475" s="414"/>
      <c r="AX475" s="414">
        <f t="shared" si="146"/>
        <v>0</v>
      </c>
      <c r="AY475" s="414"/>
      <c r="AZ475" s="414"/>
      <c r="BA475" s="414"/>
      <c r="BB475" s="414"/>
      <c r="BC475" s="414"/>
      <c r="BD475" s="414"/>
      <c r="BE475" s="314">
        <v>3000000</v>
      </c>
      <c r="BF475" s="354"/>
      <c r="BG475" s="400">
        <f t="shared" si="144"/>
        <v>0</v>
      </c>
    </row>
    <row r="476" s="383" customFormat="1" ht="30" customHeight="1" spans="1:59">
      <c r="A476" s="314">
        <v>468</v>
      </c>
      <c r="B476" s="314" t="s">
        <v>19</v>
      </c>
      <c r="C476" s="314" t="s">
        <v>20</v>
      </c>
      <c r="D476" s="81">
        <v>2017</v>
      </c>
      <c r="E476" s="355" t="s">
        <v>525</v>
      </c>
      <c r="F476" s="314" t="s">
        <v>50</v>
      </c>
      <c r="G476" s="419" t="s">
        <v>79</v>
      </c>
      <c r="H476" s="414">
        <f t="shared" si="150"/>
        <v>4500000</v>
      </c>
      <c r="I476" s="414">
        <f t="shared" si="151"/>
        <v>0</v>
      </c>
      <c r="J476" s="414">
        <f t="shared" si="152"/>
        <v>0</v>
      </c>
      <c r="K476" s="351"/>
      <c r="L476" s="351"/>
      <c r="M476" s="351"/>
      <c r="N476" s="351"/>
      <c r="O476" s="414">
        <f t="shared" si="138"/>
        <v>0</v>
      </c>
      <c r="P476" s="351"/>
      <c r="Q476" s="351"/>
      <c r="R476" s="351"/>
      <c r="S476" s="351"/>
      <c r="T476" s="414">
        <f t="shared" si="147"/>
        <v>0</v>
      </c>
      <c r="U476" s="351"/>
      <c r="V476" s="351"/>
      <c r="W476" s="351"/>
      <c r="X476" s="351"/>
      <c r="Y476" s="414">
        <f t="shared" si="148"/>
        <v>0</v>
      </c>
      <c r="Z476" s="351"/>
      <c r="AA476" s="351"/>
      <c r="AB476" s="351"/>
      <c r="AC476" s="351"/>
      <c r="AD476" s="351"/>
      <c r="AE476" s="351"/>
      <c r="AF476" s="351">
        <v>4500000</v>
      </c>
      <c r="AG476" s="414">
        <f t="shared" si="153"/>
        <v>4500000</v>
      </c>
      <c r="AH476" s="414">
        <f t="shared" si="154"/>
        <v>0</v>
      </c>
      <c r="AI476" s="414">
        <f t="shared" si="149"/>
        <v>0</v>
      </c>
      <c r="AJ476" s="414"/>
      <c r="AK476" s="414"/>
      <c r="AL476" s="414"/>
      <c r="AM476" s="414"/>
      <c r="AN476" s="414">
        <f t="shared" si="139"/>
        <v>0</v>
      </c>
      <c r="AO476" s="414"/>
      <c r="AP476" s="414"/>
      <c r="AQ476" s="414"/>
      <c r="AR476" s="414"/>
      <c r="AS476" s="414">
        <f t="shared" si="145"/>
        <v>0</v>
      </c>
      <c r="AT476" s="414"/>
      <c r="AU476" s="414"/>
      <c r="AV476" s="414"/>
      <c r="AW476" s="414"/>
      <c r="AX476" s="414">
        <f t="shared" si="146"/>
        <v>0</v>
      </c>
      <c r="AY476" s="414"/>
      <c r="AZ476" s="414"/>
      <c r="BA476" s="414"/>
      <c r="BB476" s="414"/>
      <c r="BC476" s="414"/>
      <c r="BD476" s="414"/>
      <c r="BE476" s="314">
        <v>4500000</v>
      </c>
      <c r="BF476" s="354"/>
      <c r="BG476" s="400">
        <f t="shared" si="144"/>
        <v>0</v>
      </c>
    </row>
    <row r="477" s="383" customFormat="1" ht="30" customHeight="1" spans="1:59">
      <c r="A477" s="314">
        <v>469</v>
      </c>
      <c r="B477" s="314" t="s">
        <v>19</v>
      </c>
      <c r="C477" s="314" t="s">
        <v>20</v>
      </c>
      <c r="D477" s="81">
        <v>2017</v>
      </c>
      <c r="E477" s="355" t="s">
        <v>526</v>
      </c>
      <c r="F477" s="314" t="s">
        <v>50</v>
      </c>
      <c r="G477" s="419" t="s">
        <v>79</v>
      </c>
      <c r="H477" s="414">
        <f t="shared" si="150"/>
        <v>1010000</v>
      </c>
      <c r="I477" s="414">
        <f t="shared" si="151"/>
        <v>0</v>
      </c>
      <c r="J477" s="414">
        <f t="shared" si="152"/>
        <v>0</v>
      </c>
      <c r="K477" s="351"/>
      <c r="L477" s="351"/>
      <c r="M477" s="351"/>
      <c r="N477" s="351"/>
      <c r="O477" s="414">
        <f t="shared" si="138"/>
        <v>0</v>
      </c>
      <c r="P477" s="351"/>
      <c r="Q477" s="351"/>
      <c r="R477" s="351"/>
      <c r="S477" s="351"/>
      <c r="T477" s="414">
        <f t="shared" si="147"/>
        <v>0</v>
      </c>
      <c r="U477" s="351"/>
      <c r="V477" s="351"/>
      <c r="W477" s="351"/>
      <c r="X477" s="351"/>
      <c r="Y477" s="414">
        <f t="shared" si="148"/>
        <v>0</v>
      </c>
      <c r="Z477" s="351"/>
      <c r="AA477" s="351"/>
      <c r="AB477" s="351"/>
      <c r="AC477" s="351"/>
      <c r="AD477" s="351"/>
      <c r="AE477" s="351"/>
      <c r="AF477" s="351">
        <v>1010000</v>
      </c>
      <c r="AG477" s="414">
        <f t="shared" si="153"/>
        <v>1010000</v>
      </c>
      <c r="AH477" s="414">
        <f t="shared" si="154"/>
        <v>0</v>
      </c>
      <c r="AI477" s="414">
        <f t="shared" si="149"/>
        <v>0</v>
      </c>
      <c r="AJ477" s="414"/>
      <c r="AK477" s="414"/>
      <c r="AL477" s="414"/>
      <c r="AM477" s="414"/>
      <c r="AN477" s="414">
        <f t="shared" ref="AN477:AN522" si="155">AR477+AQ477+AP477+AO477</f>
        <v>0</v>
      </c>
      <c r="AO477" s="414"/>
      <c r="AP477" s="414"/>
      <c r="AQ477" s="414"/>
      <c r="AR477" s="414"/>
      <c r="AS477" s="414">
        <f t="shared" si="145"/>
        <v>0</v>
      </c>
      <c r="AT477" s="414"/>
      <c r="AU477" s="414"/>
      <c r="AV477" s="414"/>
      <c r="AW477" s="414"/>
      <c r="AX477" s="414">
        <f t="shared" si="146"/>
        <v>0</v>
      </c>
      <c r="AY477" s="414"/>
      <c r="AZ477" s="414"/>
      <c r="BA477" s="414"/>
      <c r="BB477" s="414"/>
      <c r="BC477" s="414"/>
      <c r="BD477" s="414"/>
      <c r="BE477" s="314">
        <v>1010000</v>
      </c>
      <c r="BF477" s="354"/>
      <c r="BG477" s="400">
        <f t="shared" si="144"/>
        <v>0</v>
      </c>
    </row>
    <row r="478" s="383" customFormat="1" ht="30" customHeight="1" spans="1:59">
      <c r="A478" s="314">
        <v>470</v>
      </c>
      <c r="B478" s="314" t="s">
        <v>19</v>
      </c>
      <c r="C478" s="314" t="s">
        <v>20</v>
      </c>
      <c r="D478" s="81">
        <v>2017</v>
      </c>
      <c r="E478" s="355" t="s">
        <v>527</v>
      </c>
      <c r="F478" s="314" t="s">
        <v>50</v>
      </c>
      <c r="G478" s="419" t="s">
        <v>79</v>
      </c>
      <c r="H478" s="414">
        <f t="shared" si="150"/>
        <v>5000000</v>
      </c>
      <c r="I478" s="414">
        <f t="shared" si="151"/>
        <v>0</v>
      </c>
      <c r="J478" s="414">
        <f t="shared" si="152"/>
        <v>0</v>
      </c>
      <c r="K478" s="351"/>
      <c r="L478" s="351"/>
      <c r="M478" s="351"/>
      <c r="N478" s="351"/>
      <c r="O478" s="414">
        <f t="shared" si="138"/>
        <v>0</v>
      </c>
      <c r="P478" s="351"/>
      <c r="Q478" s="351"/>
      <c r="R478" s="351"/>
      <c r="S478" s="351"/>
      <c r="T478" s="414">
        <f t="shared" si="147"/>
        <v>0</v>
      </c>
      <c r="U478" s="351"/>
      <c r="V478" s="351"/>
      <c r="W478" s="351"/>
      <c r="X478" s="351"/>
      <c r="Y478" s="414">
        <f t="shared" si="148"/>
        <v>0</v>
      </c>
      <c r="Z478" s="351"/>
      <c r="AA478" s="351"/>
      <c r="AB478" s="351"/>
      <c r="AC478" s="351"/>
      <c r="AD478" s="351"/>
      <c r="AE478" s="351"/>
      <c r="AF478" s="351">
        <v>5000000</v>
      </c>
      <c r="AG478" s="414">
        <f t="shared" si="153"/>
        <v>5000000</v>
      </c>
      <c r="AH478" s="414">
        <f t="shared" si="154"/>
        <v>0</v>
      </c>
      <c r="AI478" s="414">
        <f t="shared" si="149"/>
        <v>0</v>
      </c>
      <c r="AJ478" s="414"/>
      <c r="AK478" s="414"/>
      <c r="AL478" s="414"/>
      <c r="AM478" s="414"/>
      <c r="AN478" s="414">
        <f t="shared" si="155"/>
        <v>0</v>
      </c>
      <c r="AO478" s="414"/>
      <c r="AP478" s="414"/>
      <c r="AQ478" s="414"/>
      <c r="AR478" s="414"/>
      <c r="AS478" s="414">
        <f t="shared" si="145"/>
        <v>0</v>
      </c>
      <c r="AT478" s="414"/>
      <c r="AU478" s="414"/>
      <c r="AV478" s="414"/>
      <c r="AW478" s="414"/>
      <c r="AX478" s="414">
        <f t="shared" si="146"/>
        <v>0</v>
      </c>
      <c r="AY478" s="414"/>
      <c r="AZ478" s="414"/>
      <c r="BA478" s="414"/>
      <c r="BB478" s="414"/>
      <c r="BC478" s="414"/>
      <c r="BD478" s="414"/>
      <c r="BE478" s="314">
        <v>5000000</v>
      </c>
      <c r="BF478" s="354"/>
      <c r="BG478" s="400">
        <f t="shared" si="144"/>
        <v>0</v>
      </c>
    </row>
    <row r="479" s="383" customFormat="1" ht="30" customHeight="1" spans="1:59">
      <c r="A479" s="314">
        <v>471</v>
      </c>
      <c r="B479" s="314" t="s">
        <v>19</v>
      </c>
      <c r="C479" s="314" t="s">
        <v>20</v>
      </c>
      <c r="D479" s="81">
        <v>2017</v>
      </c>
      <c r="E479" s="355" t="s">
        <v>528</v>
      </c>
      <c r="F479" s="314" t="s">
        <v>50</v>
      </c>
      <c r="G479" s="419" t="s">
        <v>79</v>
      </c>
      <c r="H479" s="414">
        <f t="shared" si="150"/>
        <v>80000000</v>
      </c>
      <c r="I479" s="414">
        <f t="shared" si="151"/>
        <v>0</v>
      </c>
      <c r="J479" s="414">
        <f t="shared" si="152"/>
        <v>0</v>
      </c>
      <c r="K479" s="351"/>
      <c r="L479" s="351"/>
      <c r="M479" s="351"/>
      <c r="N479" s="351"/>
      <c r="O479" s="414">
        <f t="shared" si="138"/>
        <v>0</v>
      </c>
      <c r="P479" s="351"/>
      <c r="Q479" s="351"/>
      <c r="R479" s="351"/>
      <c r="S479" s="351"/>
      <c r="T479" s="414">
        <f t="shared" si="147"/>
        <v>0</v>
      </c>
      <c r="U479" s="351"/>
      <c r="V479" s="351"/>
      <c r="W479" s="351"/>
      <c r="X479" s="351"/>
      <c r="Y479" s="414">
        <f t="shared" si="148"/>
        <v>0</v>
      </c>
      <c r="Z479" s="351"/>
      <c r="AA479" s="351"/>
      <c r="AB479" s="351"/>
      <c r="AC479" s="351"/>
      <c r="AD479" s="351"/>
      <c r="AE479" s="351"/>
      <c r="AF479" s="351">
        <v>80000000</v>
      </c>
      <c r="AG479" s="414">
        <f t="shared" si="153"/>
        <v>80000000</v>
      </c>
      <c r="AH479" s="414">
        <f t="shared" si="154"/>
        <v>0</v>
      </c>
      <c r="AI479" s="414">
        <f t="shared" si="149"/>
        <v>0</v>
      </c>
      <c r="AJ479" s="414"/>
      <c r="AK479" s="414"/>
      <c r="AL479" s="414"/>
      <c r="AM479" s="414"/>
      <c r="AN479" s="414">
        <f t="shared" si="155"/>
        <v>0</v>
      </c>
      <c r="AO479" s="414"/>
      <c r="AP479" s="414"/>
      <c r="AQ479" s="414"/>
      <c r="AR479" s="414"/>
      <c r="AS479" s="414">
        <f t="shared" si="145"/>
        <v>0</v>
      </c>
      <c r="AT479" s="414"/>
      <c r="AU479" s="414"/>
      <c r="AV479" s="414"/>
      <c r="AW479" s="414"/>
      <c r="AX479" s="414">
        <f t="shared" si="146"/>
        <v>0</v>
      </c>
      <c r="AY479" s="414"/>
      <c r="AZ479" s="414"/>
      <c r="BA479" s="414"/>
      <c r="BB479" s="414"/>
      <c r="BC479" s="414"/>
      <c r="BD479" s="414"/>
      <c r="BE479" s="314">
        <v>80000000</v>
      </c>
      <c r="BF479" s="354"/>
      <c r="BG479" s="400">
        <f t="shared" si="144"/>
        <v>0</v>
      </c>
    </row>
    <row r="480" s="383" customFormat="1" ht="30" customHeight="1" spans="1:59">
      <c r="A480" s="314">
        <v>472</v>
      </c>
      <c r="B480" s="314" t="s">
        <v>19</v>
      </c>
      <c r="C480" s="314" t="s">
        <v>20</v>
      </c>
      <c r="D480" s="81">
        <v>2017</v>
      </c>
      <c r="E480" s="355" t="s">
        <v>529</v>
      </c>
      <c r="F480" s="314" t="s">
        <v>50</v>
      </c>
      <c r="G480" s="419" t="s">
        <v>79</v>
      </c>
      <c r="H480" s="414">
        <f t="shared" si="150"/>
        <v>150000000</v>
      </c>
      <c r="I480" s="414">
        <f t="shared" si="151"/>
        <v>0</v>
      </c>
      <c r="J480" s="414">
        <f t="shared" si="152"/>
        <v>0</v>
      </c>
      <c r="K480" s="351"/>
      <c r="L480" s="351"/>
      <c r="M480" s="351"/>
      <c r="N480" s="351"/>
      <c r="O480" s="414">
        <f t="shared" si="138"/>
        <v>0</v>
      </c>
      <c r="P480" s="351"/>
      <c r="Q480" s="351"/>
      <c r="R480" s="351"/>
      <c r="S480" s="351"/>
      <c r="T480" s="414">
        <f t="shared" si="147"/>
        <v>0</v>
      </c>
      <c r="U480" s="351"/>
      <c r="V480" s="351"/>
      <c r="W480" s="351"/>
      <c r="X480" s="351"/>
      <c r="Y480" s="414">
        <f t="shared" si="148"/>
        <v>0</v>
      </c>
      <c r="Z480" s="351"/>
      <c r="AA480" s="351"/>
      <c r="AB480" s="351"/>
      <c r="AC480" s="351"/>
      <c r="AD480" s="351"/>
      <c r="AE480" s="351"/>
      <c r="AF480" s="351">
        <v>150000000</v>
      </c>
      <c r="AG480" s="414">
        <f t="shared" si="153"/>
        <v>150000000</v>
      </c>
      <c r="AH480" s="414">
        <f t="shared" si="154"/>
        <v>0</v>
      </c>
      <c r="AI480" s="414">
        <f t="shared" si="149"/>
        <v>0</v>
      </c>
      <c r="AJ480" s="414"/>
      <c r="AK480" s="414"/>
      <c r="AL480" s="414"/>
      <c r="AM480" s="414"/>
      <c r="AN480" s="414">
        <f t="shared" si="155"/>
        <v>0</v>
      </c>
      <c r="AO480" s="414"/>
      <c r="AP480" s="414"/>
      <c r="AQ480" s="414"/>
      <c r="AR480" s="414"/>
      <c r="AS480" s="414">
        <f t="shared" si="145"/>
        <v>0</v>
      </c>
      <c r="AT480" s="414"/>
      <c r="AU480" s="414"/>
      <c r="AV480" s="414"/>
      <c r="AW480" s="414"/>
      <c r="AX480" s="414">
        <f t="shared" si="146"/>
        <v>0</v>
      </c>
      <c r="AY480" s="414"/>
      <c r="AZ480" s="414"/>
      <c r="BA480" s="414"/>
      <c r="BB480" s="414"/>
      <c r="BC480" s="414"/>
      <c r="BD480" s="414"/>
      <c r="BE480" s="314">
        <v>150000000</v>
      </c>
      <c r="BF480" s="354"/>
      <c r="BG480" s="400">
        <f t="shared" si="144"/>
        <v>0</v>
      </c>
    </row>
    <row r="481" s="383" customFormat="1" ht="30" customHeight="1" spans="1:59">
      <c r="A481" s="314">
        <v>473</v>
      </c>
      <c r="B481" s="314" t="s">
        <v>19</v>
      </c>
      <c r="C481" s="314" t="s">
        <v>20</v>
      </c>
      <c r="D481" s="81">
        <v>2017</v>
      </c>
      <c r="E481" s="355" t="s">
        <v>530</v>
      </c>
      <c r="F481" s="314" t="s">
        <v>50</v>
      </c>
      <c r="G481" s="419" t="s">
        <v>79</v>
      </c>
      <c r="H481" s="414">
        <f t="shared" si="150"/>
        <v>19000000</v>
      </c>
      <c r="I481" s="414">
        <f t="shared" si="151"/>
        <v>0</v>
      </c>
      <c r="J481" s="414">
        <f t="shared" si="152"/>
        <v>0</v>
      </c>
      <c r="K481" s="351"/>
      <c r="L481" s="351"/>
      <c r="M481" s="351"/>
      <c r="N481" s="351"/>
      <c r="O481" s="414">
        <f t="shared" si="138"/>
        <v>0</v>
      </c>
      <c r="P481" s="351"/>
      <c r="Q481" s="351"/>
      <c r="R481" s="351"/>
      <c r="S481" s="351"/>
      <c r="T481" s="414">
        <f t="shared" si="147"/>
        <v>0</v>
      </c>
      <c r="U481" s="351"/>
      <c r="V481" s="351"/>
      <c r="W481" s="351"/>
      <c r="X481" s="351"/>
      <c r="Y481" s="414">
        <f t="shared" si="148"/>
        <v>0</v>
      </c>
      <c r="Z481" s="351"/>
      <c r="AA481" s="351"/>
      <c r="AB481" s="351"/>
      <c r="AC481" s="351"/>
      <c r="AD481" s="351"/>
      <c r="AE481" s="351"/>
      <c r="AF481" s="351">
        <v>19000000</v>
      </c>
      <c r="AG481" s="414">
        <f t="shared" si="153"/>
        <v>19000000</v>
      </c>
      <c r="AH481" s="414">
        <f t="shared" si="154"/>
        <v>0</v>
      </c>
      <c r="AI481" s="414">
        <f t="shared" si="149"/>
        <v>0</v>
      </c>
      <c r="AJ481" s="414"/>
      <c r="AK481" s="414"/>
      <c r="AL481" s="414"/>
      <c r="AM481" s="414"/>
      <c r="AN481" s="414">
        <f t="shared" si="155"/>
        <v>0</v>
      </c>
      <c r="AO481" s="414"/>
      <c r="AP481" s="414"/>
      <c r="AQ481" s="414"/>
      <c r="AR481" s="414"/>
      <c r="AS481" s="414">
        <f t="shared" si="145"/>
        <v>0</v>
      </c>
      <c r="AT481" s="414"/>
      <c r="AU481" s="414"/>
      <c r="AV481" s="414"/>
      <c r="AW481" s="414"/>
      <c r="AX481" s="414">
        <f t="shared" si="146"/>
        <v>0</v>
      </c>
      <c r="AY481" s="414"/>
      <c r="AZ481" s="414"/>
      <c r="BA481" s="414"/>
      <c r="BB481" s="414"/>
      <c r="BC481" s="414"/>
      <c r="BD481" s="414"/>
      <c r="BE481" s="314">
        <v>19000000</v>
      </c>
      <c r="BF481" s="354"/>
      <c r="BG481" s="400">
        <f t="shared" si="144"/>
        <v>0</v>
      </c>
    </row>
    <row r="482" s="402" customFormat="1" ht="30" customHeight="1" spans="1:59">
      <c r="A482" s="314">
        <v>474</v>
      </c>
      <c r="B482" s="305" t="s">
        <v>19</v>
      </c>
      <c r="C482" s="305" t="s">
        <v>20</v>
      </c>
      <c r="D482" s="371">
        <v>2013</v>
      </c>
      <c r="E482" s="81" t="s">
        <v>531</v>
      </c>
      <c r="F482" s="314" t="s">
        <v>50</v>
      </c>
      <c r="G482" s="314" t="s">
        <v>50</v>
      </c>
      <c r="H482" s="423">
        <f t="shared" si="150"/>
        <v>400000</v>
      </c>
      <c r="I482" s="423">
        <f t="shared" si="151"/>
        <v>400000</v>
      </c>
      <c r="J482" s="423">
        <f t="shared" si="152"/>
        <v>400000</v>
      </c>
      <c r="K482" s="373"/>
      <c r="L482" s="373">
        <v>400000</v>
      </c>
      <c r="M482" s="373"/>
      <c r="N482" s="373"/>
      <c r="O482" s="414">
        <f t="shared" si="138"/>
        <v>0</v>
      </c>
      <c r="P482" s="373"/>
      <c r="Q482" s="373"/>
      <c r="R482" s="373"/>
      <c r="S482" s="373"/>
      <c r="T482" s="414">
        <f t="shared" si="147"/>
        <v>0</v>
      </c>
      <c r="U482" s="373"/>
      <c r="V482" s="373"/>
      <c r="W482" s="373"/>
      <c r="X482" s="373"/>
      <c r="Y482" s="423"/>
      <c r="Z482" s="373"/>
      <c r="AA482" s="373"/>
      <c r="AB482" s="373"/>
      <c r="AC482" s="373"/>
      <c r="AD482" s="373"/>
      <c r="AE482" s="373"/>
      <c r="AF482" s="373"/>
      <c r="AG482" s="423">
        <f t="shared" ref="AG482:AG521" si="156">AH482+BE482</f>
        <v>400000</v>
      </c>
      <c r="AH482" s="423">
        <f t="shared" ref="AH482:AH521" si="157">AN482+AI482+AS482+AX482+BD482+BB482+BC482</f>
        <v>400000</v>
      </c>
      <c r="AI482" s="423">
        <f t="shared" si="149"/>
        <v>400000</v>
      </c>
      <c r="AJ482" s="423"/>
      <c r="AK482" s="423">
        <v>400000</v>
      </c>
      <c r="AL482" s="423"/>
      <c r="AM482" s="423"/>
      <c r="AN482" s="414">
        <f t="shared" si="155"/>
        <v>0</v>
      </c>
      <c r="AO482" s="423"/>
      <c r="AP482" s="423"/>
      <c r="AQ482" s="423"/>
      <c r="AR482" s="423"/>
      <c r="AS482" s="414">
        <f t="shared" si="145"/>
        <v>0</v>
      </c>
      <c r="AT482" s="423"/>
      <c r="AU482" s="423"/>
      <c r="AV482" s="423"/>
      <c r="AW482" s="423"/>
      <c r="AX482" s="414">
        <f t="shared" si="146"/>
        <v>0</v>
      </c>
      <c r="AY482" s="423"/>
      <c r="AZ482" s="423"/>
      <c r="BA482" s="423"/>
      <c r="BB482" s="423"/>
      <c r="BC482" s="423"/>
      <c r="BD482" s="423"/>
      <c r="BE482" s="305"/>
      <c r="BF482" s="377"/>
      <c r="BG482" s="401"/>
    </row>
    <row r="483" s="402" customFormat="1" ht="30" customHeight="1" spans="1:59">
      <c r="A483" s="314">
        <v>475</v>
      </c>
      <c r="B483" s="305" t="s">
        <v>19</v>
      </c>
      <c r="C483" s="305" t="s">
        <v>20</v>
      </c>
      <c r="D483" s="371">
        <v>2013</v>
      </c>
      <c r="E483" s="81" t="s">
        <v>532</v>
      </c>
      <c r="F483" s="314" t="s">
        <v>50</v>
      </c>
      <c r="G483" s="314" t="s">
        <v>50</v>
      </c>
      <c r="H483" s="423">
        <f t="shared" si="150"/>
        <v>400000</v>
      </c>
      <c r="I483" s="423">
        <f t="shared" si="151"/>
        <v>400000</v>
      </c>
      <c r="J483" s="423">
        <f t="shared" si="152"/>
        <v>400000</v>
      </c>
      <c r="K483" s="373"/>
      <c r="L483" s="373">
        <v>400000</v>
      </c>
      <c r="M483" s="373"/>
      <c r="N483" s="373"/>
      <c r="O483" s="414">
        <f t="shared" si="138"/>
        <v>0</v>
      </c>
      <c r="P483" s="373"/>
      <c r="Q483" s="373"/>
      <c r="R483" s="373"/>
      <c r="S483" s="373"/>
      <c r="T483" s="414">
        <f t="shared" si="147"/>
        <v>0</v>
      </c>
      <c r="U483" s="373"/>
      <c r="V483" s="373"/>
      <c r="W483" s="373"/>
      <c r="X483" s="373"/>
      <c r="Y483" s="423"/>
      <c r="Z483" s="373"/>
      <c r="AA483" s="373"/>
      <c r="AB483" s="373"/>
      <c r="AC483" s="373"/>
      <c r="AD483" s="373"/>
      <c r="AE483" s="373"/>
      <c r="AF483" s="373"/>
      <c r="AG483" s="423">
        <f t="shared" si="156"/>
        <v>400000</v>
      </c>
      <c r="AH483" s="423">
        <f t="shared" si="157"/>
        <v>400000</v>
      </c>
      <c r="AI483" s="423">
        <f t="shared" si="149"/>
        <v>400000</v>
      </c>
      <c r="AJ483" s="423"/>
      <c r="AK483" s="423">
        <v>400000</v>
      </c>
      <c r="AL483" s="423"/>
      <c r="AM483" s="423"/>
      <c r="AN483" s="414">
        <f t="shared" si="155"/>
        <v>0</v>
      </c>
      <c r="AO483" s="423"/>
      <c r="AP483" s="423"/>
      <c r="AQ483" s="423"/>
      <c r="AR483" s="423"/>
      <c r="AS483" s="414">
        <f t="shared" si="145"/>
        <v>0</v>
      </c>
      <c r="AT483" s="423"/>
      <c r="AU483" s="423"/>
      <c r="AV483" s="423"/>
      <c r="AW483" s="423"/>
      <c r="AX483" s="414">
        <f t="shared" si="146"/>
        <v>0</v>
      </c>
      <c r="AY483" s="423"/>
      <c r="AZ483" s="423"/>
      <c r="BA483" s="423"/>
      <c r="BB483" s="423"/>
      <c r="BC483" s="423"/>
      <c r="BD483" s="423"/>
      <c r="BE483" s="305"/>
      <c r="BF483" s="377"/>
      <c r="BG483" s="401"/>
    </row>
    <row r="484" s="402" customFormat="1" ht="30" customHeight="1" spans="1:59">
      <c r="A484" s="314">
        <v>476</v>
      </c>
      <c r="B484" s="305" t="s">
        <v>19</v>
      </c>
      <c r="C484" s="305" t="s">
        <v>20</v>
      </c>
      <c r="D484" s="371">
        <v>2013</v>
      </c>
      <c r="E484" s="81" t="s">
        <v>533</v>
      </c>
      <c r="F484" s="314" t="s">
        <v>50</v>
      </c>
      <c r="G484" s="314" t="s">
        <v>50</v>
      </c>
      <c r="H484" s="423">
        <f t="shared" si="150"/>
        <v>500000</v>
      </c>
      <c r="I484" s="423">
        <f t="shared" si="151"/>
        <v>500000</v>
      </c>
      <c r="J484" s="423">
        <f t="shared" si="152"/>
        <v>500000</v>
      </c>
      <c r="K484" s="373"/>
      <c r="L484" s="373">
        <v>500000</v>
      </c>
      <c r="M484" s="373"/>
      <c r="N484" s="373"/>
      <c r="O484" s="414">
        <f t="shared" si="138"/>
        <v>0</v>
      </c>
      <c r="P484" s="373"/>
      <c r="Q484" s="373"/>
      <c r="R484" s="373"/>
      <c r="S484" s="373"/>
      <c r="T484" s="414">
        <f t="shared" si="147"/>
        <v>0</v>
      </c>
      <c r="U484" s="373"/>
      <c r="V484" s="373"/>
      <c r="W484" s="373"/>
      <c r="X484" s="373"/>
      <c r="Y484" s="423"/>
      <c r="Z484" s="373"/>
      <c r="AA484" s="373"/>
      <c r="AB484" s="373"/>
      <c r="AC484" s="373"/>
      <c r="AD484" s="373"/>
      <c r="AE484" s="373"/>
      <c r="AF484" s="373"/>
      <c r="AG484" s="423">
        <f t="shared" si="156"/>
        <v>500000</v>
      </c>
      <c r="AH484" s="423">
        <f t="shared" si="157"/>
        <v>500000</v>
      </c>
      <c r="AI484" s="423">
        <f t="shared" si="149"/>
        <v>500000</v>
      </c>
      <c r="AJ484" s="423"/>
      <c r="AK484" s="423">
        <v>500000</v>
      </c>
      <c r="AL484" s="423"/>
      <c r="AM484" s="423"/>
      <c r="AN484" s="414">
        <f t="shared" si="155"/>
        <v>0</v>
      </c>
      <c r="AO484" s="423"/>
      <c r="AP484" s="423"/>
      <c r="AQ484" s="423"/>
      <c r="AR484" s="423"/>
      <c r="AS484" s="414">
        <f t="shared" si="145"/>
        <v>0</v>
      </c>
      <c r="AT484" s="423"/>
      <c r="AU484" s="423"/>
      <c r="AV484" s="423"/>
      <c r="AW484" s="423"/>
      <c r="AX484" s="414">
        <f t="shared" si="146"/>
        <v>0</v>
      </c>
      <c r="AY484" s="423"/>
      <c r="AZ484" s="423"/>
      <c r="BA484" s="423"/>
      <c r="BB484" s="423"/>
      <c r="BC484" s="423"/>
      <c r="BD484" s="423"/>
      <c r="BE484" s="305"/>
      <c r="BF484" s="377"/>
      <c r="BG484" s="401"/>
    </row>
    <row r="485" s="402" customFormat="1" ht="30" customHeight="1" spans="1:59">
      <c r="A485" s="314">
        <v>477</v>
      </c>
      <c r="B485" s="305" t="s">
        <v>19</v>
      </c>
      <c r="C485" s="305" t="s">
        <v>20</v>
      </c>
      <c r="D485" s="371">
        <v>2013</v>
      </c>
      <c r="E485" s="81" t="s">
        <v>534</v>
      </c>
      <c r="F485" s="314" t="s">
        <v>50</v>
      </c>
      <c r="G485" s="314" t="s">
        <v>79</v>
      </c>
      <c r="H485" s="423">
        <f t="shared" si="150"/>
        <v>500000</v>
      </c>
      <c r="I485" s="423">
        <f t="shared" si="151"/>
        <v>500000</v>
      </c>
      <c r="J485" s="423">
        <f t="shared" si="152"/>
        <v>500000</v>
      </c>
      <c r="K485" s="373"/>
      <c r="L485" s="373">
        <v>500000</v>
      </c>
      <c r="M485" s="373"/>
      <c r="N485" s="373"/>
      <c r="O485" s="414">
        <f t="shared" si="138"/>
        <v>0</v>
      </c>
      <c r="P485" s="373"/>
      <c r="Q485" s="373"/>
      <c r="R485" s="373"/>
      <c r="S485" s="373"/>
      <c r="T485" s="414">
        <f t="shared" si="147"/>
        <v>0</v>
      </c>
      <c r="U485" s="373"/>
      <c r="V485" s="373"/>
      <c r="W485" s="373"/>
      <c r="X485" s="373"/>
      <c r="Y485" s="414">
        <f>AA485+Z485+AB485</f>
        <v>0</v>
      </c>
      <c r="Z485" s="373"/>
      <c r="AA485" s="373"/>
      <c r="AB485" s="373"/>
      <c r="AC485" s="373"/>
      <c r="AD485" s="373"/>
      <c r="AE485" s="373"/>
      <c r="AF485" s="373"/>
      <c r="AG485" s="423">
        <f t="shared" si="156"/>
        <v>500000</v>
      </c>
      <c r="AH485" s="423">
        <f t="shared" si="157"/>
        <v>500000</v>
      </c>
      <c r="AI485" s="423">
        <f t="shared" si="149"/>
        <v>500000</v>
      </c>
      <c r="AJ485" s="423"/>
      <c r="AK485" s="423">
        <v>500000</v>
      </c>
      <c r="AL485" s="423"/>
      <c r="AM485" s="423"/>
      <c r="AN485" s="414">
        <f t="shared" si="155"/>
        <v>0</v>
      </c>
      <c r="AO485" s="423"/>
      <c r="AP485" s="423"/>
      <c r="AQ485" s="423"/>
      <c r="AR485" s="423"/>
      <c r="AS485" s="414">
        <f t="shared" si="145"/>
        <v>0</v>
      </c>
      <c r="AT485" s="423"/>
      <c r="AU485" s="423"/>
      <c r="AV485" s="423"/>
      <c r="AW485" s="423"/>
      <c r="AX485" s="414">
        <f t="shared" si="146"/>
        <v>0</v>
      </c>
      <c r="AY485" s="423"/>
      <c r="AZ485" s="423"/>
      <c r="BA485" s="423"/>
      <c r="BB485" s="423"/>
      <c r="BC485" s="423"/>
      <c r="BD485" s="423"/>
      <c r="BE485" s="305"/>
      <c r="BF485" s="377"/>
      <c r="BG485" s="401"/>
    </row>
    <row r="486" s="402" customFormat="1" ht="30" customHeight="1" spans="1:59">
      <c r="A486" s="314">
        <v>478</v>
      </c>
      <c r="B486" s="305" t="s">
        <v>19</v>
      </c>
      <c r="C486" s="305" t="s">
        <v>20</v>
      </c>
      <c r="D486" s="371">
        <v>2013</v>
      </c>
      <c r="E486" s="81" t="s">
        <v>535</v>
      </c>
      <c r="F486" s="314" t="s">
        <v>50</v>
      </c>
      <c r="G486" s="314" t="s">
        <v>50</v>
      </c>
      <c r="H486" s="423">
        <f t="shared" si="150"/>
        <v>650000</v>
      </c>
      <c r="I486" s="423">
        <f t="shared" si="151"/>
        <v>650000</v>
      </c>
      <c r="J486" s="423">
        <f t="shared" si="152"/>
        <v>650000</v>
      </c>
      <c r="K486" s="373"/>
      <c r="L486" s="373">
        <v>650000</v>
      </c>
      <c r="M486" s="373"/>
      <c r="N486" s="373"/>
      <c r="O486" s="414">
        <f t="shared" si="138"/>
        <v>0</v>
      </c>
      <c r="P486" s="373"/>
      <c r="Q486" s="373"/>
      <c r="R486" s="373"/>
      <c r="S486" s="373"/>
      <c r="T486" s="414">
        <f t="shared" si="147"/>
        <v>0</v>
      </c>
      <c r="U486" s="373"/>
      <c r="V486" s="373"/>
      <c r="W486" s="373"/>
      <c r="X486" s="373"/>
      <c r="Y486" s="423"/>
      <c r="Z486" s="373"/>
      <c r="AA486" s="373"/>
      <c r="AB486" s="373"/>
      <c r="AC486" s="373"/>
      <c r="AD486" s="373"/>
      <c r="AE486" s="373"/>
      <c r="AF486" s="373"/>
      <c r="AG486" s="423">
        <f t="shared" si="156"/>
        <v>650000</v>
      </c>
      <c r="AH486" s="423">
        <f t="shared" si="157"/>
        <v>650000</v>
      </c>
      <c r="AI486" s="423">
        <f t="shared" si="149"/>
        <v>650000</v>
      </c>
      <c r="AJ486" s="423"/>
      <c r="AK486" s="423">
        <v>650000</v>
      </c>
      <c r="AL486" s="423"/>
      <c r="AM486" s="423"/>
      <c r="AN486" s="414">
        <f t="shared" si="155"/>
        <v>0</v>
      </c>
      <c r="AO486" s="423"/>
      <c r="AP486" s="423"/>
      <c r="AQ486" s="423"/>
      <c r="AR486" s="423"/>
      <c r="AS486" s="414">
        <f t="shared" si="145"/>
        <v>0</v>
      </c>
      <c r="AT486" s="423"/>
      <c r="AU486" s="423"/>
      <c r="AV486" s="423"/>
      <c r="AW486" s="423"/>
      <c r="AX486" s="414">
        <f t="shared" si="146"/>
        <v>0</v>
      </c>
      <c r="AY486" s="423"/>
      <c r="AZ486" s="423"/>
      <c r="BA486" s="423"/>
      <c r="BB486" s="423"/>
      <c r="BC486" s="423"/>
      <c r="BD486" s="423"/>
      <c r="BE486" s="305"/>
      <c r="BF486" s="377"/>
      <c r="BG486" s="401"/>
    </row>
    <row r="487" s="402" customFormat="1" ht="30" customHeight="1" spans="1:59">
      <c r="A487" s="314">
        <v>479</v>
      </c>
      <c r="B487" s="432" t="s">
        <v>19</v>
      </c>
      <c r="C487" s="432" t="s">
        <v>20</v>
      </c>
      <c r="D487" s="372">
        <v>2013</v>
      </c>
      <c r="E487" s="81" t="s">
        <v>536</v>
      </c>
      <c r="F487" s="314" t="s">
        <v>50</v>
      </c>
      <c r="G487" s="314" t="s">
        <v>50</v>
      </c>
      <c r="H487" s="433">
        <f t="shared" si="150"/>
        <v>300000</v>
      </c>
      <c r="I487" s="433">
        <f t="shared" si="151"/>
        <v>300000</v>
      </c>
      <c r="J487" s="433">
        <f t="shared" si="152"/>
        <v>300000</v>
      </c>
      <c r="K487" s="434"/>
      <c r="L487" s="434">
        <v>300000</v>
      </c>
      <c r="M487" s="434"/>
      <c r="N487" s="434"/>
      <c r="O487" s="414">
        <f t="shared" si="138"/>
        <v>0</v>
      </c>
      <c r="P487" s="434"/>
      <c r="Q487" s="434"/>
      <c r="R487" s="434"/>
      <c r="S487" s="434"/>
      <c r="T487" s="414">
        <f t="shared" si="147"/>
        <v>0</v>
      </c>
      <c r="U487" s="434"/>
      <c r="V487" s="434"/>
      <c r="W487" s="434"/>
      <c r="X487" s="434"/>
      <c r="Y487" s="433"/>
      <c r="Z487" s="434"/>
      <c r="AA487" s="434"/>
      <c r="AB487" s="434"/>
      <c r="AC487" s="434"/>
      <c r="AD487" s="434"/>
      <c r="AE487" s="434"/>
      <c r="AF487" s="434"/>
      <c r="AG487" s="433">
        <f t="shared" si="156"/>
        <v>300000</v>
      </c>
      <c r="AH487" s="433">
        <f t="shared" si="157"/>
        <v>300000</v>
      </c>
      <c r="AI487" s="433">
        <f t="shared" si="149"/>
        <v>300000</v>
      </c>
      <c r="AJ487" s="433"/>
      <c r="AK487" s="433">
        <v>300000</v>
      </c>
      <c r="AL487" s="433"/>
      <c r="AM487" s="433"/>
      <c r="AN487" s="414">
        <f t="shared" si="155"/>
        <v>0</v>
      </c>
      <c r="AO487" s="433"/>
      <c r="AP487" s="433"/>
      <c r="AQ487" s="433"/>
      <c r="AR487" s="433"/>
      <c r="AS487" s="414">
        <f t="shared" si="145"/>
        <v>0</v>
      </c>
      <c r="AT487" s="433"/>
      <c r="AU487" s="433"/>
      <c r="AV487" s="433"/>
      <c r="AW487" s="433"/>
      <c r="AX487" s="414">
        <f t="shared" si="146"/>
        <v>0</v>
      </c>
      <c r="AY487" s="433"/>
      <c r="AZ487" s="433"/>
      <c r="BA487" s="433"/>
      <c r="BB487" s="433"/>
      <c r="BC487" s="433"/>
      <c r="BD487" s="433"/>
      <c r="BE487" s="432"/>
      <c r="BF487" s="377"/>
      <c r="BG487" s="401"/>
    </row>
    <row r="488" s="402" customFormat="1" ht="30" customHeight="1" spans="1:59">
      <c r="A488" s="314">
        <v>480</v>
      </c>
      <c r="B488" s="305" t="s">
        <v>19</v>
      </c>
      <c r="C488" s="305" t="s">
        <v>20</v>
      </c>
      <c r="D488" s="371">
        <v>2013</v>
      </c>
      <c r="E488" s="81" t="s">
        <v>537</v>
      </c>
      <c r="F488" s="314" t="s">
        <v>50</v>
      </c>
      <c r="G488" s="314" t="s">
        <v>50</v>
      </c>
      <c r="H488" s="423">
        <f t="shared" si="150"/>
        <v>500000</v>
      </c>
      <c r="I488" s="423">
        <f t="shared" si="151"/>
        <v>500000</v>
      </c>
      <c r="J488" s="423">
        <f t="shared" si="152"/>
        <v>500000</v>
      </c>
      <c r="K488" s="373"/>
      <c r="L488" s="373">
        <v>500000</v>
      </c>
      <c r="M488" s="373"/>
      <c r="N488" s="373"/>
      <c r="O488" s="414">
        <f t="shared" si="138"/>
        <v>0</v>
      </c>
      <c r="P488" s="373"/>
      <c r="Q488" s="373"/>
      <c r="R488" s="373"/>
      <c r="S488" s="373"/>
      <c r="T488" s="414">
        <f t="shared" si="147"/>
        <v>0</v>
      </c>
      <c r="U488" s="373"/>
      <c r="V488" s="373"/>
      <c r="W488" s="373"/>
      <c r="X488" s="373"/>
      <c r="Y488" s="423"/>
      <c r="Z488" s="373"/>
      <c r="AA488" s="373"/>
      <c r="AB488" s="373"/>
      <c r="AC488" s="373"/>
      <c r="AD488" s="373"/>
      <c r="AE488" s="373"/>
      <c r="AF488" s="373"/>
      <c r="AG488" s="423">
        <f t="shared" si="156"/>
        <v>500000</v>
      </c>
      <c r="AH488" s="423">
        <f t="shared" si="157"/>
        <v>500000</v>
      </c>
      <c r="AI488" s="423">
        <f t="shared" si="149"/>
        <v>500000</v>
      </c>
      <c r="AJ488" s="423"/>
      <c r="AK488" s="423">
        <v>500000</v>
      </c>
      <c r="AL488" s="423"/>
      <c r="AM488" s="423"/>
      <c r="AN488" s="414">
        <f t="shared" si="155"/>
        <v>0</v>
      </c>
      <c r="AO488" s="423"/>
      <c r="AP488" s="423"/>
      <c r="AQ488" s="423"/>
      <c r="AR488" s="423"/>
      <c r="AS488" s="414">
        <f t="shared" si="145"/>
        <v>0</v>
      </c>
      <c r="AT488" s="423"/>
      <c r="AU488" s="423"/>
      <c r="AV488" s="423"/>
      <c r="AW488" s="423"/>
      <c r="AX488" s="414">
        <f t="shared" si="146"/>
        <v>0</v>
      </c>
      <c r="AY488" s="423"/>
      <c r="AZ488" s="423"/>
      <c r="BA488" s="423"/>
      <c r="BB488" s="423"/>
      <c r="BC488" s="423"/>
      <c r="BD488" s="423"/>
      <c r="BE488" s="305"/>
      <c r="BF488" s="377"/>
      <c r="BG488" s="401"/>
    </row>
    <row r="489" s="402" customFormat="1" ht="30" customHeight="1" spans="1:59">
      <c r="A489" s="314">
        <v>481</v>
      </c>
      <c r="B489" s="305" t="s">
        <v>19</v>
      </c>
      <c r="C489" s="305" t="s">
        <v>20</v>
      </c>
      <c r="D489" s="371">
        <v>2013</v>
      </c>
      <c r="E489" s="81" t="s">
        <v>538</v>
      </c>
      <c r="F489" s="314" t="s">
        <v>50</v>
      </c>
      <c r="G489" s="314" t="s">
        <v>50</v>
      </c>
      <c r="H489" s="423">
        <f t="shared" si="150"/>
        <v>450000</v>
      </c>
      <c r="I489" s="423">
        <f t="shared" si="151"/>
        <v>450000</v>
      </c>
      <c r="J489" s="423">
        <f t="shared" si="152"/>
        <v>450000</v>
      </c>
      <c r="K489" s="373"/>
      <c r="L489" s="373">
        <v>450000</v>
      </c>
      <c r="M489" s="373"/>
      <c r="N489" s="373"/>
      <c r="O489" s="414">
        <f t="shared" si="138"/>
        <v>0</v>
      </c>
      <c r="P489" s="373"/>
      <c r="Q489" s="373"/>
      <c r="R489" s="373"/>
      <c r="S489" s="373"/>
      <c r="T489" s="414">
        <f t="shared" si="147"/>
        <v>0</v>
      </c>
      <c r="U489" s="373"/>
      <c r="V489" s="373"/>
      <c r="W489" s="373"/>
      <c r="X489" s="373"/>
      <c r="Y489" s="423"/>
      <c r="Z489" s="373"/>
      <c r="AA489" s="373"/>
      <c r="AB489" s="373"/>
      <c r="AC489" s="373"/>
      <c r="AD489" s="373"/>
      <c r="AE489" s="373"/>
      <c r="AF489" s="373"/>
      <c r="AG489" s="423">
        <f t="shared" si="156"/>
        <v>450000</v>
      </c>
      <c r="AH489" s="423">
        <f t="shared" si="157"/>
        <v>450000</v>
      </c>
      <c r="AI489" s="423">
        <f t="shared" si="149"/>
        <v>450000</v>
      </c>
      <c r="AJ489" s="423"/>
      <c r="AK489" s="423">
        <v>450000</v>
      </c>
      <c r="AL489" s="423"/>
      <c r="AM489" s="423"/>
      <c r="AN489" s="414">
        <f t="shared" si="155"/>
        <v>0</v>
      </c>
      <c r="AO489" s="423"/>
      <c r="AP489" s="423"/>
      <c r="AQ489" s="423"/>
      <c r="AR489" s="423"/>
      <c r="AS489" s="414">
        <f t="shared" si="145"/>
        <v>0</v>
      </c>
      <c r="AT489" s="423"/>
      <c r="AU489" s="423"/>
      <c r="AV489" s="423"/>
      <c r="AW489" s="423"/>
      <c r="AX489" s="414">
        <f t="shared" si="146"/>
        <v>0</v>
      </c>
      <c r="AY489" s="423"/>
      <c r="AZ489" s="423"/>
      <c r="BA489" s="423"/>
      <c r="BB489" s="423"/>
      <c r="BC489" s="423"/>
      <c r="BD489" s="423"/>
      <c r="BE489" s="305"/>
      <c r="BF489" s="377"/>
      <c r="BG489" s="401"/>
    </row>
    <row r="490" s="402" customFormat="1" ht="30" customHeight="1" spans="1:59">
      <c r="A490" s="314">
        <v>482</v>
      </c>
      <c r="B490" s="305" t="s">
        <v>19</v>
      </c>
      <c r="C490" s="305" t="s">
        <v>20</v>
      </c>
      <c r="D490" s="371">
        <v>2013</v>
      </c>
      <c r="E490" s="81" t="s">
        <v>539</v>
      </c>
      <c r="F490" s="314" t="s">
        <v>50</v>
      </c>
      <c r="G490" s="314" t="s">
        <v>50</v>
      </c>
      <c r="H490" s="423">
        <f t="shared" si="150"/>
        <v>450000</v>
      </c>
      <c r="I490" s="423">
        <f t="shared" si="151"/>
        <v>450000</v>
      </c>
      <c r="J490" s="423">
        <f t="shared" si="152"/>
        <v>450000</v>
      </c>
      <c r="K490" s="373"/>
      <c r="L490" s="373">
        <v>450000</v>
      </c>
      <c r="M490" s="373"/>
      <c r="N490" s="373"/>
      <c r="O490" s="414">
        <f t="shared" si="138"/>
        <v>0</v>
      </c>
      <c r="P490" s="373"/>
      <c r="Q490" s="373"/>
      <c r="R490" s="373"/>
      <c r="S490" s="373"/>
      <c r="T490" s="414">
        <f t="shared" si="147"/>
        <v>0</v>
      </c>
      <c r="U490" s="373"/>
      <c r="V490" s="373"/>
      <c r="W490" s="373"/>
      <c r="X490" s="373"/>
      <c r="Y490" s="423"/>
      <c r="Z490" s="373"/>
      <c r="AA490" s="373"/>
      <c r="AB490" s="373"/>
      <c r="AC490" s="373"/>
      <c r="AD490" s="373"/>
      <c r="AE490" s="373"/>
      <c r="AF490" s="373"/>
      <c r="AG490" s="423">
        <f t="shared" si="156"/>
        <v>450000</v>
      </c>
      <c r="AH490" s="423">
        <f t="shared" si="157"/>
        <v>450000</v>
      </c>
      <c r="AI490" s="423">
        <f t="shared" si="149"/>
        <v>450000</v>
      </c>
      <c r="AJ490" s="423"/>
      <c r="AK490" s="423">
        <v>450000</v>
      </c>
      <c r="AL490" s="423"/>
      <c r="AM490" s="423"/>
      <c r="AN490" s="414">
        <f t="shared" si="155"/>
        <v>0</v>
      </c>
      <c r="AO490" s="423"/>
      <c r="AP490" s="423"/>
      <c r="AQ490" s="423"/>
      <c r="AR490" s="423"/>
      <c r="AS490" s="414">
        <f t="shared" si="145"/>
        <v>0</v>
      </c>
      <c r="AT490" s="423"/>
      <c r="AU490" s="423"/>
      <c r="AV490" s="423"/>
      <c r="AW490" s="423"/>
      <c r="AX490" s="414">
        <f t="shared" si="146"/>
        <v>0</v>
      </c>
      <c r="AY490" s="423"/>
      <c r="AZ490" s="423"/>
      <c r="BA490" s="423"/>
      <c r="BB490" s="423"/>
      <c r="BC490" s="423"/>
      <c r="BD490" s="423"/>
      <c r="BE490" s="305"/>
      <c r="BF490" s="377"/>
      <c r="BG490" s="401"/>
    </row>
    <row r="491" s="402" customFormat="1" ht="30" customHeight="1" spans="1:59">
      <c r="A491" s="314">
        <v>483</v>
      </c>
      <c r="B491" s="305" t="s">
        <v>19</v>
      </c>
      <c r="C491" s="305" t="s">
        <v>20</v>
      </c>
      <c r="D491" s="371">
        <v>2013</v>
      </c>
      <c r="E491" s="81" t="s">
        <v>540</v>
      </c>
      <c r="F491" s="314" t="s">
        <v>50</v>
      </c>
      <c r="G491" s="314" t="s">
        <v>50</v>
      </c>
      <c r="H491" s="423">
        <f t="shared" si="150"/>
        <v>400000</v>
      </c>
      <c r="I491" s="423">
        <f t="shared" si="151"/>
        <v>400000</v>
      </c>
      <c r="J491" s="423">
        <f t="shared" si="152"/>
        <v>400000</v>
      </c>
      <c r="K491" s="373"/>
      <c r="L491" s="373">
        <v>400000</v>
      </c>
      <c r="M491" s="373"/>
      <c r="N491" s="373"/>
      <c r="O491" s="414">
        <f t="shared" si="138"/>
        <v>0</v>
      </c>
      <c r="P491" s="373"/>
      <c r="Q491" s="373"/>
      <c r="R491" s="373"/>
      <c r="S491" s="373"/>
      <c r="T491" s="414">
        <f t="shared" si="147"/>
        <v>0</v>
      </c>
      <c r="U491" s="373"/>
      <c r="V491" s="373"/>
      <c r="W491" s="373"/>
      <c r="X491" s="373"/>
      <c r="Y491" s="423"/>
      <c r="Z491" s="373"/>
      <c r="AA491" s="373"/>
      <c r="AB491" s="373"/>
      <c r="AC491" s="373"/>
      <c r="AD491" s="373"/>
      <c r="AE491" s="373"/>
      <c r="AF491" s="373"/>
      <c r="AG491" s="423">
        <f t="shared" si="156"/>
        <v>400000</v>
      </c>
      <c r="AH491" s="423">
        <f t="shared" si="157"/>
        <v>400000</v>
      </c>
      <c r="AI491" s="423">
        <f t="shared" si="149"/>
        <v>400000</v>
      </c>
      <c r="AJ491" s="423"/>
      <c r="AK491" s="423">
        <v>400000</v>
      </c>
      <c r="AL491" s="423"/>
      <c r="AM491" s="423"/>
      <c r="AN491" s="414">
        <f t="shared" si="155"/>
        <v>0</v>
      </c>
      <c r="AO491" s="423"/>
      <c r="AP491" s="423"/>
      <c r="AQ491" s="423"/>
      <c r="AR491" s="423"/>
      <c r="AS491" s="414">
        <f t="shared" si="145"/>
        <v>0</v>
      </c>
      <c r="AT491" s="423"/>
      <c r="AU491" s="423"/>
      <c r="AV491" s="423"/>
      <c r="AW491" s="423"/>
      <c r="AX491" s="414">
        <f t="shared" si="146"/>
        <v>0</v>
      </c>
      <c r="AY491" s="423"/>
      <c r="AZ491" s="423"/>
      <c r="BA491" s="423"/>
      <c r="BB491" s="423"/>
      <c r="BC491" s="423"/>
      <c r="BD491" s="423"/>
      <c r="BE491" s="305"/>
      <c r="BF491" s="377"/>
      <c r="BG491" s="401"/>
    </row>
    <row r="492" s="402" customFormat="1" ht="30" customHeight="1" spans="1:59">
      <c r="A492" s="314">
        <v>484</v>
      </c>
      <c r="B492" s="305" t="s">
        <v>19</v>
      </c>
      <c r="C492" s="305" t="s">
        <v>20</v>
      </c>
      <c r="D492" s="371">
        <v>2013</v>
      </c>
      <c r="E492" s="81" t="s">
        <v>541</v>
      </c>
      <c r="F492" s="314" t="s">
        <v>50</v>
      </c>
      <c r="G492" s="314" t="s">
        <v>50</v>
      </c>
      <c r="H492" s="423">
        <f t="shared" si="150"/>
        <v>450000</v>
      </c>
      <c r="I492" s="423">
        <f t="shared" si="151"/>
        <v>450000</v>
      </c>
      <c r="J492" s="423">
        <f t="shared" si="152"/>
        <v>450000</v>
      </c>
      <c r="K492" s="373"/>
      <c r="L492" s="373">
        <v>450000</v>
      </c>
      <c r="M492" s="373"/>
      <c r="N492" s="373"/>
      <c r="O492" s="414">
        <f t="shared" si="138"/>
        <v>0</v>
      </c>
      <c r="P492" s="373"/>
      <c r="Q492" s="373"/>
      <c r="R492" s="373"/>
      <c r="S492" s="373"/>
      <c r="T492" s="414">
        <f t="shared" si="147"/>
        <v>0</v>
      </c>
      <c r="U492" s="373"/>
      <c r="V492" s="373"/>
      <c r="W492" s="373"/>
      <c r="X492" s="373"/>
      <c r="Y492" s="423"/>
      <c r="Z492" s="373"/>
      <c r="AA492" s="373"/>
      <c r="AB492" s="373"/>
      <c r="AC492" s="373"/>
      <c r="AD492" s="373"/>
      <c r="AE492" s="373"/>
      <c r="AF492" s="373"/>
      <c r="AG492" s="423">
        <f t="shared" si="156"/>
        <v>450000</v>
      </c>
      <c r="AH492" s="423">
        <f t="shared" si="157"/>
        <v>450000</v>
      </c>
      <c r="AI492" s="423">
        <f t="shared" si="149"/>
        <v>450000</v>
      </c>
      <c r="AJ492" s="423"/>
      <c r="AK492" s="423">
        <v>450000</v>
      </c>
      <c r="AL492" s="423"/>
      <c r="AM492" s="423"/>
      <c r="AN492" s="414">
        <f t="shared" si="155"/>
        <v>0</v>
      </c>
      <c r="AO492" s="423"/>
      <c r="AP492" s="423"/>
      <c r="AQ492" s="423"/>
      <c r="AR492" s="423"/>
      <c r="AS492" s="414">
        <f t="shared" si="145"/>
        <v>0</v>
      </c>
      <c r="AT492" s="423"/>
      <c r="AU492" s="423"/>
      <c r="AV492" s="423"/>
      <c r="AW492" s="423"/>
      <c r="AX492" s="414">
        <f t="shared" si="146"/>
        <v>0</v>
      </c>
      <c r="AY492" s="423"/>
      <c r="AZ492" s="423"/>
      <c r="BA492" s="423"/>
      <c r="BB492" s="423"/>
      <c r="BC492" s="423"/>
      <c r="BD492" s="423"/>
      <c r="BE492" s="305"/>
      <c r="BF492" s="377"/>
      <c r="BG492" s="401"/>
    </row>
    <row r="493" s="402" customFormat="1" ht="30" customHeight="1" spans="1:59">
      <c r="A493" s="314">
        <v>485</v>
      </c>
      <c r="B493" s="305" t="s">
        <v>19</v>
      </c>
      <c r="C493" s="305" t="s">
        <v>20</v>
      </c>
      <c r="D493" s="371">
        <v>2013</v>
      </c>
      <c r="E493" s="81" t="s">
        <v>542</v>
      </c>
      <c r="F493" s="314" t="s">
        <v>50</v>
      </c>
      <c r="G493" s="314" t="s">
        <v>50</v>
      </c>
      <c r="H493" s="423">
        <f t="shared" si="150"/>
        <v>500000</v>
      </c>
      <c r="I493" s="423">
        <f t="shared" si="151"/>
        <v>500000</v>
      </c>
      <c r="J493" s="423">
        <f t="shared" si="152"/>
        <v>500000</v>
      </c>
      <c r="K493" s="373"/>
      <c r="L493" s="373">
        <v>500000</v>
      </c>
      <c r="M493" s="373"/>
      <c r="N493" s="373"/>
      <c r="O493" s="414">
        <f t="shared" si="138"/>
        <v>0</v>
      </c>
      <c r="P493" s="373"/>
      <c r="Q493" s="373"/>
      <c r="R493" s="373"/>
      <c r="S493" s="373"/>
      <c r="T493" s="414">
        <f t="shared" si="147"/>
        <v>0</v>
      </c>
      <c r="U493" s="373"/>
      <c r="V493" s="373"/>
      <c r="W493" s="373"/>
      <c r="X493" s="373"/>
      <c r="Y493" s="423"/>
      <c r="Z493" s="373"/>
      <c r="AA493" s="373"/>
      <c r="AB493" s="373"/>
      <c r="AC493" s="373"/>
      <c r="AD493" s="373"/>
      <c r="AE493" s="373"/>
      <c r="AF493" s="373"/>
      <c r="AG493" s="423">
        <f t="shared" si="156"/>
        <v>500000</v>
      </c>
      <c r="AH493" s="423">
        <f t="shared" si="157"/>
        <v>500000</v>
      </c>
      <c r="AI493" s="423">
        <f t="shared" si="149"/>
        <v>500000</v>
      </c>
      <c r="AJ493" s="423"/>
      <c r="AK493" s="423">
        <v>500000</v>
      </c>
      <c r="AL493" s="423"/>
      <c r="AM493" s="423"/>
      <c r="AN493" s="414">
        <f t="shared" si="155"/>
        <v>0</v>
      </c>
      <c r="AO493" s="423"/>
      <c r="AP493" s="423"/>
      <c r="AQ493" s="423"/>
      <c r="AR493" s="423"/>
      <c r="AS493" s="414">
        <f t="shared" si="145"/>
        <v>0</v>
      </c>
      <c r="AT493" s="423"/>
      <c r="AU493" s="423"/>
      <c r="AV493" s="423"/>
      <c r="AW493" s="423"/>
      <c r="AX493" s="414">
        <f t="shared" si="146"/>
        <v>0</v>
      </c>
      <c r="AY493" s="423"/>
      <c r="AZ493" s="423"/>
      <c r="BA493" s="423"/>
      <c r="BB493" s="423"/>
      <c r="BC493" s="423"/>
      <c r="BD493" s="423"/>
      <c r="BE493" s="305"/>
      <c r="BF493" s="377"/>
      <c r="BG493" s="401"/>
    </row>
    <row r="494" s="402" customFormat="1" ht="30" customHeight="1" spans="1:59">
      <c r="A494" s="314">
        <v>486</v>
      </c>
      <c r="B494" s="305" t="s">
        <v>19</v>
      </c>
      <c r="C494" s="305" t="s">
        <v>20</v>
      </c>
      <c r="D494" s="371">
        <v>2013</v>
      </c>
      <c r="E494" s="81" t="s">
        <v>543</v>
      </c>
      <c r="F494" s="314" t="s">
        <v>50</v>
      </c>
      <c r="G494" s="314" t="s">
        <v>50</v>
      </c>
      <c r="H494" s="423">
        <f t="shared" si="150"/>
        <v>400000</v>
      </c>
      <c r="I494" s="423">
        <f t="shared" si="151"/>
        <v>400000</v>
      </c>
      <c r="J494" s="423">
        <f t="shared" si="152"/>
        <v>400000</v>
      </c>
      <c r="K494" s="373"/>
      <c r="L494" s="373">
        <v>400000</v>
      </c>
      <c r="M494" s="373"/>
      <c r="N494" s="373"/>
      <c r="O494" s="414">
        <f t="shared" si="138"/>
        <v>0</v>
      </c>
      <c r="P494" s="373"/>
      <c r="Q494" s="373"/>
      <c r="R494" s="373"/>
      <c r="S494" s="373"/>
      <c r="T494" s="414">
        <f t="shared" si="147"/>
        <v>0</v>
      </c>
      <c r="U494" s="373"/>
      <c r="V494" s="373"/>
      <c r="W494" s="373"/>
      <c r="X494" s="373"/>
      <c r="Y494" s="423"/>
      <c r="Z494" s="373"/>
      <c r="AA494" s="373"/>
      <c r="AB494" s="373"/>
      <c r="AC494" s="373"/>
      <c r="AD494" s="373"/>
      <c r="AE494" s="373"/>
      <c r="AF494" s="373"/>
      <c r="AG494" s="423">
        <f t="shared" si="156"/>
        <v>400000</v>
      </c>
      <c r="AH494" s="423">
        <f t="shared" si="157"/>
        <v>400000</v>
      </c>
      <c r="AI494" s="423">
        <f t="shared" si="149"/>
        <v>400000</v>
      </c>
      <c r="AJ494" s="423"/>
      <c r="AK494" s="423">
        <v>400000</v>
      </c>
      <c r="AL494" s="423"/>
      <c r="AM494" s="423"/>
      <c r="AN494" s="414">
        <f t="shared" si="155"/>
        <v>0</v>
      </c>
      <c r="AO494" s="423"/>
      <c r="AP494" s="423"/>
      <c r="AQ494" s="423"/>
      <c r="AR494" s="423"/>
      <c r="AS494" s="414">
        <f t="shared" ref="AS494:AS525" si="158">AW494+AV494+AU494+AT494</f>
        <v>0</v>
      </c>
      <c r="AT494" s="423"/>
      <c r="AU494" s="423"/>
      <c r="AV494" s="423"/>
      <c r="AW494" s="423"/>
      <c r="AX494" s="414">
        <f t="shared" si="146"/>
        <v>0</v>
      </c>
      <c r="AY494" s="423"/>
      <c r="AZ494" s="423"/>
      <c r="BA494" s="423"/>
      <c r="BB494" s="423"/>
      <c r="BC494" s="423"/>
      <c r="BD494" s="423"/>
      <c r="BE494" s="305"/>
      <c r="BF494" s="377"/>
      <c r="BG494" s="401"/>
    </row>
    <row r="495" s="402" customFormat="1" ht="30" customHeight="1" spans="1:59">
      <c r="A495" s="314">
        <v>487</v>
      </c>
      <c r="B495" s="305" t="s">
        <v>19</v>
      </c>
      <c r="C495" s="305" t="s">
        <v>20</v>
      </c>
      <c r="D495" s="371">
        <v>2013</v>
      </c>
      <c r="E495" s="81" t="s">
        <v>544</v>
      </c>
      <c r="F495" s="314" t="s">
        <v>50</v>
      </c>
      <c r="G495" s="314" t="s">
        <v>50</v>
      </c>
      <c r="H495" s="423">
        <f t="shared" si="150"/>
        <v>400000</v>
      </c>
      <c r="I495" s="423">
        <f t="shared" si="151"/>
        <v>400000</v>
      </c>
      <c r="J495" s="423">
        <f t="shared" si="152"/>
        <v>400000</v>
      </c>
      <c r="K495" s="373"/>
      <c r="L495" s="373">
        <v>400000</v>
      </c>
      <c r="M495" s="373"/>
      <c r="N495" s="373"/>
      <c r="O495" s="414">
        <f t="shared" si="138"/>
        <v>0</v>
      </c>
      <c r="P495" s="373"/>
      <c r="Q495" s="373"/>
      <c r="R495" s="373"/>
      <c r="S495" s="373"/>
      <c r="T495" s="414">
        <f t="shared" si="147"/>
        <v>0</v>
      </c>
      <c r="U495" s="373"/>
      <c r="V495" s="373"/>
      <c r="W495" s="373"/>
      <c r="X495" s="373"/>
      <c r="Y495" s="423"/>
      <c r="Z495" s="373"/>
      <c r="AA495" s="373"/>
      <c r="AB495" s="373"/>
      <c r="AC495" s="373"/>
      <c r="AD495" s="373"/>
      <c r="AE495" s="373"/>
      <c r="AF495" s="373"/>
      <c r="AG495" s="423">
        <f t="shared" si="156"/>
        <v>400000</v>
      </c>
      <c r="AH495" s="423">
        <f t="shared" si="157"/>
        <v>400000</v>
      </c>
      <c r="AI495" s="423">
        <f t="shared" si="149"/>
        <v>400000</v>
      </c>
      <c r="AJ495" s="423"/>
      <c r="AK495" s="423">
        <v>400000</v>
      </c>
      <c r="AL495" s="423"/>
      <c r="AM495" s="423"/>
      <c r="AN495" s="414">
        <f t="shared" si="155"/>
        <v>0</v>
      </c>
      <c r="AO495" s="423"/>
      <c r="AP495" s="423"/>
      <c r="AQ495" s="423"/>
      <c r="AR495" s="423"/>
      <c r="AS495" s="414">
        <f t="shared" si="158"/>
        <v>0</v>
      </c>
      <c r="AT495" s="423"/>
      <c r="AU495" s="423"/>
      <c r="AV495" s="423"/>
      <c r="AW495" s="423"/>
      <c r="AX495" s="414">
        <f t="shared" si="146"/>
        <v>0</v>
      </c>
      <c r="AY495" s="423"/>
      <c r="AZ495" s="423"/>
      <c r="BA495" s="423"/>
      <c r="BB495" s="423"/>
      <c r="BC495" s="423"/>
      <c r="BD495" s="423"/>
      <c r="BE495" s="305"/>
      <c r="BF495" s="377"/>
      <c r="BG495" s="401"/>
    </row>
    <row r="496" s="402" customFormat="1" ht="30" customHeight="1" spans="1:59">
      <c r="A496" s="314">
        <v>488</v>
      </c>
      <c r="B496" s="305" t="s">
        <v>19</v>
      </c>
      <c r="C496" s="305" t="s">
        <v>20</v>
      </c>
      <c r="D496" s="371">
        <v>2013</v>
      </c>
      <c r="E496" s="81" t="s">
        <v>545</v>
      </c>
      <c r="F496" s="314" t="s">
        <v>50</v>
      </c>
      <c r="G496" s="314" t="s">
        <v>50</v>
      </c>
      <c r="H496" s="423">
        <f t="shared" si="150"/>
        <v>500000</v>
      </c>
      <c r="I496" s="423">
        <f t="shared" si="151"/>
        <v>500000</v>
      </c>
      <c r="J496" s="423">
        <f t="shared" si="152"/>
        <v>500000</v>
      </c>
      <c r="K496" s="373"/>
      <c r="L496" s="373">
        <v>500000</v>
      </c>
      <c r="M496" s="373"/>
      <c r="N496" s="373"/>
      <c r="O496" s="414">
        <f t="shared" si="138"/>
        <v>0</v>
      </c>
      <c r="P496" s="373"/>
      <c r="Q496" s="373"/>
      <c r="R496" s="373"/>
      <c r="S496" s="373"/>
      <c r="T496" s="414">
        <f t="shared" si="147"/>
        <v>0</v>
      </c>
      <c r="U496" s="373"/>
      <c r="V496" s="373"/>
      <c r="W496" s="373"/>
      <c r="X496" s="373"/>
      <c r="Y496" s="423"/>
      <c r="Z496" s="373"/>
      <c r="AA496" s="373"/>
      <c r="AB496" s="373"/>
      <c r="AC496" s="373"/>
      <c r="AD496" s="373"/>
      <c r="AE496" s="373"/>
      <c r="AF496" s="373"/>
      <c r="AG496" s="423">
        <f t="shared" si="156"/>
        <v>500000</v>
      </c>
      <c r="AH496" s="423">
        <f t="shared" si="157"/>
        <v>500000</v>
      </c>
      <c r="AI496" s="423">
        <f t="shared" si="149"/>
        <v>500000</v>
      </c>
      <c r="AJ496" s="423"/>
      <c r="AK496" s="423">
        <v>500000</v>
      </c>
      <c r="AL496" s="423"/>
      <c r="AM496" s="423"/>
      <c r="AN496" s="414">
        <f t="shared" si="155"/>
        <v>0</v>
      </c>
      <c r="AO496" s="423"/>
      <c r="AP496" s="423"/>
      <c r="AQ496" s="423"/>
      <c r="AR496" s="423"/>
      <c r="AS496" s="414">
        <f t="shared" si="158"/>
        <v>0</v>
      </c>
      <c r="AT496" s="423"/>
      <c r="AU496" s="423"/>
      <c r="AV496" s="423"/>
      <c r="AW496" s="423"/>
      <c r="AX496" s="414">
        <f t="shared" si="146"/>
        <v>0</v>
      </c>
      <c r="AY496" s="423"/>
      <c r="AZ496" s="423"/>
      <c r="BA496" s="423"/>
      <c r="BB496" s="423"/>
      <c r="BC496" s="423"/>
      <c r="BD496" s="423"/>
      <c r="BE496" s="305"/>
      <c r="BF496" s="377"/>
      <c r="BG496" s="401"/>
    </row>
    <row r="497" s="402" customFormat="1" ht="30" customHeight="1" spans="1:59">
      <c r="A497" s="314">
        <v>489</v>
      </c>
      <c r="B497" s="305" t="s">
        <v>19</v>
      </c>
      <c r="C497" s="305" t="s">
        <v>20</v>
      </c>
      <c r="D497" s="371">
        <v>2013</v>
      </c>
      <c r="E497" s="81" t="s">
        <v>546</v>
      </c>
      <c r="F497" s="314" t="s">
        <v>50</v>
      </c>
      <c r="G497" s="314" t="s">
        <v>50</v>
      </c>
      <c r="H497" s="423">
        <f t="shared" si="150"/>
        <v>600000</v>
      </c>
      <c r="I497" s="423">
        <f t="shared" si="151"/>
        <v>600000</v>
      </c>
      <c r="J497" s="423">
        <f t="shared" si="152"/>
        <v>600000</v>
      </c>
      <c r="K497" s="373"/>
      <c r="L497" s="373">
        <v>600000</v>
      </c>
      <c r="M497" s="373"/>
      <c r="N497" s="373"/>
      <c r="O497" s="414">
        <f t="shared" si="138"/>
        <v>0</v>
      </c>
      <c r="P497" s="373"/>
      <c r="Q497" s="373"/>
      <c r="R497" s="373"/>
      <c r="S497" s="373"/>
      <c r="T497" s="414">
        <f t="shared" si="147"/>
        <v>0</v>
      </c>
      <c r="U497" s="373"/>
      <c r="V497" s="373"/>
      <c r="W497" s="373"/>
      <c r="X497" s="373"/>
      <c r="Y497" s="423"/>
      <c r="Z497" s="373"/>
      <c r="AA497" s="373"/>
      <c r="AB497" s="373"/>
      <c r="AC497" s="373"/>
      <c r="AD497" s="373"/>
      <c r="AE497" s="373"/>
      <c r="AF497" s="373"/>
      <c r="AG497" s="423">
        <f t="shared" si="156"/>
        <v>600000</v>
      </c>
      <c r="AH497" s="423">
        <f t="shared" si="157"/>
        <v>600000</v>
      </c>
      <c r="AI497" s="423">
        <f t="shared" si="149"/>
        <v>600000</v>
      </c>
      <c r="AJ497" s="423"/>
      <c r="AK497" s="423">
        <v>600000</v>
      </c>
      <c r="AL497" s="423"/>
      <c r="AM497" s="423"/>
      <c r="AN497" s="414">
        <f t="shared" si="155"/>
        <v>0</v>
      </c>
      <c r="AO497" s="423"/>
      <c r="AP497" s="423"/>
      <c r="AQ497" s="423"/>
      <c r="AR497" s="423"/>
      <c r="AS497" s="414">
        <f t="shared" si="158"/>
        <v>0</v>
      </c>
      <c r="AT497" s="423"/>
      <c r="AU497" s="423"/>
      <c r="AV497" s="423"/>
      <c r="AW497" s="423"/>
      <c r="AX497" s="414">
        <f t="shared" si="146"/>
        <v>0</v>
      </c>
      <c r="AY497" s="423"/>
      <c r="AZ497" s="423"/>
      <c r="BA497" s="423"/>
      <c r="BB497" s="423"/>
      <c r="BC497" s="423"/>
      <c r="BD497" s="423"/>
      <c r="BE497" s="305"/>
      <c r="BF497" s="377"/>
      <c r="BG497" s="401"/>
    </row>
    <row r="498" s="402" customFormat="1" ht="30" customHeight="1" spans="1:59">
      <c r="A498" s="314">
        <v>490</v>
      </c>
      <c r="B498" s="305" t="s">
        <v>19</v>
      </c>
      <c r="C498" s="305" t="s">
        <v>20</v>
      </c>
      <c r="D498" s="371">
        <v>2013</v>
      </c>
      <c r="E498" s="81" t="s">
        <v>547</v>
      </c>
      <c r="F498" s="314" t="s">
        <v>50</v>
      </c>
      <c r="G498" s="314" t="s">
        <v>50</v>
      </c>
      <c r="H498" s="423">
        <f t="shared" si="150"/>
        <v>450000</v>
      </c>
      <c r="I498" s="423">
        <f t="shared" si="151"/>
        <v>450000</v>
      </c>
      <c r="J498" s="423">
        <f t="shared" si="152"/>
        <v>450000</v>
      </c>
      <c r="K498" s="373"/>
      <c r="L498" s="373">
        <v>450000</v>
      </c>
      <c r="M498" s="373"/>
      <c r="N498" s="373"/>
      <c r="O498" s="414">
        <f t="shared" si="138"/>
        <v>0</v>
      </c>
      <c r="P498" s="373"/>
      <c r="Q498" s="373"/>
      <c r="R498" s="373"/>
      <c r="S498" s="373"/>
      <c r="T498" s="414">
        <f t="shared" si="147"/>
        <v>0</v>
      </c>
      <c r="U498" s="373"/>
      <c r="V498" s="373"/>
      <c r="W498" s="373"/>
      <c r="X498" s="373"/>
      <c r="Y498" s="423"/>
      <c r="Z498" s="373"/>
      <c r="AA498" s="373"/>
      <c r="AB498" s="373"/>
      <c r="AC498" s="373"/>
      <c r="AD498" s="373"/>
      <c r="AE498" s="373"/>
      <c r="AF498" s="373"/>
      <c r="AG498" s="423">
        <f t="shared" si="156"/>
        <v>450000</v>
      </c>
      <c r="AH498" s="423">
        <f t="shared" si="157"/>
        <v>450000</v>
      </c>
      <c r="AI498" s="423">
        <f t="shared" si="149"/>
        <v>450000</v>
      </c>
      <c r="AJ498" s="423"/>
      <c r="AK498" s="423">
        <v>450000</v>
      </c>
      <c r="AL498" s="423"/>
      <c r="AM498" s="423"/>
      <c r="AN498" s="414">
        <f t="shared" si="155"/>
        <v>0</v>
      </c>
      <c r="AO498" s="423"/>
      <c r="AP498" s="423"/>
      <c r="AQ498" s="423"/>
      <c r="AR498" s="423"/>
      <c r="AS498" s="414">
        <f t="shared" si="158"/>
        <v>0</v>
      </c>
      <c r="AT498" s="423"/>
      <c r="AU498" s="423"/>
      <c r="AV498" s="423"/>
      <c r="AW498" s="423"/>
      <c r="AX498" s="414">
        <f t="shared" si="146"/>
        <v>0</v>
      </c>
      <c r="AY498" s="423"/>
      <c r="AZ498" s="423"/>
      <c r="BA498" s="423"/>
      <c r="BB498" s="423"/>
      <c r="BC498" s="423"/>
      <c r="BD498" s="423"/>
      <c r="BE498" s="305"/>
      <c r="BF498" s="377"/>
      <c r="BG498" s="401"/>
    </row>
    <row r="499" s="402" customFormat="1" ht="30" customHeight="1" spans="1:59">
      <c r="A499" s="314">
        <v>491</v>
      </c>
      <c r="B499" s="305" t="s">
        <v>19</v>
      </c>
      <c r="C499" s="305" t="s">
        <v>20</v>
      </c>
      <c r="D499" s="371">
        <v>2013</v>
      </c>
      <c r="E499" s="81" t="s">
        <v>548</v>
      </c>
      <c r="F499" s="314" t="s">
        <v>50</v>
      </c>
      <c r="G499" s="314" t="s">
        <v>50</v>
      </c>
      <c r="H499" s="423">
        <f t="shared" si="150"/>
        <v>500000</v>
      </c>
      <c r="I499" s="423">
        <f t="shared" si="151"/>
        <v>500000</v>
      </c>
      <c r="J499" s="423">
        <f t="shared" si="152"/>
        <v>500000</v>
      </c>
      <c r="K499" s="373"/>
      <c r="L499" s="373">
        <v>500000</v>
      </c>
      <c r="M499" s="373"/>
      <c r="N499" s="373"/>
      <c r="O499" s="414">
        <f t="shared" si="138"/>
        <v>0</v>
      </c>
      <c r="P499" s="373"/>
      <c r="Q499" s="373"/>
      <c r="R499" s="373"/>
      <c r="S499" s="373"/>
      <c r="T499" s="414">
        <f t="shared" si="147"/>
        <v>0</v>
      </c>
      <c r="U499" s="373"/>
      <c r="V499" s="373"/>
      <c r="W499" s="373"/>
      <c r="X499" s="373"/>
      <c r="Y499" s="423"/>
      <c r="Z499" s="373"/>
      <c r="AA499" s="373"/>
      <c r="AB499" s="373"/>
      <c r="AC499" s="373"/>
      <c r="AD499" s="373"/>
      <c r="AE499" s="373"/>
      <c r="AF499" s="373"/>
      <c r="AG499" s="423">
        <f t="shared" si="156"/>
        <v>500000</v>
      </c>
      <c r="AH499" s="423">
        <f t="shared" si="157"/>
        <v>500000</v>
      </c>
      <c r="AI499" s="423">
        <f t="shared" si="149"/>
        <v>500000</v>
      </c>
      <c r="AJ499" s="423"/>
      <c r="AK499" s="423">
        <v>500000</v>
      </c>
      <c r="AL499" s="423"/>
      <c r="AM499" s="423"/>
      <c r="AN499" s="414">
        <f t="shared" si="155"/>
        <v>0</v>
      </c>
      <c r="AO499" s="423"/>
      <c r="AP499" s="423"/>
      <c r="AQ499" s="423"/>
      <c r="AR499" s="423"/>
      <c r="AS499" s="414">
        <f t="shared" si="158"/>
        <v>0</v>
      </c>
      <c r="AT499" s="423"/>
      <c r="AU499" s="423"/>
      <c r="AV499" s="423"/>
      <c r="AW499" s="423"/>
      <c r="AX499" s="414">
        <f t="shared" ref="AX499:AX530" si="159">AZ499+AY499+BA499</f>
        <v>0</v>
      </c>
      <c r="AY499" s="423"/>
      <c r="AZ499" s="423"/>
      <c r="BA499" s="423"/>
      <c r="BB499" s="423"/>
      <c r="BC499" s="423"/>
      <c r="BD499" s="423"/>
      <c r="BE499" s="305"/>
      <c r="BF499" s="377"/>
      <c r="BG499" s="401"/>
    </row>
    <row r="500" s="402" customFormat="1" ht="30" customHeight="1" spans="1:59">
      <c r="A500" s="314">
        <v>492</v>
      </c>
      <c r="B500" s="305" t="s">
        <v>19</v>
      </c>
      <c r="C500" s="305" t="s">
        <v>20</v>
      </c>
      <c r="D500" s="371">
        <v>2014</v>
      </c>
      <c r="E500" s="81" t="s">
        <v>549</v>
      </c>
      <c r="F500" s="314" t="s">
        <v>50</v>
      </c>
      <c r="G500" s="314" t="s">
        <v>50</v>
      </c>
      <c r="H500" s="423">
        <f t="shared" ref="H500:H523" si="160">I500+AF500</f>
        <v>400000</v>
      </c>
      <c r="I500" s="423">
        <f t="shared" ref="I500:I523" si="161">O500+J500+T500+Y500+AE500+AC500+AD500</f>
        <v>400000</v>
      </c>
      <c r="J500" s="423">
        <f t="shared" ref="J500:J523" si="162">N500+M500+L500+K500</f>
        <v>400000</v>
      </c>
      <c r="K500" s="373"/>
      <c r="L500" s="373">
        <v>400000</v>
      </c>
      <c r="M500" s="373"/>
      <c r="N500" s="373"/>
      <c r="O500" s="414">
        <f t="shared" si="138"/>
        <v>0</v>
      </c>
      <c r="P500" s="373"/>
      <c r="Q500" s="373"/>
      <c r="R500" s="373"/>
      <c r="S500" s="373"/>
      <c r="T500" s="414">
        <f t="shared" ref="T500:T544" si="163">X500+W500+V500+U500</f>
        <v>0</v>
      </c>
      <c r="U500" s="373"/>
      <c r="V500" s="373"/>
      <c r="W500" s="373"/>
      <c r="X500" s="373"/>
      <c r="Y500" s="423"/>
      <c r="Z500" s="373"/>
      <c r="AA500" s="373"/>
      <c r="AB500" s="373"/>
      <c r="AC500" s="373"/>
      <c r="AD500" s="373"/>
      <c r="AE500" s="373"/>
      <c r="AF500" s="373"/>
      <c r="AG500" s="423">
        <f t="shared" si="156"/>
        <v>400000</v>
      </c>
      <c r="AH500" s="423">
        <f t="shared" si="157"/>
        <v>400000</v>
      </c>
      <c r="AI500" s="423">
        <f t="shared" si="149"/>
        <v>400000</v>
      </c>
      <c r="AJ500" s="423"/>
      <c r="AK500" s="423">
        <v>400000</v>
      </c>
      <c r="AL500" s="423"/>
      <c r="AM500" s="423"/>
      <c r="AN500" s="414">
        <f t="shared" si="155"/>
        <v>0</v>
      </c>
      <c r="AO500" s="423"/>
      <c r="AP500" s="423"/>
      <c r="AQ500" s="423"/>
      <c r="AR500" s="423"/>
      <c r="AS500" s="414">
        <f t="shared" si="158"/>
        <v>0</v>
      </c>
      <c r="AT500" s="423"/>
      <c r="AU500" s="423"/>
      <c r="AV500" s="423"/>
      <c r="AW500" s="423"/>
      <c r="AX500" s="414">
        <f t="shared" si="159"/>
        <v>0</v>
      </c>
      <c r="AY500" s="423"/>
      <c r="AZ500" s="423"/>
      <c r="BA500" s="423"/>
      <c r="BB500" s="423"/>
      <c r="BC500" s="423"/>
      <c r="BD500" s="423"/>
      <c r="BE500" s="305"/>
      <c r="BF500" s="377"/>
      <c r="BG500" s="401"/>
    </row>
    <row r="501" s="402" customFormat="1" ht="30" customHeight="1" spans="1:59">
      <c r="A501" s="314">
        <v>493</v>
      </c>
      <c r="B501" s="305" t="s">
        <v>19</v>
      </c>
      <c r="C501" s="305" t="s">
        <v>20</v>
      </c>
      <c r="D501" s="371">
        <v>2014</v>
      </c>
      <c r="E501" s="81" t="s">
        <v>550</v>
      </c>
      <c r="F501" s="314" t="s">
        <v>50</v>
      </c>
      <c r="G501" s="314" t="s">
        <v>50</v>
      </c>
      <c r="H501" s="423">
        <f t="shared" si="160"/>
        <v>700000</v>
      </c>
      <c r="I501" s="423">
        <f t="shared" si="161"/>
        <v>700000</v>
      </c>
      <c r="J501" s="423">
        <f t="shared" si="162"/>
        <v>700000</v>
      </c>
      <c r="K501" s="373"/>
      <c r="L501" s="373">
        <v>700000</v>
      </c>
      <c r="M501" s="373"/>
      <c r="N501" s="373"/>
      <c r="O501" s="414">
        <f t="shared" si="138"/>
        <v>0</v>
      </c>
      <c r="P501" s="373"/>
      <c r="Q501" s="373"/>
      <c r="R501" s="373"/>
      <c r="S501" s="373"/>
      <c r="T501" s="414">
        <f t="shared" si="163"/>
        <v>0</v>
      </c>
      <c r="U501" s="373"/>
      <c r="V501" s="373"/>
      <c r="W501" s="373"/>
      <c r="X501" s="373"/>
      <c r="Y501" s="423"/>
      <c r="Z501" s="373"/>
      <c r="AA501" s="373"/>
      <c r="AB501" s="373"/>
      <c r="AC501" s="373"/>
      <c r="AD501" s="373"/>
      <c r="AE501" s="373"/>
      <c r="AF501" s="373"/>
      <c r="AG501" s="423">
        <f t="shared" si="156"/>
        <v>700000</v>
      </c>
      <c r="AH501" s="423">
        <f t="shared" si="157"/>
        <v>700000</v>
      </c>
      <c r="AI501" s="423">
        <f t="shared" si="149"/>
        <v>700000</v>
      </c>
      <c r="AJ501" s="423"/>
      <c r="AK501" s="423">
        <v>700000</v>
      </c>
      <c r="AL501" s="423"/>
      <c r="AM501" s="423"/>
      <c r="AN501" s="414">
        <f t="shared" si="155"/>
        <v>0</v>
      </c>
      <c r="AO501" s="423"/>
      <c r="AP501" s="423"/>
      <c r="AQ501" s="423"/>
      <c r="AR501" s="423"/>
      <c r="AS501" s="414">
        <f t="shared" si="158"/>
        <v>0</v>
      </c>
      <c r="AT501" s="423"/>
      <c r="AU501" s="423"/>
      <c r="AV501" s="423"/>
      <c r="AW501" s="423"/>
      <c r="AX501" s="414">
        <f t="shared" si="159"/>
        <v>0</v>
      </c>
      <c r="AY501" s="423"/>
      <c r="AZ501" s="423"/>
      <c r="BA501" s="423"/>
      <c r="BB501" s="423"/>
      <c r="BC501" s="423"/>
      <c r="BD501" s="423"/>
      <c r="BE501" s="305"/>
      <c r="BF501" s="377"/>
      <c r="BG501" s="401"/>
    </row>
    <row r="502" s="402" customFormat="1" ht="30" customHeight="1" spans="1:59">
      <c r="A502" s="314">
        <v>494</v>
      </c>
      <c r="B502" s="305" t="s">
        <v>19</v>
      </c>
      <c r="C502" s="305" t="s">
        <v>20</v>
      </c>
      <c r="D502" s="371">
        <v>2014</v>
      </c>
      <c r="E502" s="81" t="s">
        <v>551</v>
      </c>
      <c r="F502" s="314" t="s">
        <v>50</v>
      </c>
      <c r="G502" s="314" t="s">
        <v>50</v>
      </c>
      <c r="H502" s="423">
        <f t="shared" si="160"/>
        <v>500000</v>
      </c>
      <c r="I502" s="423">
        <f t="shared" si="161"/>
        <v>500000</v>
      </c>
      <c r="J502" s="423">
        <f t="shared" si="162"/>
        <v>500000</v>
      </c>
      <c r="K502" s="373"/>
      <c r="L502" s="373">
        <v>500000</v>
      </c>
      <c r="M502" s="373"/>
      <c r="N502" s="373"/>
      <c r="O502" s="414">
        <f t="shared" si="138"/>
        <v>0</v>
      </c>
      <c r="P502" s="373"/>
      <c r="Q502" s="373"/>
      <c r="R502" s="373"/>
      <c r="S502" s="373"/>
      <c r="T502" s="414">
        <f t="shared" si="163"/>
        <v>0</v>
      </c>
      <c r="U502" s="373"/>
      <c r="V502" s="373"/>
      <c r="W502" s="373"/>
      <c r="X502" s="373"/>
      <c r="Y502" s="423"/>
      <c r="Z502" s="373"/>
      <c r="AA502" s="373"/>
      <c r="AB502" s="373"/>
      <c r="AC502" s="373"/>
      <c r="AD502" s="373"/>
      <c r="AE502" s="373"/>
      <c r="AF502" s="373"/>
      <c r="AG502" s="423">
        <f t="shared" si="156"/>
        <v>500000</v>
      </c>
      <c r="AH502" s="423">
        <f t="shared" si="157"/>
        <v>500000</v>
      </c>
      <c r="AI502" s="423">
        <f t="shared" ref="AI502:AI521" si="164">AM502+AL502+AK502+AJ502</f>
        <v>500000</v>
      </c>
      <c r="AJ502" s="423"/>
      <c r="AK502" s="423">
        <v>500000</v>
      </c>
      <c r="AL502" s="423"/>
      <c r="AM502" s="423"/>
      <c r="AN502" s="414">
        <f t="shared" si="155"/>
        <v>0</v>
      </c>
      <c r="AO502" s="423"/>
      <c r="AP502" s="423"/>
      <c r="AQ502" s="423"/>
      <c r="AR502" s="423"/>
      <c r="AS502" s="414">
        <f t="shared" si="158"/>
        <v>0</v>
      </c>
      <c r="AT502" s="423"/>
      <c r="AU502" s="423"/>
      <c r="AV502" s="423"/>
      <c r="AW502" s="423"/>
      <c r="AX502" s="414">
        <f t="shared" si="159"/>
        <v>0</v>
      </c>
      <c r="AY502" s="423"/>
      <c r="AZ502" s="423"/>
      <c r="BA502" s="423"/>
      <c r="BB502" s="423"/>
      <c r="BC502" s="423"/>
      <c r="BD502" s="423"/>
      <c r="BE502" s="305"/>
      <c r="BF502" s="377"/>
      <c r="BG502" s="401"/>
    </row>
    <row r="503" s="402" customFormat="1" ht="30" customHeight="1" spans="1:59">
      <c r="A503" s="314">
        <v>495</v>
      </c>
      <c r="B503" s="305" t="s">
        <v>19</v>
      </c>
      <c r="C503" s="305" t="s">
        <v>20</v>
      </c>
      <c r="D503" s="371">
        <v>2014</v>
      </c>
      <c r="E503" s="81" t="s">
        <v>552</v>
      </c>
      <c r="F503" s="314" t="s">
        <v>50</v>
      </c>
      <c r="G503" s="314" t="s">
        <v>50</v>
      </c>
      <c r="H503" s="423">
        <f t="shared" si="160"/>
        <v>500000</v>
      </c>
      <c r="I503" s="423">
        <f t="shared" si="161"/>
        <v>500000</v>
      </c>
      <c r="J503" s="423">
        <f t="shared" si="162"/>
        <v>500000</v>
      </c>
      <c r="K503" s="373"/>
      <c r="L503" s="373">
        <v>500000</v>
      </c>
      <c r="M503" s="373"/>
      <c r="N503" s="373"/>
      <c r="O503" s="414">
        <f t="shared" si="138"/>
        <v>0</v>
      </c>
      <c r="P503" s="373"/>
      <c r="Q503" s="373"/>
      <c r="R503" s="373"/>
      <c r="S503" s="373"/>
      <c r="T503" s="414">
        <f t="shared" si="163"/>
        <v>0</v>
      </c>
      <c r="U503" s="373"/>
      <c r="V503" s="373"/>
      <c r="W503" s="373"/>
      <c r="X503" s="373"/>
      <c r="Y503" s="423"/>
      <c r="Z503" s="373"/>
      <c r="AA503" s="373"/>
      <c r="AB503" s="373"/>
      <c r="AC503" s="373"/>
      <c r="AD503" s="373"/>
      <c r="AE503" s="373"/>
      <c r="AF503" s="373"/>
      <c r="AG503" s="423">
        <f t="shared" si="156"/>
        <v>500000</v>
      </c>
      <c r="AH503" s="423">
        <f t="shared" si="157"/>
        <v>500000</v>
      </c>
      <c r="AI503" s="423">
        <f t="shared" si="164"/>
        <v>500000</v>
      </c>
      <c r="AJ503" s="423"/>
      <c r="AK503" s="423">
        <v>500000</v>
      </c>
      <c r="AL503" s="423"/>
      <c r="AM503" s="423"/>
      <c r="AN503" s="414">
        <f t="shared" si="155"/>
        <v>0</v>
      </c>
      <c r="AO503" s="423"/>
      <c r="AP503" s="423"/>
      <c r="AQ503" s="423"/>
      <c r="AR503" s="423"/>
      <c r="AS503" s="414">
        <f t="shared" si="158"/>
        <v>0</v>
      </c>
      <c r="AT503" s="423"/>
      <c r="AU503" s="423"/>
      <c r="AV503" s="423"/>
      <c r="AW503" s="423"/>
      <c r="AX503" s="414">
        <f t="shared" si="159"/>
        <v>0</v>
      </c>
      <c r="AY503" s="423"/>
      <c r="AZ503" s="423"/>
      <c r="BA503" s="423"/>
      <c r="BB503" s="423"/>
      <c r="BC503" s="423"/>
      <c r="BD503" s="423"/>
      <c r="BE503" s="305"/>
      <c r="BF503" s="377"/>
      <c r="BG503" s="401"/>
    </row>
    <row r="504" s="403" customFormat="1" ht="30" customHeight="1" spans="1:59">
      <c r="A504" s="314">
        <v>496</v>
      </c>
      <c r="B504" s="435" t="s">
        <v>19</v>
      </c>
      <c r="C504" s="435" t="s">
        <v>20</v>
      </c>
      <c r="D504" s="436">
        <v>2014</v>
      </c>
      <c r="E504" s="81" t="s">
        <v>553</v>
      </c>
      <c r="F504" s="314" t="s">
        <v>50</v>
      </c>
      <c r="G504" s="314" t="s">
        <v>50</v>
      </c>
      <c r="H504" s="437">
        <f t="shared" si="160"/>
        <v>450000</v>
      </c>
      <c r="I504" s="437">
        <f t="shared" si="161"/>
        <v>450000</v>
      </c>
      <c r="J504" s="437">
        <f t="shared" si="162"/>
        <v>450000</v>
      </c>
      <c r="K504" s="438"/>
      <c r="L504" s="438">
        <v>450000</v>
      </c>
      <c r="M504" s="438"/>
      <c r="N504" s="438"/>
      <c r="O504" s="414">
        <f t="shared" ref="O504:O539" si="165">S504+R504+Q504+P504</f>
        <v>0</v>
      </c>
      <c r="P504" s="438"/>
      <c r="Q504" s="438"/>
      <c r="R504" s="438"/>
      <c r="S504" s="438"/>
      <c r="T504" s="414">
        <f t="shared" si="163"/>
        <v>0</v>
      </c>
      <c r="U504" s="438"/>
      <c r="V504" s="438"/>
      <c r="W504" s="438"/>
      <c r="X504" s="438"/>
      <c r="Y504" s="437"/>
      <c r="Z504" s="438"/>
      <c r="AA504" s="438"/>
      <c r="AB504" s="438"/>
      <c r="AC504" s="438"/>
      <c r="AD504" s="438"/>
      <c r="AE504" s="438"/>
      <c r="AF504" s="438"/>
      <c r="AG504" s="437">
        <f t="shared" si="156"/>
        <v>450000</v>
      </c>
      <c r="AH504" s="437">
        <f t="shared" si="157"/>
        <v>450000</v>
      </c>
      <c r="AI504" s="437">
        <f t="shared" si="164"/>
        <v>450000</v>
      </c>
      <c r="AJ504" s="437"/>
      <c r="AK504" s="437">
        <v>450000</v>
      </c>
      <c r="AL504" s="437"/>
      <c r="AM504" s="437"/>
      <c r="AN504" s="414">
        <f t="shared" si="155"/>
        <v>0</v>
      </c>
      <c r="AO504" s="437"/>
      <c r="AP504" s="437"/>
      <c r="AQ504" s="437"/>
      <c r="AR504" s="437"/>
      <c r="AS504" s="414">
        <f t="shared" si="158"/>
        <v>0</v>
      </c>
      <c r="AT504" s="437"/>
      <c r="AU504" s="437"/>
      <c r="AV504" s="437"/>
      <c r="AW504" s="437"/>
      <c r="AX504" s="414">
        <f t="shared" si="159"/>
        <v>0</v>
      </c>
      <c r="AY504" s="437"/>
      <c r="AZ504" s="437"/>
      <c r="BA504" s="437"/>
      <c r="BB504" s="437"/>
      <c r="BC504" s="437"/>
      <c r="BD504" s="437"/>
      <c r="BE504" s="435"/>
      <c r="BF504" s="439"/>
      <c r="BG504" s="440"/>
    </row>
    <row r="505" s="403" customFormat="1" ht="30" customHeight="1" spans="1:59">
      <c r="A505" s="314">
        <v>497</v>
      </c>
      <c r="B505" s="435" t="s">
        <v>19</v>
      </c>
      <c r="C505" s="435" t="s">
        <v>20</v>
      </c>
      <c r="D505" s="436">
        <v>2014</v>
      </c>
      <c r="E505" s="81" t="s">
        <v>554</v>
      </c>
      <c r="F505" s="314" t="s">
        <v>50</v>
      </c>
      <c r="G505" s="314" t="s">
        <v>79</v>
      </c>
      <c r="H505" s="437">
        <f t="shared" si="160"/>
        <v>500000</v>
      </c>
      <c r="I505" s="437">
        <f t="shared" si="161"/>
        <v>500000</v>
      </c>
      <c r="J505" s="437">
        <f t="shared" si="162"/>
        <v>500000</v>
      </c>
      <c r="K505" s="438"/>
      <c r="L505" s="438">
        <v>500000</v>
      </c>
      <c r="M505" s="438"/>
      <c r="N505" s="438"/>
      <c r="O505" s="414">
        <f t="shared" si="165"/>
        <v>0</v>
      </c>
      <c r="P505" s="438"/>
      <c r="Q505" s="438"/>
      <c r="R505" s="438"/>
      <c r="S505" s="438"/>
      <c r="T505" s="414">
        <f t="shared" si="163"/>
        <v>0</v>
      </c>
      <c r="U505" s="438"/>
      <c r="V505" s="438"/>
      <c r="W505" s="438"/>
      <c r="X505" s="438"/>
      <c r="Y505" s="414">
        <f>AA505+Z505+AB505</f>
        <v>0</v>
      </c>
      <c r="Z505" s="438"/>
      <c r="AA505" s="438"/>
      <c r="AB505" s="438"/>
      <c r="AC505" s="438"/>
      <c r="AD505" s="438"/>
      <c r="AE505" s="438"/>
      <c r="AF505" s="438"/>
      <c r="AG505" s="437">
        <f t="shared" si="156"/>
        <v>500000</v>
      </c>
      <c r="AH505" s="437">
        <f t="shared" si="157"/>
        <v>500000</v>
      </c>
      <c r="AI505" s="437">
        <f t="shared" si="164"/>
        <v>500000</v>
      </c>
      <c r="AJ505" s="437"/>
      <c r="AK505" s="437">
        <v>500000</v>
      </c>
      <c r="AL505" s="437"/>
      <c r="AM505" s="437"/>
      <c r="AN505" s="414">
        <f t="shared" si="155"/>
        <v>0</v>
      </c>
      <c r="AO505" s="437"/>
      <c r="AP505" s="437"/>
      <c r="AQ505" s="437"/>
      <c r="AR505" s="437"/>
      <c r="AS505" s="414">
        <f t="shared" si="158"/>
        <v>0</v>
      </c>
      <c r="AT505" s="437"/>
      <c r="AU505" s="437"/>
      <c r="AV505" s="437"/>
      <c r="AW505" s="437"/>
      <c r="AX505" s="414">
        <f t="shared" si="159"/>
        <v>0</v>
      </c>
      <c r="AY505" s="437"/>
      <c r="AZ505" s="437"/>
      <c r="BA505" s="437"/>
      <c r="BB505" s="437"/>
      <c r="BC505" s="437"/>
      <c r="BD505" s="437"/>
      <c r="BE505" s="435"/>
      <c r="BF505" s="439"/>
      <c r="BG505" s="440"/>
    </row>
    <row r="506" s="403" customFormat="1" ht="30" customHeight="1" spans="1:59">
      <c r="A506" s="314">
        <v>498</v>
      </c>
      <c r="B506" s="435" t="s">
        <v>19</v>
      </c>
      <c r="C506" s="435" t="s">
        <v>20</v>
      </c>
      <c r="D506" s="436">
        <v>2014</v>
      </c>
      <c r="E506" s="81" t="s">
        <v>555</v>
      </c>
      <c r="F506" s="314" t="s">
        <v>50</v>
      </c>
      <c r="G506" s="314" t="s">
        <v>50</v>
      </c>
      <c r="H506" s="437">
        <f t="shared" si="160"/>
        <v>550000</v>
      </c>
      <c r="I506" s="437">
        <f t="shared" si="161"/>
        <v>550000</v>
      </c>
      <c r="J506" s="437">
        <f t="shared" si="162"/>
        <v>550000</v>
      </c>
      <c r="K506" s="438"/>
      <c r="L506" s="438">
        <v>550000</v>
      </c>
      <c r="M506" s="438"/>
      <c r="N506" s="438"/>
      <c r="O506" s="414">
        <f t="shared" si="165"/>
        <v>0</v>
      </c>
      <c r="P506" s="438"/>
      <c r="Q506" s="438"/>
      <c r="R506" s="438"/>
      <c r="S506" s="438"/>
      <c r="T506" s="414">
        <f t="shared" si="163"/>
        <v>0</v>
      </c>
      <c r="U506" s="438"/>
      <c r="V506" s="438"/>
      <c r="W506" s="438"/>
      <c r="X506" s="438"/>
      <c r="Y506" s="437"/>
      <c r="Z506" s="438"/>
      <c r="AA506" s="438"/>
      <c r="AB506" s="438"/>
      <c r="AC506" s="438"/>
      <c r="AD506" s="438"/>
      <c r="AE506" s="438"/>
      <c r="AF506" s="438"/>
      <c r="AG506" s="437">
        <f t="shared" si="156"/>
        <v>550000</v>
      </c>
      <c r="AH506" s="437">
        <f t="shared" si="157"/>
        <v>550000</v>
      </c>
      <c r="AI506" s="437">
        <f t="shared" si="164"/>
        <v>550000</v>
      </c>
      <c r="AJ506" s="437"/>
      <c r="AK506" s="437">
        <v>550000</v>
      </c>
      <c r="AL506" s="437"/>
      <c r="AM506" s="437"/>
      <c r="AN506" s="414">
        <f t="shared" si="155"/>
        <v>0</v>
      </c>
      <c r="AO506" s="437"/>
      <c r="AP506" s="437"/>
      <c r="AQ506" s="437"/>
      <c r="AR506" s="437"/>
      <c r="AS506" s="414">
        <f t="shared" si="158"/>
        <v>0</v>
      </c>
      <c r="AT506" s="437"/>
      <c r="AU506" s="437"/>
      <c r="AV506" s="437"/>
      <c r="AW506" s="437"/>
      <c r="AX506" s="414">
        <f t="shared" si="159"/>
        <v>0</v>
      </c>
      <c r="AY506" s="437"/>
      <c r="AZ506" s="437"/>
      <c r="BA506" s="437"/>
      <c r="BB506" s="437"/>
      <c r="BC506" s="437"/>
      <c r="BD506" s="437"/>
      <c r="BE506" s="435"/>
      <c r="BF506" s="439"/>
      <c r="BG506" s="440"/>
    </row>
    <row r="507" s="403" customFormat="1" ht="30" customHeight="1" spans="1:59">
      <c r="A507" s="314">
        <v>499</v>
      </c>
      <c r="B507" s="435" t="s">
        <v>19</v>
      </c>
      <c r="C507" s="435" t="s">
        <v>20</v>
      </c>
      <c r="D507" s="436">
        <v>2014</v>
      </c>
      <c r="E507" s="81" t="s">
        <v>556</v>
      </c>
      <c r="F507" s="314" t="s">
        <v>50</v>
      </c>
      <c r="G507" s="314" t="s">
        <v>50</v>
      </c>
      <c r="H507" s="437">
        <f t="shared" si="160"/>
        <v>600000</v>
      </c>
      <c r="I507" s="437">
        <f t="shared" si="161"/>
        <v>600000</v>
      </c>
      <c r="J507" s="437">
        <f t="shared" si="162"/>
        <v>600000</v>
      </c>
      <c r="K507" s="438"/>
      <c r="L507" s="438">
        <v>600000</v>
      </c>
      <c r="M507" s="438"/>
      <c r="N507" s="438"/>
      <c r="O507" s="414">
        <f t="shared" si="165"/>
        <v>0</v>
      </c>
      <c r="P507" s="438"/>
      <c r="Q507" s="438"/>
      <c r="R507" s="438"/>
      <c r="S507" s="438"/>
      <c r="T507" s="414">
        <f t="shared" si="163"/>
        <v>0</v>
      </c>
      <c r="U507" s="438"/>
      <c r="V507" s="438"/>
      <c r="W507" s="438"/>
      <c r="X507" s="438"/>
      <c r="Y507" s="437"/>
      <c r="Z507" s="438"/>
      <c r="AA507" s="438"/>
      <c r="AB507" s="438"/>
      <c r="AC507" s="438"/>
      <c r="AD507" s="438"/>
      <c r="AE507" s="438"/>
      <c r="AF507" s="438"/>
      <c r="AG507" s="437">
        <f t="shared" si="156"/>
        <v>600000</v>
      </c>
      <c r="AH507" s="437">
        <f t="shared" si="157"/>
        <v>600000</v>
      </c>
      <c r="AI507" s="437">
        <f t="shared" si="164"/>
        <v>600000</v>
      </c>
      <c r="AJ507" s="437"/>
      <c r="AK507" s="437">
        <v>600000</v>
      </c>
      <c r="AL507" s="437"/>
      <c r="AM507" s="437"/>
      <c r="AN507" s="414">
        <f t="shared" si="155"/>
        <v>0</v>
      </c>
      <c r="AO507" s="437"/>
      <c r="AP507" s="437"/>
      <c r="AQ507" s="437"/>
      <c r="AR507" s="437"/>
      <c r="AS507" s="414">
        <f t="shared" si="158"/>
        <v>0</v>
      </c>
      <c r="AT507" s="437"/>
      <c r="AU507" s="437"/>
      <c r="AV507" s="437"/>
      <c r="AW507" s="437"/>
      <c r="AX507" s="414">
        <f t="shared" si="159"/>
        <v>0</v>
      </c>
      <c r="AY507" s="437"/>
      <c r="AZ507" s="437"/>
      <c r="BA507" s="437"/>
      <c r="BB507" s="437"/>
      <c r="BC507" s="437"/>
      <c r="BD507" s="437"/>
      <c r="BE507" s="435"/>
      <c r="BF507" s="439"/>
      <c r="BG507" s="440"/>
    </row>
    <row r="508" s="403" customFormat="1" ht="30" customHeight="1" spans="1:59">
      <c r="A508" s="314">
        <v>500</v>
      </c>
      <c r="B508" s="435" t="s">
        <v>19</v>
      </c>
      <c r="C508" s="435" t="s">
        <v>20</v>
      </c>
      <c r="D508" s="436">
        <v>2014</v>
      </c>
      <c r="E508" s="81" t="s">
        <v>557</v>
      </c>
      <c r="F508" s="314" t="s">
        <v>50</v>
      </c>
      <c r="G508" s="314" t="s">
        <v>50</v>
      </c>
      <c r="H508" s="437">
        <f t="shared" si="160"/>
        <v>550000</v>
      </c>
      <c r="I508" s="437">
        <f t="shared" si="161"/>
        <v>550000</v>
      </c>
      <c r="J508" s="437">
        <f t="shared" si="162"/>
        <v>550000</v>
      </c>
      <c r="K508" s="438"/>
      <c r="L508" s="438">
        <v>550000</v>
      </c>
      <c r="M508" s="438"/>
      <c r="N508" s="438"/>
      <c r="O508" s="414">
        <f t="shared" si="165"/>
        <v>0</v>
      </c>
      <c r="P508" s="438"/>
      <c r="Q508" s="438"/>
      <c r="R508" s="438"/>
      <c r="S508" s="438"/>
      <c r="T508" s="414">
        <f t="shared" si="163"/>
        <v>0</v>
      </c>
      <c r="U508" s="438"/>
      <c r="V508" s="438"/>
      <c r="W508" s="438"/>
      <c r="X508" s="438"/>
      <c r="Y508" s="437"/>
      <c r="Z508" s="438"/>
      <c r="AA508" s="438"/>
      <c r="AB508" s="438"/>
      <c r="AC508" s="438"/>
      <c r="AD508" s="438"/>
      <c r="AE508" s="438"/>
      <c r="AF508" s="438"/>
      <c r="AG508" s="437">
        <f t="shared" si="156"/>
        <v>550000</v>
      </c>
      <c r="AH508" s="437">
        <f t="shared" si="157"/>
        <v>550000</v>
      </c>
      <c r="AI508" s="437">
        <f t="shared" si="164"/>
        <v>550000</v>
      </c>
      <c r="AJ508" s="437"/>
      <c r="AK508" s="437">
        <v>550000</v>
      </c>
      <c r="AL508" s="437"/>
      <c r="AM508" s="437"/>
      <c r="AN508" s="414">
        <f t="shared" si="155"/>
        <v>0</v>
      </c>
      <c r="AO508" s="437"/>
      <c r="AP508" s="437"/>
      <c r="AQ508" s="437"/>
      <c r="AR508" s="437"/>
      <c r="AS508" s="414">
        <f t="shared" si="158"/>
        <v>0</v>
      </c>
      <c r="AT508" s="437"/>
      <c r="AU508" s="437"/>
      <c r="AV508" s="437"/>
      <c r="AW508" s="437"/>
      <c r="AX508" s="414">
        <f t="shared" si="159"/>
        <v>0</v>
      </c>
      <c r="AY508" s="437"/>
      <c r="AZ508" s="437"/>
      <c r="BA508" s="437"/>
      <c r="BB508" s="437"/>
      <c r="BC508" s="437"/>
      <c r="BD508" s="437"/>
      <c r="BE508" s="435"/>
      <c r="BF508" s="439"/>
      <c r="BG508" s="440"/>
    </row>
    <row r="509" s="403" customFormat="1" ht="30" customHeight="1" spans="1:59">
      <c r="A509" s="314">
        <v>501</v>
      </c>
      <c r="B509" s="435" t="s">
        <v>19</v>
      </c>
      <c r="C509" s="435" t="s">
        <v>20</v>
      </c>
      <c r="D509" s="436">
        <v>2014</v>
      </c>
      <c r="E509" s="81" t="s">
        <v>544</v>
      </c>
      <c r="F509" s="314" t="s">
        <v>50</v>
      </c>
      <c r="G509" s="314" t="s">
        <v>50</v>
      </c>
      <c r="H509" s="437">
        <f t="shared" si="160"/>
        <v>550000</v>
      </c>
      <c r="I509" s="437">
        <f t="shared" si="161"/>
        <v>550000</v>
      </c>
      <c r="J509" s="437">
        <f t="shared" si="162"/>
        <v>550000</v>
      </c>
      <c r="K509" s="438"/>
      <c r="L509" s="438">
        <v>550000</v>
      </c>
      <c r="M509" s="438"/>
      <c r="N509" s="438"/>
      <c r="O509" s="414">
        <f t="shared" si="165"/>
        <v>0</v>
      </c>
      <c r="P509" s="438"/>
      <c r="Q509" s="438"/>
      <c r="R509" s="438"/>
      <c r="S509" s="438"/>
      <c r="T509" s="414">
        <f t="shared" si="163"/>
        <v>0</v>
      </c>
      <c r="U509" s="438"/>
      <c r="V509" s="438"/>
      <c r="W509" s="438"/>
      <c r="X509" s="438"/>
      <c r="Y509" s="437"/>
      <c r="Z509" s="438"/>
      <c r="AA509" s="438"/>
      <c r="AB509" s="438"/>
      <c r="AC509" s="438"/>
      <c r="AD509" s="438"/>
      <c r="AE509" s="438"/>
      <c r="AF509" s="438"/>
      <c r="AG509" s="437">
        <f t="shared" si="156"/>
        <v>550000</v>
      </c>
      <c r="AH509" s="437">
        <f t="shared" si="157"/>
        <v>550000</v>
      </c>
      <c r="AI509" s="437">
        <f t="shared" si="164"/>
        <v>550000</v>
      </c>
      <c r="AJ509" s="437"/>
      <c r="AK509" s="437">
        <v>550000</v>
      </c>
      <c r="AL509" s="437"/>
      <c r="AM509" s="437"/>
      <c r="AN509" s="414">
        <f t="shared" si="155"/>
        <v>0</v>
      </c>
      <c r="AO509" s="437"/>
      <c r="AP509" s="437"/>
      <c r="AQ509" s="437"/>
      <c r="AR509" s="437"/>
      <c r="AS509" s="414">
        <f t="shared" si="158"/>
        <v>0</v>
      </c>
      <c r="AT509" s="437"/>
      <c r="AU509" s="437"/>
      <c r="AV509" s="437"/>
      <c r="AW509" s="437"/>
      <c r="AX509" s="414">
        <f t="shared" si="159"/>
        <v>0</v>
      </c>
      <c r="AY509" s="437"/>
      <c r="AZ509" s="437"/>
      <c r="BA509" s="437"/>
      <c r="BB509" s="437"/>
      <c r="BC509" s="437"/>
      <c r="BD509" s="437"/>
      <c r="BE509" s="435"/>
      <c r="BF509" s="439"/>
      <c r="BG509" s="440"/>
    </row>
    <row r="510" s="403" customFormat="1" ht="30" customHeight="1" spans="1:59">
      <c r="A510" s="314">
        <v>502</v>
      </c>
      <c r="B510" s="435" t="s">
        <v>19</v>
      </c>
      <c r="C510" s="435" t="s">
        <v>20</v>
      </c>
      <c r="D510" s="436">
        <v>2014</v>
      </c>
      <c r="E510" s="81" t="s">
        <v>558</v>
      </c>
      <c r="F510" s="314" t="s">
        <v>50</v>
      </c>
      <c r="G510" s="314" t="s">
        <v>50</v>
      </c>
      <c r="H510" s="437">
        <f t="shared" si="160"/>
        <v>600000</v>
      </c>
      <c r="I510" s="437">
        <f t="shared" si="161"/>
        <v>600000</v>
      </c>
      <c r="J510" s="437">
        <f t="shared" si="162"/>
        <v>600000</v>
      </c>
      <c r="K510" s="438"/>
      <c r="L510" s="438">
        <v>600000</v>
      </c>
      <c r="M510" s="438"/>
      <c r="N510" s="438"/>
      <c r="O510" s="414">
        <f t="shared" si="165"/>
        <v>0</v>
      </c>
      <c r="P510" s="438"/>
      <c r="Q510" s="438"/>
      <c r="R510" s="438"/>
      <c r="S510" s="438"/>
      <c r="T510" s="414">
        <f t="shared" si="163"/>
        <v>0</v>
      </c>
      <c r="U510" s="438"/>
      <c r="V510" s="438"/>
      <c r="W510" s="438"/>
      <c r="X510" s="438"/>
      <c r="Y510" s="437"/>
      <c r="Z510" s="438"/>
      <c r="AA510" s="438"/>
      <c r="AB510" s="438"/>
      <c r="AC510" s="438"/>
      <c r="AD510" s="438"/>
      <c r="AE510" s="438"/>
      <c r="AF510" s="438"/>
      <c r="AG510" s="437">
        <f t="shared" si="156"/>
        <v>600000</v>
      </c>
      <c r="AH510" s="437">
        <f t="shared" si="157"/>
        <v>600000</v>
      </c>
      <c r="AI510" s="437">
        <f t="shared" si="164"/>
        <v>600000</v>
      </c>
      <c r="AJ510" s="437"/>
      <c r="AK510" s="437">
        <v>600000</v>
      </c>
      <c r="AL510" s="437"/>
      <c r="AM510" s="437"/>
      <c r="AN510" s="414">
        <f t="shared" si="155"/>
        <v>0</v>
      </c>
      <c r="AO510" s="437"/>
      <c r="AP510" s="437"/>
      <c r="AQ510" s="437"/>
      <c r="AR510" s="437"/>
      <c r="AS510" s="414">
        <f t="shared" si="158"/>
        <v>0</v>
      </c>
      <c r="AT510" s="437"/>
      <c r="AU510" s="437"/>
      <c r="AV510" s="437"/>
      <c r="AW510" s="437"/>
      <c r="AX510" s="414">
        <f t="shared" si="159"/>
        <v>0</v>
      </c>
      <c r="AY510" s="437"/>
      <c r="AZ510" s="437"/>
      <c r="BA510" s="437"/>
      <c r="BB510" s="437"/>
      <c r="BC510" s="437"/>
      <c r="BD510" s="437"/>
      <c r="BE510" s="435"/>
      <c r="BF510" s="439"/>
      <c r="BG510" s="440"/>
    </row>
    <row r="511" s="403" customFormat="1" ht="30" customHeight="1" spans="1:59">
      <c r="A511" s="314">
        <v>503</v>
      </c>
      <c r="B511" s="435" t="s">
        <v>19</v>
      </c>
      <c r="C511" s="435" t="s">
        <v>20</v>
      </c>
      <c r="D511" s="436">
        <v>2014</v>
      </c>
      <c r="E511" s="81" t="s">
        <v>559</v>
      </c>
      <c r="F511" s="314" t="s">
        <v>50</v>
      </c>
      <c r="G511" s="314" t="s">
        <v>50</v>
      </c>
      <c r="H511" s="437">
        <f t="shared" si="160"/>
        <v>300000</v>
      </c>
      <c r="I511" s="437">
        <f t="shared" si="161"/>
        <v>300000</v>
      </c>
      <c r="J511" s="437">
        <f t="shared" si="162"/>
        <v>300000</v>
      </c>
      <c r="K511" s="438"/>
      <c r="L511" s="438">
        <v>300000</v>
      </c>
      <c r="M511" s="438"/>
      <c r="N511" s="438"/>
      <c r="O511" s="414">
        <f t="shared" si="165"/>
        <v>0</v>
      </c>
      <c r="P511" s="438"/>
      <c r="Q511" s="438"/>
      <c r="R511" s="438"/>
      <c r="S511" s="438"/>
      <c r="T511" s="414">
        <f t="shared" si="163"/>
        <v>0</v>
      </c>
      <c r="U511" s="438"/>
      <c r="V511" s="438"/>
      <c r="W511" s="438"/>
      <c r="X511" s="438"/>
      <c r="Y511" s="437"/>
      <c r="Z511" s="438"/>
      <c r="AA511" s="438"/>
      <c r="AB511" s="438"/>
      <c r="AC511" s="438"/>
      <c r="AD511" s="438"/>
      <c r="AE511" s="438"/>
      <c r="AF511" s="438"/>
      <c r="AG511" s="437">
        <f t="shared" si="156"/>
        <v>300000</v>
      </c>
      <c r="AH511" s="437">
        <f t="shared" si="157"/>
        <v>300000</v>
      </c>
      <c r="AI511" s="437">
        <f t="shared" si="164"/>
        <v>300000</v>
      </c>
      <c r="AJ511" s="437"/>
      <c r="AK511" s="437">
        <v>300000</v>
      </c>
      <c r="AL511" s="437"/>
      <c r="AM511" s="437"/>
      <c r="AN511" s="414">
        <f t="shared" si="155"/>
        <v>0</v>
      </c>
      <c r="AO511" s="437"/>
      <c r="AP511" s="437"/>
      <c r="AQ511" s="437"/>
      <c r="AR511" s="437"/>
      <c r="AS511" s="414">
        <f t="shared" si="158"/>
        <v>0</v>
      </c>
      <c r="AT511" s="437"/>
      <c r="AU511" s="437"/>
      <c r="AV511" s="437"/>
      <c r="AW511" s="437"/>
      <c r="AX511" s="414">
        <f t="shared" si="159"/>
        <v>0</v>
      </c>
      <c r="AY511" s="437"/>
      <c r="AZ511" s="437"/>
      <c r="BA511" s="437"/>
      <c r="BB511" s="437"/>
      <c r="BC511" s="437"/>
      <c r="BD511" s="437"/>
      <c r="BE511" s="435"/>
      <c r="BF511" s="439"/>
      <c r="BG511" s="440"/>
    </row>
    <row r="512" s="403" customFormat="1" ht="30" customHeight="1" spans="1:59">
      <c r="A512" s="314">
        <v>504</v>
      </c>
      <c r="B512" s="435" t="s">
        <v>19</v>
      </c>
      <c r="C512" s="435" t="s">
        <v>20</v>
      </c>
      <c r="D512" s="436">
        <v>2014</v>
      </c>
      <c r="E512" s="81" t="s">
        <v>560</v>
      </c>
      <c r="F512" s="314" t="s">
        <v>50</v>
      </c>
      <c r="G512" s="314" t="s">
        <v>50</v>
      </c>
      <c r="H512" s="437">
        <f t="shared" si="160"/>
        <v>300000</v>
      </c>
      <c r="I512" s="437">
        <f t="shared" si="161"/>
        <v>300000</v>
      </c>
      <c r="J512" s="437">
        <f t="shared" si="162"/>
        <v>300000</v>
      </c>
      <c r="K512" s="438"/>
      <c r="L512" s="438">
        <v>300000</v>
      </c>
      <c r="M512" s="438"/>
      <c r="N512" s="438"/>
      <c r="O512" s="414">
        <f t="shared" si="165"/>
        <v>0</v>
      </c>
      <c r="P512" s="438"/>
      <c r="Q512" s="438"/>
      <c r="R512" s="438"/>
      <c r="S512" s="438"/>
      <c r="T512" s="414">
        <f t="shared" si="163"/>
        <v>0</v>
      </c>
      <c r="U512" s="438"/>
      <c r="V512" s="438"/>
      <c r="W512" s="438"/>
      <c r="X512" s="438"/>
      <c r="Y512" s="437"/>
      <c r="Z512" s="438"/>
      <c r="AA512" s="438"/>
      <c r="AB512" s="438"/>
      <c r="AC512" s="438"/>
      <c r="AD512" s="438"/>
      <c r="AE512" s="438"/>
      <c r="AF512" s="438"/>
      <c r="AG512" s="437">
        <f t="shared" si="156"/>
        <v>300000</v>
      </c>
      <c r="AH512" s="437">
        <f t="shared" si="157"/>
        <v>300000</v>
      </c>
      <c r="AI512" s="437">
        <f t="shared" si="164"/>
        <v>300000</v>
      </c>
      <c r="AJ512" s="437"/>
      <c r="AK512" s="437">
        <v>300000</v>
      </c>
      <c r="AL512" s="437"/>
      <c r="AM512" s="437"/>
      <c r="AN512" s="414">
        <f t="shared" si="155"/>
        <v>0</v>
      </c>
      <c r="AO512" s="437"/>
      <c r="AP512" s="437"/>
      <c r="AQ512" s="437"/>
      <c r="AR512" s="437"/>
      <c r="AS512" s="414">
        <f t="shared" si="158"/>
        <v>0</v>
      </c>
      <c r="AT512" s="437"/>
      <c r="AU512" s="437"/>
      <c r="AV512" s="437"/>
      <c r="AW512" s="437"/>
      <c r="AX512" s="414">
        <f t="shared" si="159"/>
        <v>0</v>
      </c>
      <c r="AY512" s="437"/>
      <c r="AZ512" s="437"/>
      <c r="BA512" s="437"/>
      <c r="BB512" s="437"/>
      <c r="BC512" s="437"/>
      <c r="BD512" s="437"/>
      <c r="BE512" s="435"/>
      <c r="BF512" s="439"/>
      <c r="BG512" s="440"/>
    </row>
    <row r="513" s="403" customFormat="1" ht="30" customHeight="1" spans="1:59">
      <c r="A513" s="314">
        <v>505</v>
      </c>
      <c r="B513" s="435" t="s">
        <v>19</v>
      </c>
      <c r="C513" s="435" t="s">
        <v>20</v>
      </c>
      <c r="D513" s="436">
        <v>2014</v>
      </c>
      <c r="E513" s="81" t="s">
        <v>561</v>
      </c>
      <c r="F513" s="314" t="s">
        <v>50</v>
      </c>
      <c r="G513" s="314" t="s">
        <v>50</v>
      </c>
      <c r="H513" s="437">
        <f t="shared" si="160"/>
        <v>350000</v>
      </c>
      <c r="I513" s="437">
        <f t="shared" si="161"/>
        <v>350000</v>
      </c>
      <c r="J513" s="437">
        <f t="shared" si="162"/>
        <v>350000</v>
      </c>
      <c r="K513" s="438"/>
      <c r="L513" s="438">
        <v>350000</v>
      </c>
      <c r="M513" s="438"/>
      <c r="N513" s="438"/>
      <c r="O513" s="414">
        <f t="shared" si="165"/>
        <v>0</v>
      </c>
      <c r="P513" s="438"/>
      <c r="Q513" s="438"/>
      <c r="R513" s="438"/>
      <c r="S513" s="438"/>
      <c r="T513" s="414">
        <f t="shared" si="163"/>
        <v>0</v>
      </c>
      <c r="U513" s="438"/>
      <c r="V513" s="438"/>
      <c r="W513" s="438"/>
      <c r="X513" s="438"/>
      <c r="Y513" s="437"/>
      <c r="Z513" s="438"/>
      <c r="AA513" s="438"/>
      <c r="AB513" s="438"/>
      <c r="AC513" s="438"/>
      <c r="AD513" s="438"/>
      <c r="AE513" s="438"/>
      <c r="AF513" s="438"/>
      <c r="AG513" s="437">
        <f t="shared" si="156"/>
        <v>350000</v>
      </c>
      <c r="AH513" s="437">
        <f t="shared" si="157"/>
        <v>350000</v>
      </c>
      <c r="AI513" s="437">
        <f t="shared" si="164"/>
        <v>350000</v>
      </c>
      <c r="AJ513" s="437"/>
      <c r="AK513" s="437">
        <v>350000</v>
      </c>
      <c r="AL513" s="437"/>
      <c r="AM513" s="437"/>
      <c r="AN513" s="414">
        <f t="shared" si="155"/>
        <v>0</v>
      </c>
      <c r="AO513" s="437"/>
      <c r="AP513" s="437"/>
      <c r="AQ513" s="437"/>
      <c r="AR513" s="437"/>
      <c r="AS513" s="414">
        <f t="shared" si="158"/>
        <v>0</v>
      </c>
      <c r="AT513" s="437"/>
      <c r="AU513" s="437"/>
      <c r="AV513" s="437"/>
      <c r="AW513" s="437"/>
      <c r="AX513" s="414">
        <f t="shared" si="159"/>
        <v>0</v>
      </c>
      <c r="AY513" s="437"/>
      <c r="AZ513" s="437"/>
      <c r="BA513" s="437"/>
      <c r="BB513" s="437"/>
      <c r="BC513" s="437"/>
      <c r="BD513" s="437"/>
      <c r="BE513" s="435"/>
      <c r="BF513" s="439"/>
      <c r="BG513" s="440"/>
    </row>
    <row r="514" s="403" customFormat="1" ht="30" customHeight="1" spans="1:59">
      <c r="A514" s="314">
        <v>506</v>
      </c>
      <c r="B514" s="435" t="s">
        <v>19</v>
      </c>
      <c r="C514" s="435" t="s">
        <v>20</v>
      </c>
      <c r="D514" s="436">
        <v>2014</v>
      </c>
      <c r="E514" s="81" t="s">
        <v>562</v>
      </c>
      <c r="F514" s="314" t="s">
        <v>50</v>
      </c>
      <c r="G514" s="314" t="s">
        <v>50</v>
      </c>
      <c r="H514" s="437">
        <f t="shared" si="160"/>
        <v>400000</v>
      </c>
      <c r="I514" s="437">
        <f t="shared" si="161"/>
        <v>400000</v>
      </c>
      <c r="J514" s="437">
        <f t="shared" si="162"/>
        <v>400000</v>
      </c>
      <c r="K514" s="438"/>
      <c r="L514" s="438">
        <v>400000</v>
      </c>
      <c r="M514" s="438"/>
      <c r="N514" s="438"/>
      <c r="O514" s="414">
        <f t="shared" si="165"/>
        <v>0</v>
      </c>
      <c r="P514" s="438"/>
      <c r="Q514" s="438"/>
      <c r="R514" s="438"/>
      <c r="S514" s="438"/>
      <c r="T514" s="414">
        <f t="shared" si="163"/>
        <v>0</v>
      </c>
      <c r="U514" s="438"/>
      <c r="V514" s="438"/>
      <c r="W514" s="438"/>
      <c r="X514" s="438"/>
      <c r="Y514" s="437"/>
      <c r="Z514" s="438"/>
      <c r="AA514" s="438"/>
      <c r="AB514" s="438"/>
      <c r="AC514" s="438"/>
      <c r="AD514" s="438"/>
      <c r="AE514" s="438"/>
      <c r="AF514" s="438"/>
      <c r="AG514" s="437">
        <f t="shared" si="156"/>
        <v>400000</v>
      </c>
      <c r="AH514" s="437">
        <f t="shared" si="157"/>
        <v>400000</v>
      </c>
      <c r="AI514" s="437">
        <f t="shared" si="164"/>
        <v>400000</v>
      </c>
      <c r="AJ514" s="437"/>
      <c r="AK514" s="437">
        <v>400000</v>
      </c>
      <c r="AL514" s="437"/>
      <c r="AM514" s="437"/>
      <c r="AN514" s="414">
        <f t="shared" si="155"/>
        <v>0</v>
      </c>
      <c r="AO514" s="437"/>
      <c r="AP514" s="437"/>
      <c r="AQ514" s="437"/>
      <c r="AR514" s="437"/>
      <c r="AS514" s="414">
        <f t="shared" si="158"/>
        <v>0</v>
      </c>
      <c r="AT514" s="437"/>
      <c r="AU514" s="437"/>
      <c r="AV514" s="437"/>
      <c r="AW514" s="437"/>
      <c r="AX514" s="414">
        <f t="shared" si="159"/>
        <v>0</v>
      </c>
      <c r="AY514" s="437"/>
      <c r="AZ514" s="437"/>
      <c r="BA514" s="437"/>
      <c r="BB514" s="437"/>
      <c r="BC514" s="437"/>
      <c r="BD514" s="437"/>
      <c r="BE514" s="435"/>
      <c r="BF514" s="439"/>
      <c r="BG514" s="440"/>
    </row>
    <row r="515" s="403" customFormat="1" ht="30" customHeight="1" spans="1:59">
      <c r="A515" s="314">
        <v>507</v>
      </c>
      <c r="B515" s="435" t="s">
        <v>19</v>
      </c>
      <c r="C515" s="435" t="s">
        <v>20</v>
      </c>
      <c r="D515" s="436">
        <v>2014</v>
      </c>
      <c r="E515" s="355" t="s">
        <v>563</v>
      </c>
      <c r="F515" s="314" t="s">
        <v>50</v>
      </c>
      <c r="G515" s="419" t="s">
        <v>50</v>
      </c>
      <c r="H515" s="437">
        <f t="shared" si="160"/>
        <v>300000</v>
      </c>
      <c r="I515" s="437">
        <f t="shared" si="161"/>
        <v>300000</v>
      </c>
      <c r="J515" s="437">
        <f t="shared" si="162"/>
        <v>300000</v>
      </c>
      <c r="K515" s="438"/>
      <c r="L515" s="438">
        <v>300000</v>
      </c>
      <c r="M515" s="438"/>
      <c r="N515" s="438"/>
      <c r="O515" s="414">
        <f t="shared" si="165"/>
        <v>0</v>
      </c>
      <c r="P515" s="438"/>
      <c r="Q515" s="438"/>
      <c r="R515" s="438"/>
      <c r="S515" s="438"/>
      <c r="T515" s="414">
        <f t="shared" si="163"/>
        <v>0</v>
      </c>
      <c r="U515" s="438"/>
      <c r="V515" s="438"/>
      <c r="W515" s="438"/>
      <c r="X515" s="438"/>
      <c r="Y515" s="414">
        <f>AA515+Z515+AB515</f>
        <v>0</v>
      </c>
      <c r="Z515" s="438"/>
      <c r="AA515" s="438"/>
      <c r="AB515" s="438"/>
      <c r="AC515" s="438"/>
      <c r="AD515" s="438"/>
      <c r="AE515" s="438"/>
      <c r="AF515" s="438"/>
      <c r="AG515" s="437">
        <f t="shared" si="156"/>
        <v>300000</v>
      </c>
      <c r="AH515" s="437">
        <f t="shared" si="157"/>
        <v>300000</v>
      </c>
      <c r="AI515" s="437">
        <f t="shared" si="164"/>
        <v>300000</v>
      </c>
      <c r="AJ515" s="437"/>
      <c r="AK515" s="437">
        <v>300000</v>
      </c>
      <c r="AL515" s="437"/>
      <c r="AM515" s="437"/>
      <c r="AN515" s="414">
        <f t="shared" si="155"/>
        <v>0</v>
      </c>
      <c r="AO515" s="437"/>
      <c r="AP515" s="437"/>
      <c r="AQ515" s="437"/>
      <c r="AR515" s="437"/>
      <c r="AS515" s="414">
        <f t="shared" si="158"/>
        <v>0</v>
      </c>
      <c r="AT515" s="437"/>
      <c r="AU515" s="437"/>
      <c r="AV515" s="437"/>
      <c r="AW515" s="437"/>
      <c r="AX515" s="414">
        <f t="shared" si="159"/>
        <v>0</v>
      </c>
      <c r="AY515" s="437"/>
      <c r="AZ515" s="437"/>
      <c r="BA515" s="437"/>
      <c r="BB515" s="437"/>
      <c r="BC515" s="437"/>
      <c r="BD515" s="437"/>
      <c r="BE515" s="435"/>
      <c r="BF515" s="439"/>
      <c r="BG515" s="440"/>
    </row>
    <row r="516" s="403" customFormat="1" ht="30" customHeight="1" spans="1:59">
      <c r="A516" s="314">
        <v>508</v>
      </c>
      <c r="B516" s="435" t="s">
        <v>19</v>
      </c>
      <c r="C516" s="435" t="s">
        <v>20</v>
      </c>
      <c r="D516" s="436">
        <v>2014</v>
      </c>
      <c r="E516" s="81" t="s">
        <v>564</v>
      </c>
      <c r="F516" s="314" t="s">
        <v>50</v>
      </c>
      <c r="G516" s="314" t="s">
        <v>50</v>
      </c>
      <c r="H516" s="437">
        <f t="shared" si="160"/>
        <v>3000200</v>
      </c>
      <c r="I516" s="437">
        <f t="shared" si="161"/>
        <v>3000200</v>
      </c>
      <c r="J516" s="437">
        <f t="shared" si="162"/>
        <v>3000200</v>
      </c>
      <c r="K516" s="438"/>
      <c r="L516" s="438">
        <v>3000200</v>
      </c>
      <c r="M516" s="438"/>
      <c r="N516" s="438"/>
      <c r="O516" s="414">
        <f t="shared" si="165"/>
        <v>0</v>
      </c>
      <c r="P516" s="438"/>
      <c r="Q516" s="438"/>
      <c r="R516" s="438"/>
      <c r="S516" s="438"/>
      <c r="T516" s="414">
        <f t="shared" si="163"/>
        <v>0</v>
      </c>
      <c r="U516" s="438"/>
      <c r="V516" s="438"/>
      <c r="W516" s="438"/>
      <c r="X516" s="438"/>
      <c r="Y516" s="437"/>
      <c r="Z516" s="438"/>
      <c r="AA516" s="438"/>
      <c r="AB516" s="438"/>
      <c r="AC516" s="438"/>
      <c r="AD516" s="438"/>
      <c r="AE516" s="438"/>
      <c r="AF516" s="438"/>
      <c r="AG516" s="437">
        <f t="shared" si="156"/>
        <v>3000200</v>
      </c>
      <c r="AH516" s="437">
        <f t="shared" si="157"/>
        <v>3000200</v>
      </c>
      <c r="AI516" s="437">
        <f t="shared" si="164"/>
        <v>3000200</v>
      </c>
      <c r="AJ516" s="437"/>
      <c r="AK516" s="437">
        <v>3000200</v>
      </c>
      <c r="AL516" s="437"/>
      <c r="AM516" s="437"/>
      <c r="AN516" s="414">
        <f t="shared" si="155"/>
        <v>0</v>
      </c>
      <c r="AO516" s="437"/>
      <c r="AP516" s="437"/>
      <c r="AQ516" s="437"/>
      <c r="AR516" s="437"/>
      <c r="AS516" s="414">
        <f t="shared" si="158"/>
        <v>0</v>
      </c>
      <c r="AT516" s="437"/>
      <c r="AU516" s="437"/>
      <c r="AV516" s="437"/>
      <c r="AW516" s="437"/>
      <c r="AX516" s="414">
        <f t="shared" si="159"/>
        <v>0</v>
      </c>
      <c r="AY516" s="437"/>
      <c r="AZ516" s="437"/>
      <c r="BA516" s="437"/>
      <c r="BB516" s="437"/>
      <c r="BC516" s="437"/>
      <c r="BD516" s="437"/>
      <c r="BE516" s="435"/>
      <c r="BF516" s="439"/>
      <c r="BG516" s="440"/>
    </row>
    <row r="517" s="403" customFormat="1" ht="30" customHeight="1" spans="1:59">
      <c r="A517" s="314">
        <v>509</v>
      </c>
      <c r="B517" s="435" t="s">
        <v>19</v>
      </c>
      <c r="C517" s="435" t="s">
        <v>20</v>
      </c>
      <c r="D517" s="436">
        <v>2015</v>
      </c>
      <c r="E517" s="81" t="s">
        <v>565</v>
      </c>
      <c r="F517" s="314" t="s">
        <v>50</v>
      </c>
      <c r="G517" s="314" t="s">
        <v>50</v>
      </c>
      <c r="H517" s="437">
        <f t="shared" si="160"/>
        <v>700000</v>
      </c>
      <c r="I517" s="437">
        <f t="shared" si="161"/>
        <v>700000</v>
      </c>
      <c r="J517" s="437">
        <f t="shared" si="162"/>
        <v>700000</v>
      </c>
      <c r="K517" s="438"/>
      <c r="L517" s="438">
        <v>700000</v>
      </c>
      <c r="M517" s="438"/>
      <c r="N517" s="438"/>
      <c r="O517" s="414">
        <f t="shared" si="165"/>
        <v>0</v>
      </c>
      <c r="P517" s="438"/>
      <c r="Q517" s="438"/>
      <c r="R517" s="438"/>
      <c r="S517" s="438"/>
      <c r="T517" s="414">
        <f t="shared" si="163"/>
        <v>0</v>
      </c>
      <c r="U517" s="438"/>
      <c r="V517" s="438"/>
      <c r="W517" s="438"/>
      <c r="X517" s="438"/>
      <c r="Y517" s="437"/>
      <c r="Z517" s="438"/>
      <c r="AA517" s="438"/>
      <c r="AB517" s="438"/>
      <c r="AC517" s="438"/>
      <c r="AD517" s="438"/>
      <c r="AE517" s="438"/>
      <c r="AF517" s="438"/>
      <c r="AG517" s="437">
        <f t="shared" si="156"/>
        <v>700000</v>
      </c>
      <c r="AH517" s="437">
        <f t="shared" si="157"/>
        <v>700000</v>
      </c>
      <c r="AI517" s="437">
        <f t="shared" si="164"/>
        <v>700000</v>
      </c>
      <c r="AJ517" s="437"/>
      <c r="AK517" s="437">
        <v>700000</v>
      </c>
      <c r="AL517" s="437"/>
      <c r="AM517" s="437"/>
      <c r="AN517" s="414">
        <f t="shared" si="155"/>
        <v>0</v>
      </c>
      <c r="AO517" s="437"/>
      <c r="AP517" s="437"/>
      <c r="AQ517" s="437"/>
      <c r="AR517" s="437"/>
      <c r="AS517" s="414">
        <f t="shared" si="158"/>
        <v>0</v>
      </c>
      <c r="AT517" s="437"/>
      <c r="AU517" s="437"/>
      <c r="AV517" s="437"/>
      <c r="AW517" s="437"/>
      <c r="AX517" s="414">
        <f t="shared" si="159"/>
        <v>0</v>
      </c>
      <c r="AY517" s="437"/>
      <c r="AZ517" s="437"/>
      <c r="BA517" s="437"/>
      <c r="BB517" s="437"/>
      <c r="BC517" s="437"/>
      <c r="BD517" s="437"/>
      <c r="BE517" s="435"/>
      <c r="BF517" s="439"/>
      <c r="BG517" s="440"/>
    </row>
    <row r="518" s="403" customFormat="1" ht="30" customHeight="1" spans="1:59">
      <c r="A518" s="314">
        <v>510</v>
      </c>
      <c r="B518" s="435" t="s">
        <v>19</v>
      </c>
      <c r="C518" s="435" t="s">
        <v>20</v>
      </c>
      <c r="D518" s="436">
        <v>2015</v>
      </c>
      <c r="E518" s="81" t="s">
        <v>566</v>
      </c>
      <c r="F518" s="314" t="s">
        <v>50</v>
      </c>
      <c r="G518" s="314" t="s">
        <v>50</v>
      </c>
      <c r="H518" s="437">
        <f t="shared" si="160"/>
        <v>800000</v>
      </c>
      <c r="I518" s="437">
        <f t="shared" si="161"/>
        <v>800000</v>
      </c>
      <c r="J518" s="437">
        <f t="shared" si="162"/>
        <v>800000</v>
      </c>
      <c r="K518" s="438"/>
      <c r="L518" s="438">
        <v>800000</v>
      </c>
      <c r="M518" s="438"/>
      <c r="N518" s="438"/>
      <c r="O518" s="414">
        <f t="shared" si="165"/>
        <v>0</v>
      </c>
      <c r="P518" s="438"/>
      <c r="Q518" s="438"/>
      <c r="R518" s="438"/>
      <c r="S518" s="438"/>
      <c r="T518" s="414">
        <f t="shared" si="163"/>
        <v>0</v>
      </c>
      <c r="U518" s="438"/>
      <c r="V518" s="438"/>
      <c r="W518" s="438"/>
      <c r="X518" s="438"/>
      <c r="Y518" s="437"/>
      <c r="Z518" s="438"/>
      <c r="AA518" s="438"/>
      <c r="AB518" s="438"/>
      <c r="AC518" s="438"/>
      <c r="AD518" s="438"/>
      <c r="AE518" s="438"/>
      <c r="AF518" s="438"/>
      <c r="AG518" s="437">
        <f t="shared" ref="AG518:AG540" si="166">AH518+BE518</f>
        <v>800000</v>
      </c>
      <c r="AH518" s="437">
        <f t="shared" si="157"/>
        <v>800000</v>
      </c>
      <c r="AI518" s="437">
        <f t="shared" si="164"/>
        <v>800000</v>
      </c>
      <c r="AJ518" s="437"/>
      <c r="AK518" s="437">
        <v>800000</v>
      </c>
      <c r="AL518" s="437"/>
      <c r="AM518" s="437"/>
      <c r="AN518" s="414">
        <f t="shared" si="155"/>
        <v>0</v>
      </c>
      <c r="AO518" s="437"/>
      <c r="AP518" s="437"/>
      <c r="AQ518" s="437"/>
      <c r="AR518" s="437"/>
      <c r="AS518" s="414">
        <f t="shared" si="158"/>
        <v>0</v>
      </c>
      <c r="AT518" s="437"/>
      <c r="AU518" s="437"/>
      <c r="AV518" s="437"/>
      <c r="AW518" s="437"/>
      <c r="AX518" s="414">
        <f t="shared" si="159"/>
        <v>0</v>
      </c>
      <c r="AY518" s="437"/>
      <c r="AZ518" s="437"/>
      <c r="BA518" s="437"/>
      <c r="BB518" s="437"/>
      <c r="BC518" s="437"/>
      <c r="BD518" s="437"/>
      <c r="BE518" s="435"/>
      <c r="BF518" s="439"/>
      <c r="BG518" s="440"/>
    </row>
    <row r="519" s="403" customFormat="1" ht="30" customHeight="1" spans="1:59">
      <c r="A519" s="314">
        <v>511</v>
      </c>
      <c r="B519" s="435" t="s">
        <v>19</v>
      </c>
      <c r="C519" s="435" t="s">
        <v>20</v>
      </c>
      <c r="D519" s="436">
        <v>2015</v>
      </c>
      <c r="E519" s="81" t="s">
        <v>567</v>
      </c>
      <c r="F519" s="314" t="s">
        <v>50</v>
      </c>
      <c r="G519" s="314" t="s">
        <v>50</v>
      </c>
      <c r="H519" s="437">
        <f t="shared" si="160"/>
        <v>600000</v>
      </c>
      <c r="I519" s="437">
        <f t="shared" si="161"/>
        <v>600000</v>
      </c>
      <c r="J519" s="437">
        <f t="shared" si="162"/>
        <v>600000</v>
      </c>
      <c r="K519" s="438"/>
      <c r="L519" s="438">
        <v>600000</v>
      </c>
      <c r="M519" s="438"/>
      <c r="N519" s="438"/>
      <c r="O519" s="414">
        <f t="shared" si="165"/>
        <v>0</v>
      </c>
      <c r="P519" s="438"/>
      <c r="Q519" s="438"/>
      <c r="R519" s="438"/>
      <c r="S519" s="438"/>
      <c r="T519" s="414">
        <f t="shared" si="163"/>
        <v>0</v>
      </c>
      <c r="U519" s="438"/>
      <c r="V519" s="438"/>
      <c r="W519" s="438"/>
      <c r="X519" s="438"/>
      <c r="Y519" s="437"/>
      <c r="Z519" s="438"/>
      <c r="AA519" s="438"/>
      <c r="AB519" s="438"/>
      <c r="AC519" s="438"/>
      <c r="AD519" s="438"/>
      <c r="AE519" s="438"/>
      <c r="AF519" s="438"/>
      <c r="AG519" s="437">
        <f t="shared" si="166"/>
        <v>600000</v>
      </c>
      <c r="AH519" s="437">
        <f t="shared" si="157"/>
        <v>600000</v>
      </c>
      <c r="AI519" s="437">
        <f t="shared" si="164"/>
        <v>600000</v>
      </c>
      <c r="AJ519" s="437"/>
      <c r="AK519" s="437">
        <v>600000</v>
      </c>
      <c r="AL519" s="437"/>
      <c r="AM519" s="437"/>
      <c r="AN519" s="414">
        <f t="shared" si="155"/>
        <v>0</v>
      </c>
      <c r="AO519" s="437"/>
      <c r="AP519" s="437"/>
      <c r="AQ519" s="437"/>
      <c r="AR519" s="437"/>
      <c r="AS519" s="414">
        <f t="shared" si="158"/>
        <v>0</v>
      </c>
      <c r="AT519" s="437"/>
      <c r="AU519" s="437"/>
      <c r="AV519" s="437"/>
      <c r="AW519" s="437"/>
      <c r="AX519" s="414">
        <f t="shared" si="159"/>
        <v>0</v>
      </c>
      <c r="AY519" s="437"/>
      <c r="AZ519" s="437"/>
      <c r="BA519" s="437"/>
      <c r="BB519" s="437"/>
      <c r="BC519" s="437"/>
      <c r="BD519" s="437"/>
      <c r="BE519" s="435"/>
      <c r="BF519" s="439"/>
      <c r="BG519" s="440"/>
    </row>
    <row r="520" s="403" customFormat="1" ht="30" customHeight="1" spans="1:59">
      <c r="A520" s="314">
        <v>512</v>
      </c>
      <c r="B520" s="435" t="s">
        <v>19</v>
      </c>
      <c r="C520" s="435" t="s">
        <v>20</v>
      </c>
      <c r="D520" s="436">
        <v>2015</v>
      </c>
      <c r="E520" s="81" t="s">
        <v>568</v>
      </c>
      <c r="F520" s="314" t="s">
        <v>50</v>
      </c>
      <c r="G520" s="314" t="s">
        <v>50</v>
      </c>
      <c r="H520" s="437">
        <f t="shared" si="160"/>
        <v>500000</v>
      </c>
      <c r="I520" s="437">
        <f t="shared" si="161"/>
        <v>500000</v>
      </c>
      <c r="J520" s="437">
        <f t="shared" si="162"/>
        <v>500000</v>
      </c>
      <c r="K520" s="438"/>
      <c r="L520" s="438">
        <v>500000</v>
      </c>
      <c r="M520" s="438"/>
      <c r="N520" s="438"/>
      <c r="O520" s="414">
        <f t="shared" si="165"/>
        <v>0</v>
      </c>
      <c r="P520" s="438"/>
      <c r="Q520" s="438"/>
      <c r="R520" s="438"/>
      <c r="S520" s="438"/>
      <c r="T520" s="414">
        <f t="shared" si="163"/>
        <v>0</v>
      </c>
      <c r="U520" s="438"/>
      <c r="V520" s="438"/>
      <c r="W520" s="438"/>
      <c r="X520" s="438"/>
      <c r="Y520" s="437"/>
      <c r="Z520" s="438"/>
      <c r="AA520" s="438"/>
      <c r="AB520" s="438"/>
      <c r="AC520" s="438"/>
      <c r="AD520" s="438"/>
      <c r="AE520" s="438"/>
      <c r="AF520" s="438"/>
      <c r="AG520" s="437">
        <f t="shared" si="166"/>
        <v>500000</v>
      </c>
      <c r="AH520" s="437">
        <f t="shared" si="157"/>
        <v>500000</v>
      </c>
      <c r="AI520" s="437">
        <f t="shared" si="164"/>
        <v>500000</v>
      </c>
      <c r="AJ520" s="437"/>
      <c r="AK520" s="437">
        <v>500000</v>
      </c>
      <c r="AL520" s="437"/>
      <c r="AM520" s="437"/>
      <c r="AN520" s="414">
        <f t="shared" si="155"/>
        <v>0</v>
      </c>
      <c r="AO520" s="437"/>
      <c r="AP520" s="437"/>
      <c r="AQ520" s="437"/>
      <c r="AR520" s="437"/>
      <c r="AS520" s="414">
        <f t="shared" si="158"/>
        <v>0</v>
      </c>
      <c r="AT520" s="437"/>
      <c r="AU520" s="437"/>
      <c r="AV520" s="437"/>
      <c r="AW520" s="437"/>
      <c r="AX520" s="414">
        <f t="shared" si="159"/>
        <v>0</v>
      </c>
      <c r="AY520" s="437"/>
      <c r="AZ520" s="437"/>
      <c r="BA520" s="437"/>
      <c r="BB520" s="437"/>
      <c r="BC520" s="437"/>
      <c r="BD520" s="437"/>
      <c r="BE520" s="435"/>
      <c r="BF520" s="439"/>
      <c r="BG520" s="440"/>
    </row>
    <row r="521" s="403" customFormat="1" ht="30" customHeight="1" spans="1:59">
      <c r="A521" s="314">
        <v>513</v>
      </c>
      <c r="B521" s="435" t="s">
        <v>19</v>
      </c>
      <c r="C521" s="435" t="s">
        <v>20</v>
      </c>
      <c r="D521" s="436">
        <v>2015</v>
      </c>
      <c r="E521" s="81" t="s">
        <v>569</v>
      </c>
      <c r="F521" s="314" t="s">
        <v>50</v>
      </c>
      <c r="G521" s="314" t="s">
        <v>50</v>
      </c>
      <c r="H521" s="437">
        <f t="shared" si="160"/>
        <v>490000</v>
      </c>
      <c r="I521" s="437">
        <f t="shared" si="161"/>
        <v>490000</v>
      </c>
      <c r="J521" s="437">
        <f t="shared" si="162"/>
        <v>490000</v>
      </c>
      <c r="K521" s="438"/>
      <c r="L521" s="438">
        <v>490000</v>
      </c>
      <c r="M521" s="438"/>
      <c r="N521" s="438"/>
      <c r="O521" s="414">
        <f t="shared" si="165"/>
        <v>0</v>
      </c>
      <c r="P521" s="438"/>
      <c r="Q521" s="438"/>
      <c r="R521" s="438"/>
      <c r="S521" s="438"/>
      <c r="T521" s="414">
        <f t="shared" si="163"/>
        <v>0</v>
      </c>
      <c r="U521" s="438"/>
      <c r="V521" s="438"/>
      <c r="W521" s="438"/>
      <c r="X521" s="438"/>
      <c r="Y521" s="437"/>
      <c r="Z521" s="438"/>
      <c r="AA521" s="438"/>
      <c r="AB521" s="438"/>
      <c r="AC521" s="438"/>
      <c r="AD521" s="438"/>
      <c r="AE521" s="438"/>
      <c r="AF521" s="438"/>
      <c r="AG521" s="437">
        <f t="shared" si="166"/>
        <v>490000</v>
      </c>
      <c r="AH521" s="437">
        <f t="shared" si="157"/>
        <v>490000</v>
      </c>
      <c r="AI521" s="437">
        <f t="shared" si="164"/>
        <v>490000</v>
      </c>
      <c r="AJ521" s="437"/>
      <c r="AK521" s="437">
        <v>490000</v>
      </c>
      <c r="AL521" s="437"/>
      <c r="AM521" s="437"/>
      <c r="AN521" s="414">
        <f t="shared" si="155"/>
        <v>0</v>
      </c>
      <c r="AO521" s="437"/>
      <c r="AP521" s="437"/>
      <c r="AQ521" s="437"/>
      <c r="AR521" s="437"/>
      <c r="AS521" s="414">
        <f t="shared" si="158"/>
        <v>0</v>
      </c>
      <c r="AT521" s="437"/>
      <c r="AU521" s="437"/>
      <c r="AV521" s="437"/>
      <c r="AW521" s="437"/>
      <c r="AX521" s="414">
        <f t="shared" si="159"/>
        <v>0</v>
      </c>
      <c r="AY521" s="437"/>
      <c r="AZ521" s="437"/>
      <c r="BA521" s="437"/>
      <c r="BB521" s="437"/>
      <c r="BC521" s="437"/>
      <c r="BD521" s="437"/>
      <c r="BE521" s="435"/>
      <c r="BF521" s="439"/>
      <c r="BG521" s="440"/>
    </row>
    <row r="522" s="383" customFormat="1" ht="30" customHeight="1" spans="1:59">
      <c r="A522" s="314">
        <v>514</v>
      </c>
      <c r="B522" s="314" t="s">
        <v>19</v>
      </c>
      <c r="C522" s="314" t="s">
        <v>20</v>
      </c>
      <c r="D522" s="81">
        <v>2018</v>
      </c>
      <c r="E522" s="315" t="s">
        <v>570</v>
      </c>
      <c r="F522" s="314" t="s">
        <v>50</v>
      </c>
      <c r="G522" s="314" t="s">
        <v>79</v>
      </c>
      <c r="H522" s="414">
        <f t="shared" ref="H522:H549" si="167">I522+AF522</f>
        <v>2224000</v>
      </c>
      <c r="I522" s="414">
        <f t="shared" ref="I522:I549" si="168">O522+J522+T522+Y522+AE522+AC522+AD522</f>
        <v>2224000</v>
      </c>
      <c r="J522" s="437">
        <f t="shared" ref="J522:J556" si="169">N522+M522+L522+K522</f>
        <v>0</v>
      </c>
      <c r="K522" s="351"/>
      <c r="L522" s="351"/>
      <c r="M522" s="351"/>
      <c r="N522" s="351"/>
      <c r="O522" s="414">
        <f t="shared" si="165"/>
        <v>2224000</v>
      </c>
      <c r="P522" s="351"/>
      <c r="Q522" s="351">
        <v>2224000</v>
      </c>
      <c r="R522" s="351"/>
      <c r="S522" s="351"/>
      <c r="T522" s="414">
        <f t="shared" si="163"/>
        <v>0</v>
      </c>
      <c r="U522" s="351"/>
      <c r="V522" s="351"/>
      <c r="W522" s="351"/>
      <c r="X522" s="351"/>
      <c r="Y522" s="414">
        <f t="shared" ref="Y522:Y553" si="170">AA522+Z522+AB522</f>
        <v>0</v>
      </c>
      <c r="Z522" s="351"/>
      <c r="AA522" s="351"/>
      <c r="AB522" s="351"/>
      <c r="AC522" s="351"/>
      <c r="AD522" s="351"/>
      <c r="AE522" s="351"/>
      <c r="AF522" s="351"/>
      <c r="AG522" s="414">
        <f t="shared" si="166"/>
        <v>2224000</v>
      </c>
      <c r="AH522" s="414">
        <f t="shared" ref="AH522:AH539" si="171">AN522+AI522+AS522+AX522+BD522+BB522+BC522</f>
        <v>2224000</v>
      </c>
      <c r="AI522" s="437">
        <f t="shared" ref="AI522:AI556" si="172">AM522+AL522+AK522+AJ522</f>
        <v>0</v>
      </c>
      <c r="AJ522" s="414"/>
      <c r="AK522" s="414"/>
      <c r="AL522" s="414"/>
      <c r="AM522" s="414"/>
      <c r="AN522" s="414">
        <f t="shared" si="155"/>
        <v>2224000</v>
      </c>
      <c r="AO522" s="414"/>
      <c r="AP522" s="414">
        <v>2224000</v>
      </c>
      <c r="AQ522" s="414"/>
      <c r="AR522" s="414"/>
      <c r="AS522" s="414">
        <f t="shared" si="158"/>
        <v>0</v>
      </c>
      <c r="AT522" s="414"/>
      <c r="AU522" s="414"/>
      <c r="AV522" s="414"/>
      <c r="AW522" s="414"/>
      <c r="AX522" s="414">
        <f t="shared" si="159"/>
        <v>0</v>
      </c>
      <c r="AY522" s="414"/>
      <c r="AZ522" s="414"/>
      <c r="BA522" s="414"/>
      <c r="BB522" s="414"/>
      <c r="BC522" s="414"/>
      <c r="BD522" s="414"/>
      <c r="BE522" s="314"/>
      <c r="BF522" s="354"/>
      <c r="BG522" s="400"/>
    </row>
    <row r="523" s="383" customFormat="1" ht="30" customHeight="1" spans="1:59">
      <c r="A523" s="314">
        <v>515</v>
      </c>
      <c r="B523" s="314" t="s">
        <v>19</v>
      </c>
      <c r="C523" s="314" t="s">
        <v>20</v>
      </c>
      <c r="D523" s="81">
        <v>2018</v>
      </c>
      <c r="E523" s="315" t="s">
        <v>571</v>
      </c>
      <c r="F523" s="314" t="s">
        <v>50</v>
      </c>
      <c r="G523" s="314" t="s">
        <v>79</v>
      </c>
      <c r="H523" s="414">
        <f t="shared" si="167"/>
        <v>2919400</v>
      </c>
      <c r="I523" s="414">
        <f t="shared" si="168"/>
        <v>2919400</v>
      </c>
      <c r="J523" s="437">
        <f t="shared" si="169"/>
        <v>0</v>
      </c>
      <c r="K523" s="351"/>
      <c r="L523" s="351"/>
      <c r="M523" s="351"/>
      <c r="N523" s="351"/>
      <c r="O523" s="414">
        <f t="shared" si="165"/>
        <v>2919400</v>
      </c>
      <c r="P523" s="351"/>
      <c r="Q523" s="351">
        <v>2919400</v>
      </c>
      <c r="R523" s="351"/>
      <c r="S523" s="351"/>
      <c r="T523" s="414">
        <f t="shared" si="163"/>
        <v>0</v>
      </c>
      <c r="U523" s="351"/>
      <c r="V523" s="351"/>
      <c r="W523" s="351"/>
      <c r="X523" s="351"/>
      <c r="Y523" s="414">
        <f t="shared" si="170"/>
        <v>0</v>
      </c>
      <c r="Z523" s="351"/>
      <c r="AA523" s="351"/>
      <c r="AB523" s="351"/>
      <c r="AC523" s="351"/>
      <c r="AD523" s="351"/>
      <c r="AE523" s="351"/>
      <c r="AF523" s="351"/>
      <c r="AG523" s="414">
        <f t="shared" si="166"/>
        <v>2919400</v>
      </c>
      <c r="AH523" s="414">
        <f t="shared" si="171"/>
        <v>2919400</v>
      </c>
      <c r="AI523" s="437">
        <f t="shared" si="172"/>
        <v>0</v>
      </c>
      <c r="AJ523" s="414"/>
      <c r="AK523" s="414"/>
      <c r="AL523" s="414"/>
      <c r="AM523" s="414"/>
      <c r="AN523" s="414">
        <f t="shared" ref="AN523:AN544" si="173">AR523+AQ523+AP523+AO523</f>
        <v>2919400</v>
      </c>
      <c r="AO523" s="414"/>
      <c r="AP523" s="414">
        <v>2919400</v>
      </c>
      <c r="AQ523" s="414"/>
      <c r="AR523" s="414"/>
      <c r="AS523" s="414">
        <f t="shared" si="158"/>
        <v>0</v>
      </c>
      <c r="AT523" s="414"/>
      <c r="AU523" s="414"/>
      <c r="AV523" s="414"/>
      <c r="AW523" s="414"/>
      <c r="AX523" s="414">
        <f t="shared" si="159"/>
        <v>0</v>
      </c>
      <c r="AY523" s="414"/>
      <c r="AZ523" s="414"/>
      <c r="BA523" s="414"/>
      <c r="BB523" s="414"/>
      <c r="BC523" s="414"/>
      <c r="BD523" s="414"/>
      <c r="BE523" s="314"/>
      <c r="BF523" s="354"/>
      <c r="BG523" s="400"/>
    </row>
    <row r="524" s="383" customFormat="1" ht="30" customHeight="1" spans="1:59">
      <c r="A524" s="314">
        <v>516</v>
      </c>
      <c r="B524" s="314" t="s">
        <v>19</v>
      </c>
      <c r="C524" s="314" t="s">
        <v>20</v>
      </c>
      <c r="D524" s="81">
        <v>2018</v>
      </c>
      <c r="E524" s="315" t="s">
        <v>572</v>
      </c>
      <c r="F524" s="314" t="s">
        <v>50</v>
      </c>
      <c r="G524" s="314" t="s">
        <v>79</v>
      </c>
      <c r="H524" s="414">
        <f t="shared" si="167"/>
        <v>2280300</v>
      </c>
      <c r="I524" s="414">
        <f t="shared" si="168"/>
        <v>2280300</v>
      </c>
      <c r="J524" s="437">
        <f t="shared" si="169"/>
        <v>0</v>
      </c>
      <c r="K524" s="351"/>
      <c r="L524" s="351"/>
      <c r="M524" s="351"/>
      <c r="N524" s="351"/>
      <c r="O524" s="414">
        <f t="shared" si="165"/>
        <v>2280300</v>
      </c>
      <c r="P524" s="351"/>
      <c r="Q524" s="351">
        <v>2280300</v>
      </c>
      <c r="R524" s="351"/>
      <c r="S524" s="351"/>
      <c r="T524" s="414">
        <f t="shared" si="163"/>
        <v>0</v>
      </c>
      <c r="U524" s="351"/>
      <c r="V524" s="351"/>
      <c r="W524" s="351"/>
      <c r="X524" s="351"/>
      <c r="Y524" s="414">
        <f t="shared" si="170"/>
        <v>0</v>
      </c>
      <c r="Z524" s="351"/>
      <c r="AA524" s="351"/>
      <c r="AB524" s="351"/>
      <c r="AC524" s="351"/>
      <c r="AD524" s="351"/>
      <c r="AE524" s="351"/>
      <c r="AF524" s="351"/>
      <c r="AG524" s="414">
        <f t="shared" si="166"/>
        <v>2280300</v>
      </c>
      <c r="AH524" s="414">
        <f t="shared" si="171"/>
        <v>2280300</v>
      </c>
      <c r="AI524" s="437">
        <f t="shared" si="172"/>
        <v>0</v>
      </c>
      <c r="AJ524" s="414"/>
      <c r="AK524" s="414"/>
      <c r="AL524" s="414"/>
      <c r="AM524" s="414"/>
      <c r="AN524" s="414">
        <f t="shared" si="173"/>
        <v>2280300</v>
      </c>
      <c r="AO524" s="414"/>
      <c r="AP524" s="414">
        <v>2280300</v>
      </c>
      <c r="AQ524" s="414"/>
      <c r="AR524" s="414"/>
      <c r="AS524" s="414">
        <f t="shared" si="158"/>
        <v>0</v>
      </c>
      <c r="AT524" s="414"/>
      <c r="AU524" s="414"/>
      <c r="AV524" s="414"/>
      <c r="AW524" s="414"/>
      <c r="AX524" s="414">
        <f t="shared" si="159"/>
        <v>0</v>
      </c>
      <c r="AY524" s="414"/>
      <c r="AZ524" s="414"/>
      <c r="BA524" s="414"/>
      <c r="BB524" s="414"/>
      <c r="BC524" s="414"/>
      <c r="BD524" s="414"/>
      <c r="BE524" s="314"/>
      <c r="BF524" s="354"/>
      <c r="BG524" s="400"/>
    </row>
    <row r="525" s="383" customFormat="1" ht="30" customHeight="1" spans="1:59">
      <c r="A525" s="314">
        <v>517</v>
      </c>
      <c r="B525" s="314" t="s">
        <v>19</v>
      </c>
      <c r="C525" s="314" t="s">
        <v>20</v>
      </c>
      <c r="D525" s="81">
        <v>2018</v>
      </c>
      <c r="E525" s="441" t="s">
        <v>573</v>
      </c>
      <c r="F525" s="314" t="s">
        <v>50</v>
      </c>
      <c r="G525" s="419" t="s">
        <v>50</v>
      </c>
      <c r="H525" s="414">
        <f t="shared" si="167"/>
        <v>7198200</v>
      </c>
      <c r="I525" s="414">
        <f t="shared" si="168"/>
        <v>7198200</v>
      </c>
      <c r="J525" s="437">
        <f t="shared" si="169"/>
        <v>0</v>
      </c>
      <c r="K525" s="351"/>
      <c r="L525" s="351"/>
      <c r="M525" s="351"/>
      <c r="N525" s="351"/>
      <c r="O525" s="414">
        <f t="shared" si="165"/>
        <v>7198200</v>
      </c>
      <c r="P525" s="351"/>
      <c r="Q525" s="351">
        <v>7198200</v>
      </c>
      <c r="R525" s="351"/>
      <c r="S525" s="351"/>
      <c r="T525" s="414">
        <f t="shared" si="163"/>
        <v>0</v>
      </c>
      <c r="U525" s="351"/>
      <c r="V525" s="351"/>
      <c r="W525" s="351"/>
      <c r="X525" s="351"/>
      <c r="Y525" s="414">
        <f t="shared" si="170"/>
        <v>0</v>
      </c>
      <c r="Z525" s="351"/>
      <c r="AA525" s="351"/>
      <c r="AB525" s="351"/>
      <c r="AC525" s="351"/>
      <c r="AD525" s="351"/>
      <c r="AE525" s="351"/>
      <c r="AF525" s="351"/>
      <c r="AG525" s="414">
        <f t="shared" si="166"/>
        <v>7198200</v>
      </c>
      <c r="AH525" s="414">
        <f t="shared" si="171"/>
        <v>7198200</v>
      </c>
      <c r="AI525" s="437">
        <f t="shared" si="172"/>
        <v>0</v>
      </c>
      <c r="AJ525" s="414"/>
      <c r="AK525" s="414"/>
      <c r="AL525" s="414"/>
      <c r="AM525" s="414"/>
      <c r="AN525" s="414">
        <f t="shared" si="173"/>
        <v>7198200</v>
      </c>
      <c r="AO525" s="414"/>
      <c r="AP525" s="414">
        <v>7198200</v>
      </c>
      <c r="AQ525" s="414"/>
      <c r="AR525" s="414"/>
      <c r="AS525" s="414">
        <f t="shared" si="158"/>
        <v>0</v>
      </c>
      <c r="AT525" s="414"/>
      <c r="AU525" s="414"/>
      <c r="AV525" s="414"/>
      <c r="AW525" s="414"/>
      <c r="AX525" s="414">
        <f t="shared" si="159"/>
        <v>0</v>
      </c>
      <c r="AY525" s="414"/>
      <c r="AZ525" s="414"/>
      <c r="BA525" s="414"/>
      <c r="BB525" s="414"/>
      <c r="BC525" s="414"/>
      <c r="BD525" s="414"/>
      <c r="BE525" s="314"/>
      <c r="BF525" s="354"/>
      <c r="BG525" s="400"/>
    </row>
    <row r="526" s="383" customFormat="1" ht="30" customHeight="1" spans="1:59">
      <c r="A526" s="314">
        <v>518</v>
      </c>
      <c r="B526" s="314" t="s">
        <v>19</v>
      </c>
      <c r="C526" s="314" t="s">
        <v>20</v>
      </c>
      <c r="D526" s="81">
        <v>2018</v>
      </c>
      <c r="E526" s="315" t="s">
        <v>574</v>
      </c>
      <c r="F526" s="314" t="s">
        <v>50</v>
      </c>
      <c r="G526" s="314" t="s">
        <v>79</v>
      </c>
      <c r="H526" s="414">
        <f t="shared" si="167"/>
        <v>1963800</v>
      </c>
      <c r="I526" s="414">
        <f t="shared" si="168"/>
        <v>1963800</v>
      </c>
      <c r="J526" s="437">
        <f t="shared" si="169"/>
        <v>0</v>
      </c>
      <c r="K526" s="351"/>
      <c r="L526" s="351"/>
      <c r="M526" s="351"/>
      <c r="N526" s="351"/>
      <c r="O526" s="414">
        <f t="shared" si="165"/>
        <v>1963800</v>
      </c>
      <c r="P526" s="351"/>
      <c r="Q526" s="351">
        <v>1963800</v>
      </c>
      <c r="R526" s="351"/>
      <c r="S526" s="351"/>
      <c r="T526" s="414">
        <f t="shared" si="163"/>
        <v>0</v>
      </c>
      <c r="U526" s="351"/>
      <c r="V526" s="351"/>
      <c r="W526" s="351"/>
      <c r="X526" s="351"/>
      <c r="Y526" s="414">
        <f t="shared" si="170"/>
        <v>0</v>
      </c>
      <c r="Z526" s="351"/>
      <c r="AA526" s="351"/>
      <c r="AB526" s="351"/>
      <c r="AC526" s="351"/>
      <c r="AD526" s="351"/>
      <c r="AE526" s="351"/>
      <c r="AF526" s="351"/>
      <c r="AG526" s="414">
        <f t="shared" si="166"/>
        <v>1963800</v>
      </c>
      <c r="AH526" s="414">
        <f t="shared" si="171"/>
        <v>1963800</v>
      </c>
      <c r="AI526" s="437">
        <f t="shared" si="172"/>
        <v>0</v>
      </c>
      <c r="AJ526" s="414"/>
      <c r="AK526" s="414"/>
      <c r="AL526" s="414"/>
      <c r="AM526" s="414"/>
      <c r="AN526" s="414">
        <f t="shared" si="173"/>
        <v>1963800</v>
      </c>
      <c r="AO526" s="414"/>
      <c r="AP526" s="414">
        <v>1963800</v>
      </c>
      <c r="AQ526" s="414"/>
      <c r="AR526" s="414"/>
      <c r="AS526" s="414">
        <f t="shared" ref="AS526:AS544" si="174">AW526+AV526+AU526+AT526</f>
        <v>0</v>
      </c>
      <c r="AT526" s="414"/>
      <c r="AU526" s="414"/>
      <c r="AV526" s="414"/>
      <c r="AW526" s="414"/>
      <c r="AX526" s="414">
        <f t="shared" si="159"/>
        <v>0</v>
      </c>
      <c r="AY526" s="414"/>
      <c r="AZ526" s="414"/>
      <c r="BA526" s="414"/>
      <c r="BB526" s="414"/>
      <c r="BC526" s="414"/>
      <c r="BD526" s="414"/>
      <c r="BE526" s="314"/>
      <c r="BF526" s="354"/>
      <c r="BG526" s="400"/>
    </row>
    <row r="527" s="383" customFormat="1" ht="30" customHeight="1" spans="1:59">
      <c r="A527" s="314">
        <v>519</v>
      </c>
      <c r="B527" s="314" t="s">
        <v>19</v>
      </c>
      <c r="C527" s="314" t="s">
        <v>20</v>
      </c>
      <c r="D527" s="81">
        <v>2018</v>
      </c>
      <c r="E527" s="315" t="s">
        <v>575</v>
      </c>
      <c r="F527" s="314" t="s">
        <v>50</v>
      </c>
      <c r="G527" s="314" t="s">
        <v>79</v>
      </c>
      <c r="H527" s="414">
        <f t="shared" si="167"/>
        <v>3053900</v>
      </c>
      <c r="I527" s="414">
        <f t="shared" si="168"/>
        <v>3053900</v>
      </c>
      <c r="J527" s="437">
        <f t="shared" si="169"/>
        <v>0</v>
      </c>
      <c r="K527" s="351"/>
      <c r="L527" s="351"/>
      <c r="M527" s="351"/>
      <c r="N527" s="351"/>
      <c r="O527" s="414">
        <f t="shared" si="165"/>
        <v>3053900</v>
      </c>
      <c r="P527" s="351"/>
      <c r="Q527" s="351">
        <v>3053900</v>
      </c>
      <c r="R527" s="351"/>
      <c r="S527" s="351"/>
      <c r="T527" s="414">
        <f t="shared" si="163"/>
        <v>0</v>
      </c>
      <c r="U527" s="351"/>
      <c r="V527" s="351"/>
      <c r="W527" s="351"/>
      <c r="X527" s="351"/>
      <c r="Y527" s="414">
        <f t="shared" si="170"/>
        <v>0</v>
      </c>
      <c r="Z527" s="351"/>
      <c r="AA527" s="351"/>
      <c r="AB527" s="351"/>
      <c r="AC527" s="351"/>
      <c r="AD527" s="351"/>
      <c r="AE527" s="351"/>
      <c r="AF527" s="351"/>
      <c r="AG527" s="414">
        <f t="shared" si="166"/>
        <v>3053900</v>
      </c>
      <c r="AH527" s="414">
        <f t="shared" si="171"/>
        <v>3053900</v>
      </c>
      <c r="AI527" s="437">
        <f t="shared" si="172"/>
        <v>0</v>
      </c>
      <c r="AJ527" s="414"/>
      <c r="AK527" s="414"/>
      <c r="AL527" s="414"/>
      <c r="AM527" s="414"/>
      <c r="AN527" s="414">
        <f t="shared" si="173"/>
        <v>3053900</v>
      </c>
      <c r="AO527" s="414"/>
      <c r="AP527" s="414">
        <v>3053900</v>
      </c>
      <c r="AQ527" s="414"/>
      <c r="AR527" s="414"/>
      <c r="AS527" s="414">
        <f t="shared" si="174"/>
        <v>0</v>
      </c>
      <c r="AT527" s="414"/>
      <c r="AU527" s="414"/>
      <c r="AV527" s="414"/>
      <c r="AW527" s="414"/>
      <c r="AX527" s="414">
        <f t="shared" si="159"/>
        <v>0</v>
      </c>
      <c r="AY527" s="414"/>
      <c r="AZ527" s="414"/>
      <c r="BA527" s="414"/>
      <c r="BB527" s="414"/>
      <c r="BC527" s="414"/>
      <c r="BD527" s="414"/>
      <c r="BE527" s="314"/>
      <c r="BF527" s="354"/>
      <c r="BG527" s="400"/>
    </row>
    <row r="528" s="383" customFormat="1" ht="30" customHeight="1" spans="1:59">
      <c r="A528" s="314">
        <v>520</v>
      </c>
      <c r="B528" s="314" t="s">
        <v>19</v>
      </c>
      <c r="C528" s="314" t="s">
        <v>20</v>
      </c>
      <c r="D528" s="81">
        <v>2018</v>
      </c>
      <c r="E528" s="315" t="s">
        <v>576</v>
      </c>
      <c r="F528" s="314" t="s">
        <v>50</v>
      </c>
      <c r="G528" s="314" t="s">
        <v>79</v>
      </c>
      <c r="H528" s="414">
        <f t="shared" si="167"/>
        <v>14881300</v>
      </c>
      <c r="I528" s="414">
        <f t="shared" si="168"/>
        <v>14881300</v>
      </c>
      <c r="J528" s="437">
        <f t="shared" si="169"/>
        <v>0</v>
      </c>
      <c r="K528" s="351"/>
      <c r="L528" s="351"/>
      <c r="M528" s="351"/>
      <c r="N528" s="351"/>
      <c r="O528" s="414">
        <f t="shared" si="165"/>
        <v>14881300</v>
      </c>
      <c r="P528" s="351"/>
      <c r="Q528" s="351">
        <v>14881300</v>
      </c>
      <c r="R528" s="351"/>
      <c r="S528" s="351"/>
      <c r="T528" s="414">
        <f t="shared" si="163"/>
        <v>0</v>
      </c>
      <c r="U528" s="351"/>
      <c r="V528" s="351"/>
      <c r="W528" s="351"/>
      <c r="X528" s="351"/>
      <c r="Y528" s="414">
        <f t="shared" si="170"/>
        <v>0</v>
      </c>
      <c r="Z528" s="351"/>
      <c r="AA528" s="351"/>
      <c r="AB528" s="351"/>
      <c r="AC528" s="351"/>
      <c r="AD528" s="351"/>
      <c r="AE528" s="351"/>
      <c r="AF528" s="351"/>
      <c r="AG528" s="414">
        <f t="shared" si="166"/>
        <v>14881300</v>
      </c>
      <c r="AH528" s="414">
        <f t="shared" si="171"/>
        <v>14881300</v>
      </c>
      <c r="AI528" s="437">
        <f t="shared" si="172"/>
        <v>0</v>
      </c>
      <c r="AJ528" s="414"/>
      <c r="AK528" s="414"/>
      <c r="AL528" s="414"/>
      <c r="AM528" s="414"/>
      <c r="AN528" s="414">
        <f t="shared" si="173"/>
        <v>14881300</v>
      </c>
      <c r="AO528" s="414"/>
      <c r="AP528" s="414">
        <v>14881300</v>
      </c>
      <c r="AQ528" s="414"/>
      <c r="AR528" s="414"/>
      <c r="AS528" s="414">
        <f t="shared" si="174"/>
        <v>0</v>
      </c>
      <c r="AT528" s="414"/>
      <c r="AU528" s="414"/>
      <c r="AV528" s="414"/>
      <c r="AW528" s="414"/>
      <c r="AX528" s="414">
        <f t="shared" si="159"/>
        <v>0</v>
      </c>
      <c r="AY528" s="414"/>
      <c r="AZ528" s="414"/>
      <c r="BA528" s="414"/>
      <c r="BB528" s="414"/>
      <c r="BC528" s="414"/>
      <c r="BD528" s="414"/>
      <c r="BE528" s="314"/>
      <c r="BF528" s="354"/>
      <c r="BG528" s="400"/>
    </row>
    <row r="529" s="383" customFormat="1" ht="30" customHeight="1" spans="1:59">
      <c r="A529" s="314">
        <v>521</v>
      </c>
      <c r="B529" s="314" t="s">
        <v>19</v>
      </c>
      <c r="C529" s="314" t="s">
        <v>20</v>
      </c>
      <c r="D529" s="81">
        <v>2018</v>
      </c>
      <c r="E529" s="315" t="s">
        <v>577</v>
      </c>
      <c r="F529" s="314" t="s">
        <v>50</v>
      </c>
      <c r="G529" s="314" t="s">
        <v>79</v>
      </c>
      <c r="H529" s="414">
        <f t="shared" si="167"/>
        <v>12598900</v>
      </c>
      <c r="I529" s="414">
        <f t="shared" si="168"/>
        <v>12598900</v>
      </c>
      <c r="J529" s="437">
        <f t="shared" si="169"/>
        <v>0</v>
      </c>
      <c r="K529" s="351"/>
      <c r="L529" s="351"/>
      <c r="M529" s="351"/>
      <c r="N529" s="351"/>
      <c r="O529" s="414">
        <f t="shared" si="165"/>
        <v>12598900</v>
      </c>
      <c r="P529" s="351"/>
      <c r="Q529" s="351">
        <v>12598900</v>
      </c>
      <c r="R529" s="351"/>
      <c r="S529" s="351"/>
      <c r="T529" s="414">
        <f t="shared" si="163"/>
        <v>0</v>
      </c>
      <c r="U529" s="351"/>
      <c r="V529" s="351"/>
      <c r="W529" s="351"/>
      <c r="X529" s="351"/>
      <c r="Y529" s="414">
        <f t="shared" si="170"/>
        <v>0</v>
      </c>
      <c r="Z529" s="351"/>
      <c r="AA529" s="351"/>
      <c r="AB529" s="351"/>
      <c r="AC529" s="351"/>
      <c r="AD529" s="351"/>
      <c r="AE529" s="351"/>
      <c r="AF529" s="351"/>
      <c r="AG529" s="414">
        <f t="shared" si="166"/>
        <v>12598900</v>
      </c>
      <c r="AH529" s="414">
        <f t="shared" si="171"/>
        <v>12598900</v>
      </c>
      <c r="AI529" s="437">
        <f t="shared" si="172"/>
        <v>0</v>
      </c>
      <c r="AJ529" s="414"/>
      <c r="AK529" s="414"/>
      <c r="AL529" s="414"/>
      <c r="AM529" s="414"/>
      <c r="AN529" s="414">
        <f t="shared" si="173"/>
        <v>12598900</v>
      </c>
      <c r="AO529" s="414"/>
      <c r="AP529" s="414">
        <v>12598900</v>
      </c>
      <c r="AQ529" s="414"/>
      <c r="AR529" s="414"/>
      <c r="AS529" s="414">
        <f t="shared" si="174"/>
        <v>0</v>
      </c>
      <c r="AT529" s="414"/>
      <c r="AU529" s="414"/>
      <c r="AV529" s="414"/>
      <c r="AW529" s="414"/>
      <c r="AX529" s="414">
        <f t="shared" si="159"/>
        <v>0</v>
      </c>
      <c r="AY529" s="414"/>
      <c r="AZ529" s="414"/>
      <c r="BA529" s="414"/>
      <c r="BB529" s="414"/>
      <c r="BC529" s="414"/>
      <c r="BD529" s="414"/>
      <c r="BE529" s="314"/>
      <c r="BF529" s="354"/>
      <c r="BG529" s="400"/>
    </row>
    <row r="530" s="383" customFormat="1" ht="30" customHeight="1" spans="1:59">
      <c r="A530" s="314">
        <v>522</v>
      </c>
      <c r="B530" s="314" t="s">
        <v>19</v>
      </c>
      <c r="C530" s="314" t="s">
        <v>20</v>
      </c>
      <c r="D530" s="81">
        <v>2018</v>
      </c>
      <c r="E530" s="315" t="s">
        <v>578</v>
      </c>
      <c r="F530" s="314" t="s">
        <v>50</v>
      </c>
      <c r="G530" s="314" t="s">
        <v>79</v>
      </c>
      <c r="H530" s="414">
        <f t="shared" si="167"/>
        <v>1791400</v>
      </c>
      <c r="I530" s="414">
        <f t="shared" si="168"/>
        <v>1791400</v>
      </c>
      <c r="J530" s="437">
        <f t="shared" si="169"/>
        <v>0</v>
      </c>
      <c r="K530" s="351"/>
      <c r="L530" s="351"/>
      <c r="M530" s="351"/>
      <c r="N530" s="351"/>
      <c r="O530" s="414">
        <f t="shared" si="165"/>
        <v>1791400</v>
      </c>
      <c r="P530" s="351"/>
      <c r="Q530" s="351">
        <v>1791400</v>
      </c>
      <c r="R530" s="351"/>
      <c r="S530" s="351"/>
      <c r="T530" s="414">
        <f t="shared" si="163"/>
        <v>0</v>
      </c>
      <c r="U530" s="351"/>
      <c r="V530" s="351"/>
      <c r="W530" s="351"/>
      <c r="X530" s="351"/>
      <c r="Y530" s="414">
        <f t="shared" si="170"/>
        <v>0</v>
      </c>
      <c r="Z530" s="351"/>
      <c r="AA530" s="351"/>
      <c r="AB530" s="351"/>
      <c r="AC530" s="351"/>
      <c r="AD530" s="351"/>
      <c r="AE530" s="351"/>
      <c r="AF530" s="351"/>
      <c r="AG530" s="414">
        <f t="shared" si="166"/>
        <v>1791400</v>
      </c>
      <c r="AH530" s="414">
        <f t="shared" si="171"/>
        <v>1791400</v>
      </c>
      <c r="AI530" s="437">
        <f t="shared" si="172"/>
        <v>0</v>
      </c>
      <c r="AJ530" s="414"/>
      <c r="AK530" s="414"/>
      <c r="AL530" s="414"/>
      <c r="AM530" s="414"/>
      <c r="AN530" s="414">
        <f t="shared" si="173"/>
        <v>1791400</v>
      </c>
      <c r="AO530" s="414"/>
      <c r="AP530" s="414">
        <v>1791400</v>
      </c>
      <c r="AQ530" s="414"/>
      <c r="AR530" s="414"/>
      <c r="AS530" s="414">
        <f t="shared" si="174"/>
        <v>0</v>
      </c>
      <c r="AT530" s="414"/>
      <c r="AU530" s="414"/>
      <c r="AV530" s="414"/>
      <c r="AW530" s="414"/>
      <c r="AX530" s="414">
        <f t="shared" si="159"/>
        <v>0</v>
      </c>
      <c r="AY530" s="414"/>
      <c r="AZ530" s="414"/>
      <c r="BA530" s="414"/>
      <c r="BB530" s="414"/>
      <c r="BC530" s="414"/>
      <c r="BD530" s="414"/>
      <c r="BE530" s="314"/>
      <c r="BF530" s="354"/>
      <c r="BG530" s="400"/>
    </row>
    <row r="531" s="383" customFormat="1" ht="30" customHeight="1" spans="1:59">
      <c r="A531" s="314">
        <v>523</v>
      </c>
      <c r="B531" s="314" t="s">
        <v>19</v>
      </c>
      <c r="C531" s="314" t="s">
        <v>20</v>
      </c>
      <c r="D531" s="81">
        <v>2018</v>
      </c>
      <c r="E531" s="315" t="s">
        <v>579</v>
      </c>
      <c r="F531" s="314" t="s">
        <v>50</v>
      </c>
      <c r="G531" s="314" t="s">
        <v>79</v>
      </c>
      <c r="H531" s="414">
        <f t="shared" si="167"/>
        <v>34435300</v>
      </c>
      <c r="I531" s="414">
        <f t="shared" si="168"/>
        <v>34435300</v>
      </c>
      <c r="J531" s="437">
        <f t="shared" si="169"/>
        <v>0</v>
      </c>
      <c r="K531" s="351"/>
      <c r="L531" s="351"/>
      <c r="M531" s="351"/>
      <c r="N531" s="351"/>
      <c r="O531" s="414">
        <f t="shared" si="165"/>
        <v>34435300</v>
      </c>
      <c r="P531" s="351"/>
      <c r="Q531" s="351">
        <v>34435300</v>
      </c>
      <c r="R531" s="351"/>
      <c r="S531" s="351"/>
      <c r="T531" s="414">
        <f t="shared" si="163"/>
        <v>0</v>
      </c>
      <c r="U531" s="351"/>
      <c r="V531" s="351"/>
      <c r="W531" s="351"/>
      <c r="X531" s="351"/>
      <c r="Y531" s="414">
        <f t="shared" si="170"/>
        <v>0</v>
      </c>
      <c r="Z531" s="351"/>
      <c r="AA531" s="351"/>
      <c r="AB531" s="351"/>
      <c r="AC531" s="351"/>
      <c r="AD531" s="351"/>
      <c r="AE531" s="351"/>
      <c r="AF531" s="351"/>
      <c r="AG531" s="414">
        <f t="shared" si="166"/>
        <v>34435300</v>
      </c>
      <c r="AH531" s="414">
        <f t="shared" si="171"/>
        <v>34435300</v>
      </c>
      <c r="AI531" s="437">
        <f t="shared" si="172"/>
        <v>0</v>
      </c>
      <c r="AJ531" s="414"/>
      <c r="AK531" s="414"/>
      <c r="AL531" s="414"/>
      <c r="AM531" s="414"/>
      <c r="AN531" s="414">
        <f t="shared" si="173"/>
        <v>34435300</v>
      </c>
      <c r="AO531" s="414"/>
      <c r="AP531" s="414">
        <v>34435300</v>
      </c>
      <c r="AQ531" s="414"/>
      <c r="AR531" s="414"/>
      <c r="AS531" s="414">
        <f t="shared" si="174"/>
        <v>0</v>
      </c>
      <c r="AT531" s="414"/>
      <c r="AU531" s="414"/>
      <c r="AV531" s="414"/>
      <c r="AW531" s="414"/>
      <c r="AX531" s="414">
        <f t="shared" ref="AX531:AX556" si="175">AZ531+AY531+BA531</f>
        <v>0</v>
      </c>
      <c r="AY531" s="414"/>
      <c r="AZ531" s="414"/>
      <c r="BA531" s="414"/>
      <c r="BB531" s="414"/>
      <c r="BC531" s="414"/>
      <c r="BD531" s="414"/>
      <c r="BE531" s="314"/>
      <c r="BF531" s="354"/>
      <c r="BG531" s="400"/>
    </row>
    <row r="532" s="383" customFormat="1" ht="30" customHeight="1" spans="1:59">
      <c r="A532" s="314">
        <v>524</v>
      </c>
      <c r="B532" s="314" t="s">
        <v>19</v>
      </c>
      <c r="C532" s="314" t="s">
        <v>20</v>
      </c>
      <c r="D532" s="81">
        <v>2018</v>
      </c>
      <c r="E532" s="315" t="s">
        <v>580</v>
      </c>
      <c r="F532" s="314" t="s">
        <v>50</v>
      </c>
      <c r="G532" s="314" t="s">
        <v>79</v>
      </c>
      <c r="H532" s="414">
        <f t="shared" si="167"/>
        <v>38198200</v>
      </c>
      <c r="I532" s="414">
        <f t="shared" si="168"/>
        <v>38198200</v>
      </c>
      <c r="J532" s="437">
        <f t="shared" si="169"/>
        <v>0</v>
      </c>
      <c r="K532" s="351"/>
      <c r="L532" s="351"/>
      <c r="M532" s="351"/>
      <c r="N532" s="351"/>
      <c r="O532" s="414">
        <f t="shared" si="165"/>
        <v>38198200</v>
      </c>
      <c r="P532" s="351"/>
      <c r="Q532" s="351">
        <v>38198200</v>
      </c>
      <c r="R532" s="351"/>
      <c r="S532" s="351"/>
      <c r="T532" s="414">
        <f t="shared" si="163"/>
        <v>0</v>
      </c>
      <c r="U532" s="351"/>
      <c r="V532" s="351"/>
      <c r="W532" s="351"/>
      <c r="X532" s="351"/>
      <c r="Y532" s="414">
        <f t="shared" si="170"/>
        <v>0</v>
      </c>
      <c r="Z532" s="351"/>
      <c r="AA532" s="351"/>
      <c r="AB532" s="351"/>
      <c r="AC532" s="351"/>
      <c r="AD532" s="351"/>
      <c r="AE532" s="351"/>
      <c r="AF532" s="351"/>
      <c r="AG532" s="414">
        <f t="shared" si="166"/>
        <v>38198200</v>
      </c>
      <c r="AH532" s="414">
        <f t="shared" si="171"/>
        <v>38198200</v>
      </c>
      <c r="AI532" s="437">
        <f t="shared" si="172"/>
        <v>0</v>
      </c>
      <c r="AJ532" s="414"/>
      <c r="AK532" s="414"/>
      <c r="AL532" s="414"/>
      <c r="AM532" s="414"/>
      <c r="AN532" s="414">
        <f t="shared" si="173"/>
        <v>38198200</v>
      </c>
      <c r="AO532" s="414"/>
      <c r="AP532" s="414">
        <v>38198200</v>
      </c>
      <c r="AQ532" s="414"/>
      <c r="AR532" s="414"/>
      <c r="AS532" s="414">
        <f t="shared" si="174"/>
        <v>0</v>
      </c>
      <c r="AT532" s="414"/>
      <c r="AU532" s="414"/>
      <c r="AV532" s="414"/>
      <c r="AW532" s="414"/>
      <c r="AX532" s="414">
        <f t="shared" si="175"/>
        <v>0</v>
      </c>
      <c r="AY532" s="414"/>
      <c r="AZ532" s="414"/>
      <c r="BA532" s="414"/>
      <c r="BB532" s="414"/>
      <c r="BC532" s="414"/>
      <c r="BD532" s="414"/>
      <c r="BE532" s="314"/>
      <c r="BF532" s="354"/>
      <c r="BG532" s="400"/>
    </row>
    <row r="533" s="383" customFormat="1" ht="30" customHeight="1" spans="1:59">
      <c r="A533" s="314">
        <v>525</v>
      </c>
      <c r="B533" s="314" t="s">
        <v>19</v>
      </c>
      <c r="C533" s="314" t="s">
        <v>20</v>
      </c>
      <c r="D533" s="81">
        <v>2018</v>
      </c>
      <c r="E533" s="315" t="s">
        <v>581</v>
      </c>
      <c r="F533" s="314" t="s">
        <v>50</v>
      </c>
      <c r="G533" s="314" t="s">
        <v>79</v>
      </c>
      <c r="H533" s="414">
        <f t="shared" si="167"/>
        <v>2052900</v>
      </c>
      <c r="I533" s="414">
        <f t="shared" si="168"/>
        <v>2052900</v>
      </c>
      <c r="J533" s="437">
        <f t="shared" si="169"/>
        <v>0</v>
      </c>
      <c r="K533" s="351"/>
      <c r="L533" s="351"/>
      <c r="M533" s="351"/>
      <c r="N533" s="351"/>
      <c r="O533" s="414">
        <f t="shared" si="165"/>
        <v>2052900</v>
      </c>
      <c r="P533" s="351"/>
      <c r="Q533" s="351">
        <v>2052900</v>
      </c>
      <c r="R533" s="351"/>
      <c r="S533" s="351"/>
      <c r="T533" s="414">
        <f t="shared" si="163"/>
        <v>0</v>
      </c>
      <c r="U533" s="351"/>
      <c r="V533" s="351"/>
      <c r="W533" s="351"/>
      <c r="X533" s="351"/>
      <c r="Y533" s="414">
        <f t="shared" si="170"/>
        <v>0</v>
      </c>
      <c r="Z533" s="351"/>
      <c r="AA533" s="351"/>
      <c r="AB533" s="351"/>
      <c r="AC533" s="351"/>
      <c r="AD533" s="351"/>
      <c r="AE533" s="351"/>
      <c r="AF533" s="351"/>
      <c r="AG533" s="414">
        <f t="shared" si="166"/>
        <v>2052900</v>
      </c>
      <c r="AH533" s="414">
        <f t="shared" si="171"/>
        <v>2052900</v>
      </c>
      <c r="AI533" s="437">
        <f t="shared" si="172"/>
        <v>0</v>
      </c>
      <c r="AJ533" s="414"/>
      <c r="AK533" s="414"/>
      <c r="AL533" s="414"/>
      <c r="AM533" s="414"/>
      <c r="AN533" s="414">
        <f t="shared" si="173"/>
        <v>2052900</v>
      </c>
      <c r="AO533" s="414"/>
      <c r="AP533" s="414">
        <v>2052900</v>
      </c>
      <c r="AQ533" s="414"/>
      <c r="AR533" s="414"/>
      <c r="AS533" s="414">
        <f t="shared" si="174"/>
        <v>0</v>
      </c>
      <c r="AT533" s="414"/>
      <c r="AU533" s="414"/>
      <c r="AV533" s="414"/>
      <c r="AW533" s="414"/>
      <c r="AX533" s="414">
        <f t="shared" si="175"/>
        <v>0</v>
      </c>
      <c r="AY533" s="414"/>
      <c r="AZ533" s="414"/>
      <c r="BA533" s="414"/>
      <c r="BB533" s="414"/>
      <c r="BC533" s="414"/>
      <c r="BD533" s="414"/>
      <c r="BE533" s="314"/>
      <c r="BF533" s="354"/>
      <c r="BG533" s="400"/>
    </row>
    <row r="534" s="383" customFormat="1" ht="30" customHeight="1" spans="1:59">
      <c r="A534" s="314">
        <v>526</v>
      </c>
      <c r="B534" s="314" t="s">
        <v>19</v>
      </c>
      <c r="C534" s="314" t="s">
        <v>20</v>
      </c>
      <c r="D534" s="81">
        <v>2020</v>
      </c>
      <c r="E534" s="315" t="s">
        <v>582</v>
      </c>
      <c r="F534" s="314" t="s">
        <v>50</v>
      </c>
      <c r="G534" s="314" t="s">
        <v>79</v>
      </c>
      <c r="H534" s="414">
        <f t="shared" si="167"/>
        <v>1026700</v>
      </c>
      <c r="I534" s="414">
        <f t="shared" si="168"/>
        <v>1026700</v>
      </c>
      <c r="J534" s="437">
        <f t="shared" si="169"/>
        <v>0</v>
      </c>
      <c r="K534" s="351"/>
      <c r="L534" s="351"/>
      <c r="M534" s="351"/>
      <c r="N534" s="351"/>
      <c r="O534" s="414">
        <f t="shared" si="165"/>
        <v>1026700</v>
      </c>
      <c r="P534" s="351"/>
      <c r="Q534" s="351">
        <v>1026700</v>
      </c>
      <c r="R534" s="351"/>
      <c r="S534" s="351"/>
      <c r="T534" s="414">
        <f t="shared" si="163"/>
        <v>0</v>
      </c>
      <c r="U534" s="351"/>
      <c r="V534" s="351"/>
      <c r="W534" s="351"/>
      <c r="X534" s="351"/>
      <c r="Y534" s="414">
        <f t="shared" si="170"/>
        <v>0</v>
      </c>
      <c r="Z534" s="351"/>
      <c r="AA534" s="351"/>
      <c r="AB534" s="351"/>
      <c r="AC534" s="351"/>
      <c r="AD534" s="351"/>
      <c r="AE534" s="351"/>
      <c r="AF534" s="351"/>
      <c r="AG534" s="414">
        <f t="shared" si="166"/>
        <v>1026700</v>
      </c>
      <c r="AH534" s="414">
        <f t="shared" si="171"/>
        <v>1026700</v>
      </c>
      <c r="AI534" s="437">
        <f t="shared" si="172"/>
        <v>0</v>
      </c>
      <c r="AJ534" s="414"/>
      <c r="AK534" s="414"/>
      <c r="AL534" s="414"/>
      <c r="AM534" s="414"/>
      <c r="AN534" s="414">
        <f t="shared" si="173"/>
        <v>1026700</v>
      </c>
      <c r="AO534" s="414"/>
      <c r="AP534" s="414">
        <v>1026700</v>
      </c>
      <c r="AQ534" s="414"/>
      <c r="AR534" s="414"/>
      <c r="AS534" s="414">
        <f t="shared" si="174"/>
        <v>0</v>
      </c>
      <c r="AT534" s="414"/>
      <c r="AU534" s="414"/>
      <c r="AV534" s="414"/>
      <c r="AW534" s="414"/>
      <c r="AX534" s="414">
        <f t="shared" si="175"/>
        <v>0</v>
      </c>
      <c r="AY534" s="414"/>
      <c r="AZ534" s="414"/>
      <c r="BA534" s="414"/>
      <c r="BB534" s="414"/>
      <c r="BC534" s="414"/>
      <c r="BD534" s="414"/>
      <c r="BE534" s="314"/>
      <c r="BF534" s="354"/>
      <c r="BG534" s="400"/>
    </row>
    <row r="535" s="383" customFormat="1" ht="30" customHeight="1" spans="1:59">
      <c r="A535" s="314">
        <v>527</v>
      </c>
      <c r="B535" s="314" t="s">
        <v>19</v>
      </c>
      <c r="C535" s="314" t="s">
        <v>20</v>
      </c>
      <c r="D535" s="81">
        <v>2020</v>
      </c>
      <c r="E535" s="315" t="s">
        <v>583</v>
      </c>
      <c r="F535" s="314" t="s">
        <v>50</v>
      </c>
      <c r="G535" s="314" t="s">
        <v>79</v>
      </c>
      <c r="H535" s="414">
        <f t="shared" si="167"/>
        <v>11368400</v>
      </c>
      <c r="I535" s="414">
        <f t="shared" si="168"/>
        <v>11368400</v>
      </c>
      <c r="J535" s="437">
        <f t="shared" si="169"/>
        <v>0</v>
      </c>
      <c r="K535" s="351"/>
      <c r="L535" s="351"/>
      <c r="M535" s="351"/>
      <c r="N535" s="351"/>
      <c r="O535" s="414">
        <f t="shared" si="165"/>
        <v>11368400</v>
      </c>
      <c r="P535" s="351"/>
      <c r="Q535" s="351">
        <v>11368400</v>
      </c>
      <c r="R535" s="351"/>
      <c r="S535" s="351"/>
      <c r="T535" s="414">
        <f t="shared" si="163"/>
        <v>0</v>
      </c>
      <c r="U535" s="351"/>
      <c r="V535" s="351"/>
      <c r="W535" s="351"/>
      <c r="X535" s="351"/>
      <c r="Y535" s="414">
        <f t="shared" si="170"/>
        <v>0</v>
      </c>
      <c r="Z535" s="351"/>
      <c r="AA535" s="351"/>
      <c r="AB535" s="351"/>
      <c r="AC535" s="351"/>
      <c r="AD535" s="351"/>
      <c r="AE535" s="351"/>
      <c r="AF535" s="351"/>
      <c r="AG535" s="414">
        <f t="shared" si="166"/>
        <v>11368400</v>
      </c>
      <c r="AH535" s="414">
        <f t="shared" si="171"/>
        <v>11368400</v>
      </c>
      <c r="AI535" s="437">
        <f t="shared" si="172"/>
        <v>0</v>
      </c>
      <c r="AJ535" s="414"/>
      <c r="AK535" s="414"/>
      <c r="AL535" s="414"/>
      <c r="AM535" s="414"/>
      <c r="AN535" s="414">
        <f t="shared" si="173"/>
        <v>11368400</v>
      </c>
      <c r="AO535" s="414"/>
      <c r="AP535" s="414">
        <v>11368400</v>
      </c>
      <c r="AQ535" s="414"/>
      <c r="AR535" s="414"/>
      <c r="AS535" s="414">
        <f t="shared" si="174"/>
        <v>0</v>
      </c>
      <c r="AT535" s="414"/>
      <c r="AU535" s="414"/>
      <c r="AV535" s="414"/>
      <c r="AW535" s="414"/>
      <c r="AX535" s="414">
        <f t="shared" si="175"/>
        <v>0</v>
      </c>
      <c r="AY535" s="414"/>
      <c r="AZ535" s="414"/>
      <c r="BA535" s="414"/>
      <c r="BB535" s="414"/>
      <c r="BC535" s="414"/>
      <c r="BD535" s="414"/>
      <c r="BE535" s="314"/>
      <c r="BF535" s="354"/>
      <c r="BG535" s="400"/>
    </row>
    <row r="536" s="383" customFormat="1" ht="53" customHeight="1" spans="1:59">
      <c r="A536" s="314">
        <v>528</v>
      </c>
      <c r="B536" s="314" t="s">
        <v>19</v>
      </c>
      <c r="C536" s="314" t="s">
        <v>20</v>
      </c>
      <c r="D536" s="81">
        <v>2020</v>
      </c>
      <c r="E536" s="315" t="s">
        <v>584</v>
      </c>
      <c r="F536" s="314" t="s">
        <v>50</v>
      </c>
      <c r="G536" s="314" t="s">
        <v>79</v>
      </c>
      <c r="H536" s="414">
        <f t="shared" si="167"/>
        <v>5577700</v>
      </c>
      <c r="I536" s="414">
        <f t="shared" si="168"/>
        <v>5577700</v>
      </c>
      <c r="J536" s="437">
        <f t="shared" si="169"/>
        <v>0</v>
      </c>
      <c r="K536" s="351"/>
      <c r="L536" s="351"/>
      <c r="M536" s="351"/>
      <c r="N536" s="351"/>
      <c r="O536" s="414">
        <f t="shared" si="165"/>
        <v>5577700</v>
      </c>
      <c r="P536" s="351"/>
      <c r="Q536" s="351">
        <v>5577700</v>
      </c>
      <c r="R536" s="351"/>
      <c r="S536" s="351"/>
      <c r="T536" s="414">
        <f t="shared" si="163"/>
        <v>0</v>
      </c>
      <c r="U536" s="351"/>
      <c r="V536" s="351"/>
      <c r="W536" s="351"/>
      <c r="X536" s="351"/>
      <c r="Y536" s="414">
        <f t="shared" si="170"/>
        <v>0</v>
      </c>
      <c r="Z536" s="351"/>
      <c r="AA536" s="351"/>
      <c r="AB536" s="351"/>
      <c r="AC536" s="351"/>
      <c r="AD536" s="351"/>
      <c r="AE536" s="351"/>
      <c r="AF536" s="351"/>
      <c r="AG536" s="414">
        <f t="shared" ref="AG536:AG546" si="176">AH536+BE536</f>
        <v>5577700</v>
      </c>
      <c r="AH536" s="414">
        <f t="shared" si="171"/>
        <v>5577700</v>
      </c>
      <c r="AI536" s="437">
        <f t="shared" si="172"/>
        <v>0</v>
      </c>
      <c r="AJ536" s="414"/>
      <c r="AK536" s="414"/>
      <c r="AL536" s="414"/>
      <c r="AM536" s="414"/>
      <c r="AN536" s="414">
        <f t="shared" si="173"/>
        <v>5577700</v>
      </c>
      <c r="AO536" s="414"/>
      <c r="AP536" s="414">
        <v>5577700</v>
      </c>
      <c r="AQ536" s="414"/>
      <c r="AR536" s="414"/>
      <c r="AS536" s="414">
        <f t="shared" si="174"/>
        <v>0</v>
      </c>
      <c r="AT536" s="414"/>
      <c r="AU536" s="414"/>
      <c r="AV536" s="414"/>
      <c r="AW536" s="414"/>
      <c r="AX536" s="414">
        <f t="shared" si="175"/>
        <v>0</v>
      </c>
      <c r="AY536" s="414"/>
      <c r="AZ536" s="414"/>
      <c r="BA536" s="414"/>
      <c r="BB536" s="414"/>
      <c r="BC536" s="414"/>
      <c r="BD536" s="414"/>
      <c r="BE536" s="314"/>
      <c r="BF536" s="354"/>
      <c r="BG536" s="400"/>
    </row>
    <row r="537" s="383" customFormat="1" ht="30" customHeight="1" spans="1:59">
      <c r="A537" s="314">
        <v>529</v>
      </c>
      <c r="B537" s="314" t="s">
        <v>19</v>
      </c>
      <c r="C537" s="314" t="s">
        <v>20</v>
      </c>
      <c r="D537" s="81">
        <v>2020</v>
      </c>
      <c r="E537" s="315" t="s">
        <v>585</v>
      </c>
      <c r="F537" s="314" t="s">
        <v>50</v>
      </c>
      <c r="G537" s="314" t="s">
        <v>79</v>
      </c>
      <c r="H537" s="414">
        <f t="shared" si="167"/>
        <v>2000000</v>
      </c>
      <c r="I537" s="414">
        <f t="shared" si="168"/>
        <v>2000000</v>
      </c>
      <c r="J537" s="437">
        <f t="shared" si="169"/>
        <v>0</v>
      </c>
      <c r="K537" s="351"/>
      <c r="L537" s="351"/>
      <c r="M537" s="351"/>
      <c r="N537" s="351"/>
      <c r="O537" s="414">
        <f t="shared" si="165"/>
        <v>2000000</v>
      </c>
      <c r="P537" s="351"/>
      <c r="Q537" s="351">
        <v>2000000</v>
      </c>
      <c r="R537" s="351"/>
      <c r="S537" s="351"/>
      <c r="T537" s="414">
        <f t="shared" si="163"/>
        <v>0</v>
      </c>
      <c r="U537" s="351"/>
      <c r="V537" s="351"/>
      <c r="W537" s="351"/>
      <c r="X537" s="351"/>
      <c r="Y537" s="414">
        <f t="shared" si="170"/>
        <v>0</v>
      </c>
      <c r="Z537" s="351"/>
      <c r="AA537" s="351"/>
      <c r="AB537" s="351"/>
      <c r="AC537" s="351"/>
      <c r="AD537" s="351"/>
      <c r="AE537" s="351"/>
      <c r="AF537" s="351"/>
      <c r="AG537" s="414">
        <f t="shared" si="176"/>
        <v>2000000</v>
      </c>
      <c r="AH537" s="414">
        <f t="shared" ref="AH537:AH544" si="177">AN537+AI537+AS537+AX537+BD537+BB537+BC537</f>
        <v>2000000</v>
      </c>
      <c r="AI537" s="437">
        <f t="shared" si="172"/>
        <v>0</v>
      </c>
      <c r="AJ537" s="414"/>
      <c r="AK537" s="414"/>
      <c r="AL537" s="414"/>
      <c r="AM537" s="414"/>
      <c r="AN537" s="414">
        <f t="shared" si="173"/>
        <v>2000000</v>
      </c>
      <c r="AO537" s="414"/>
      <c r="AP537" s="414">
        <v>2000000</v>
      </c>
      <c r="AQ537" s="414"/>
      <c r="AR537" s="414"/>
      <c r="AS537" s="414">
        <f t="shared" si="174"/>
        <v>0</v>
      </c>
      <c r="AT537" s="414"/>
      <c r="AU537" s="414"/>
      <c r="AV537" s="414"/>
      <c r="AW537" s="414"/>
      <c r="AX537" s="414">
        <f t="shared" si="175"/>
        <v>0</v>
      </c>
      <c r="AY537" s="414"/>
      <c r="AZ537" s="414"/>
      <c r="BA537" s="414"/>
      <c r="BB537" s="414"/>
      <c r="BC537" s="414"/>
      <c r="BD537" s="414"/>
      <c r="BE537" s="314"/>
      <c r="BF537" s="354"/>
      <c r="BG537" s="400"/>
    </row>
    <row r="538" s="383" customFormat="1" ht="30" customHeight="1" spans="1:59">
      <c r="A538" s="314">
        <v>530</v>
      </c>
      <c r="B538" s="314" t="s">
        <v>19</v>
      </c>
      <c r="C538" s="314" t="s">
        <v>20</v>
      </c>
      <c r="D538" s="81">
        <v>2020</v>
      </c>
      <c r="E538" s="315" t="s">
        <v>586</v>
      </c>
      <c r="F538" s="314" t="s">
        <v>50</v>
      </c>
      <c r="G538" s="314" t="s">
        <v>79</v>
      </c>
      <c r="H538" s="414">
        <f t="shared" si="167"/>
        <v>2022800</v>
      </c>
      <c r="I538" s="414">
        <f t="shared" si="168"/>
        <v>2022800</v>
      </c>
      <c r="J538" s="437">
        <f t="shared" si="169"/>
        <v>0</v>
      </c>
      <c r="K538" s="351"/>
      <c r="L538" s="351"/>
      <c r="M538" s="351"/>
      <c r="N538" s="351"/>
      <c r="O538" s="414">
        <f t="shared" si="165"/>
        <v>2022800</v>
      </c>
      <c r="P538" s="351"/>
      <c r="Q538" s="351">
        <v>2022800</v>
      </c>
      <c r="R538" s="351"/>
      <c r="S538" s="351"/>
      <c r="T538" s="414">
        <f t="shared" si="163"/>
        <v>0</v>
      </c>
      <c r="U538" s="351"/>
      <c r="V538" s="351"/>
      <c r="W538" s="351"/>
      <c r="X538" s="351"/>
      <c r="Y538" s="414">
        <f t="shared" si="170"/>
        <v>0</v>
      </c>
      <c r="Z538" s="351"/>
      <c r="AA538" s="351"/>
      <c r="AB538" s="351"/>
      <c r="AC538" s="351"/>
      <c r="AD538" s="351"/>
      <c r="AE538" s="351"/>
      <c r="AF538" s="351"/>
      <c r="AG538" s="414">
        <f t="shared" si="176"/>
        <v>2022800</v>
      </c>
      <c r="AH538" s="414">
        <f t="shared" si="177"/>
        <v>2022800</v>
      </c>
      <c r="AI538" s="437">
        <f t="shared" si="172"/>
        <v>0</v>
      </c>
      <c r="AJ538" s="414"/>
      <c r="AK538" s="414"/>
      <c r="AL538" s="414"/>
      <c r="AM538" s="414"/>
      <c r="AN538" s="414">
        <f t="shared" si="173"/>
        <v>2022800</v>
      </c>
      <c r="AO538" s="414"/>
      <c r="AP538" s="414">
        <v>2022800</v>
      </c>
      <c r="AQ538" s="414"/>
      <c r="AR538" s="414"/>
      <c r="AS538" s="414">
        <f t="shared" si="174"/>
        <v>0</v>
      </c>
      <c r="AT538" s="414"/>
      <c r="AU538" s="414"/>
      <c r="AV538" s="414"/>
      <c r="AW538" s="414"/>
      <c r="AX538" s="414">
        <f t="shared" si="175"/>
        <v>0</v>
      </c>
      <c r="AY538" s="414"/>
      <c r="AZ538" s="414"/>
      <c r="BA538" s="414"/>
      <c r="BB538" s="414"/>
      <c r="BC538" s="414"/>
      <c r="BD538" s="414"/>
      <c r="BE538" s="314"/>
      <c r="BF538" s="354"/>
      <c r="BG538" s="400"/>
    </row>
    <row r="539" s="383" customFormat="1" ht="30" customHeight="1" spans="1:59">
      <c r="A539" s="314">
        <v>531</v>
      </c>
      <c r="B539" s="314" t="s">
        <v>19</v>
      </c>
      <c r="C539" s="314" t="s">
        <v>20</v>
      </c>
      <c r="D539" s="81">
        <v>2020</v>
      </c>
      <c r="E539" s="315" t="s">
        <v>587</v>
      </c>
      <c r="F539" s="314" t="s">
        <v>50</v>
      </c>
      <c r="G539" s="314" t="s">
        <v>79</v>
      </c>
      <c r="H539" s="414">
        <f t="shared" si="167"/>
        <v>2000000</v>
      </c>
      <c r="I539" s="414">
        <f t="shared" si="168"/>
        <v>2000000</v>
      </c>
      <c r="J539" s="437">
        <f t="shared" si="169"/>
        <v>0</v>
      </c>
      <c r="K539" s="351"/>
      <c r="L539" s="351"/>
      <c r="M539" s="351"/>
      <c r="N539" s="351"/>
      <c r="O539" s="414">
        <f t="shared" ref="O539:O544" si="178">S539+R539+Q539+P539</f>
        <v>2000000</v>
      </c>
      <c r="P539" s="351"/>
      <c r="Q539" s="351">
        <v>2000000</v>
      </c>
      <c r="R539" s="351"/>
      <c r="S539" s="351"/>
      <c r="T539" s="414">
        <f t="shared" si="163"/>
        <v>0</v>
      </c>
      <c r="U539" s="351"/>
      <c r="V539" s="351"/>
      <c r="W539" s="351"/>
      <c r="X539" s="351"/>
      <c r="Y539" s="414">
        <f t="shared" si="170"/>
        <v>0</v>
      </c>
      <c r="Z539" s="351"/>
      <c r="AA539" s="351"/>
      <c r="AB539" s="351"/>
      <c r="AC539" s="351"/>
      <c r="AD539" s="351"/>
      <c r="AE539" s="351"/>
      <c r="AF539" s="351"/>
      <c r="AG539" s="414">
        <f t="shared" si="176"/>
        <v>2000000</v>
      </c>
      <c r="AH539" s="414">
        <f t="shared" si="177"/>
        <v>2000000</v>
      </c>
      <c r="AI539" s="437">
        <f t="shared" si="172"/>
        <v>0</v>
      </c>
      <c r="AJ539" s="414"/>
      <c r="AK539" s="414"/>
      <c r="AL539" s="414"/>
      <c r="AM539" s="414"/>
      <c r="AN539" s="414">
        <f t="shared" si="173"/>
        <v>2000000</v>
      </c>
      <c r="AO539" s="414"/>
      <c r="AP539" s="414">
        <v>2000000</v>
      </c>
      <c r="AQ539" s="414"/>
      <c r="AR539" s="414"/>
      <c r="AS539" s="414">
        <f t="shared" si="174"/>
        <v>0</v>
      </c>
      <c r="AT539" s="414"/>
      <c r="AU539" s="414"/>
      <c r="AV539" s="414"/>
      <c r="AW539" s="414"/>
      <c r="AX539" s="414">
        <f t="shared" si="175"/>
        <v>0</v>
      </c>
      <c r="AY539" s="414"/>
      <c r="AZ539" s="414"/>
      <c r="BA539" s="414"/>
      <c r="BB539" s="414"/>
      <c r="BC539" s="414"/>
      <c r="BD539" s="414"/>
      <c r="BE539" s="314"/>
      <c r="BF539" s="354"/>
      <c r="BG539" s="400"/>
    </row>
    <row r="540" s="383" customFormat="1" ht="30" customHeight="1" spans="1:59">
      <c r="A540" s="314">
        <v>532</v>
      </c>
      <c r="B540" s="314" t="s">
        <v>19</v>
      </c>
      <c r="C540" s="314" t="s">
        <v>20</v>
      </c>
      <c r="D540" s="81">
        <v>2021</v>
      </c>
      <c r="E540" s="315" t="s">
        <v>588</v>
      </c>
      <c r="F540" s="314" t="s">
        <v>50</v>
      </c>
      <c r="G540" s="314" t="s">
        <v>79</v>
      </c>
      <c r="H540" s="414">
        <f t="shared" si="167"/>
        <v>1220900</v>
      </c>
      <c r="I540" s="414">
        <f t="shared" si="168"/>
        <v>1220900</v>
      </c>
      <c r="J540" s="437">
        <f t="shared" si="169"/>
        <v>0</v>
      </c>
      <c r="K540" s="351"/>
      <c r="L540" s="351"/>
      <c r="M540" s="351"/>
      <c r="N540" s="351"/>
      <c r="O540" s="414">
        <f t="shared" si="178"/>
        <v>0</v>
      </c>
      <c r="P540" s="351"/>
      <c r="Q540" s="351"/>
      <c r="R540" s="351"/>
      <c r="S540" s="351"/>
      <c r="T540" s="414">
        <f t="shared" si="163"/>
        <v>1220900</v>
      </c>
      <c r="U540" s="351"/>
      <c r="V540" s="351">
        <v>1220900</v>
      </c>
      <c r="W540" s="351"/>
      <c r="X540" s="351"/>
      <c r="Y540" s="414">
        <f t="shared" si="170"/>
        <v>0</v>
      </c>
      <c r="Z540" s="351"/>
      <c r="AA540" s="351"/>
      <c r="AB540" s="351"/>
      <c r="AC540" s="351"/>
      <c r="AD540" s="351"/>
      <c r="AE540" s="351"/>
      <c r="AF540" s="351"/>
      <c r="AG540" s="414">
        <f t="shared" si="176"/>
        <v>1220900</v>
      </c>
      <c r="AH540" s="414">
        <f t="shared" si="177"/>
        <v>1220900</v>
      </c>
      <c r="AI540" s="437">
        <f t="shared" si="172"/>
        <v>0</v>
      </c>
      <c r="AJ540" s="414"/>
      <c r="AK540" s="414"/>
      <c r="AL540" s="414"/>
      <c r="AM540" s="414"/>
      <c r="AN540" s="414">
        <f t="shared" si="173"/>
        <v>0</v>
      </c>
      <c r="AO540" s="414"/>
      <c r="AP540" s="414"/>
      <c r="AQ540" s="414"/>
      <c r="AR540" s="414"/>
      <c r="AS540" s="414">
        <f t="shared" si="174"/>
        <v>1220900</v>
      </c>
      <c r="AT540" s="414"/>
      <c r="AU540" s="414">
        <v>1220900</v>
      </c>
      <c r="AV540" s="414"/>
      <c r="AW540" s="414"/>
      <c r="AX540" s="414">
        <f t="shared" si="175"/>
        <v>0</v>
      </c>
      <c r="AY540" s="414"/>
      <c r="AZ540" s="414"/>
      <c r="BA540" s="414"/>
      <c r="BB540" s="414"/>
      <c r="BC540" s="414"/>
      <c r="BD540" s="414"/>
      <c r="BE540" s="314"/>
      <c r="BF540" s="354"/>
      <c r="BG540" s="400"/>
    </row>
    <row r="541" s="383" customFormat="1" ht="30" customHeight="1" spans="1:59">
      <c r="A541" s="314">
        <v>533</v>
      </c>
      <c r="B541" s="314" t="s">
        <v>19</v>
      </c>
      <c r="C541" s="314" t="s">
        <v>20</v>
      </c>
      <c r="D541" s="81">
        <v>2021</v>
      </c>
      <c r="E541" s="315" t="s">
        <v>589</v>
      </c>
      <c r="F541" s="314" t="s">
        <v>50</v>
      </c>
      <c r="G541" s="314" t="s">
        <v>79</v>
      </c>
      <c r="H541" s="414">
        <f t="shared" si="167"/>
        <v>4996400</v>
      </c>
      <c r="I541" s="414">
        <f t="shared" si="168"/>
        <v>4996400</v>
      </c>
      <c r="J541" s="437">
        <f t="shared" si="169"/>
        <v>0</v>
      </c>
      <c r="K541" s="351"/>
      <c r="L541" s="351"/>
      <c r="M541" s="351"/>
      <c r="N541" s="351"/>
      <c r="O541" s="414">
        <f t="shared" si="178"/>
        <v>0</v>
      </c>
      <c r="P541" s="351"/>
      <c r="Q541" s="414"/>
      <c r="R541" s="351"/>
      <c r="S541" s="351"/>
      <c r="T541" s="414">
        <f t="shared" si="163"/>
        <v>4996400</v>
      </c>
      <c r="U541" s="351"/>
      <c r="V541" s="414"/>
      <c r="W541" s="351">
        <v>4996400</v>
      </c>
      <c r="X541" s="351"/>
      <c r="Y541" s="414">
        <f t="shared" si="170"/>
        <v>0</v>
      </c>
      <c r="Z541" s="351"/>
      <c r="AA541" s="351"/>
      <c r="AB541" s="351"/>
      <c r="AC541" s="351"/>
      <c r="AD541" s="351"/>
      <c r="AE541" s="351"/>
      <c r="AF541" s="351"/>
      <c r="AG541" s="414">
        <f t="shared" si="176"/>
        <v>4996400</v>
      </c>
      <c r="AH541" s="414">
        <f t="shared" si="177"/>
        <v>4996400</v>
      </c>
      <c r="AI541" s="437">
        <f t="shared" si="172"/>
        <v>0</v>
      </c>
      <c r="AJ541" s="414"/>
      <c r="AK541" s="414"/>
      <c r="AL541" s="414"/>
      <c r="AM541" s="414"/>
      <c r="AN541" s="414">
        <f t="shared" si="173"/>
        <v>0</v>
      </c>
      <c r="AO541" s="414"/>
      <c r="AP541" s="414"/>
      <c r="AQ541" s="414"/>
      <c r="AR541" s="414"/>
      <c r="AS541" s="414">
        <f t="shared" si="174"/>
        <v>4996400</v>
      </c>
      <c r="AT541" s="414"/>
      <c r="AU541" s="414"/>
      <c r="AV541" s="414">
        <v>4996400</v>
      </c>
      <c r="AW541" s="414"/>
      <c r="AX541" s="414">
        <f t="shared" si="175"/>
        <v>0</v>
      </c>
      <c r="AY541" s="414"/>
      <c r="AZ541" s="414"/>
      <c r="BA541" s="414"/>
      <c r="BB541" s="414"/>
      <c r="BC541" s="414"/>
      <c r="BD541" s="414"/>
      <c r="BE541" s="314"/>
      <c r="BF541" s="354"/>
      <c r="BG541" s="400"/>
    </row>
    <row r="542" s="383" customFormat="1" ht="30" customHeight="1" spans="1:59">
      <c r="A542" s="314">
        <v>534</v>
      </c>
      <c r="B542" s="314" t="s">
        <v>19</v>
      </c>
      <c r="C542" s="314" t="s">
        <v>20</v>
      </c>
      <c r="D542" s="81">
        <v>2021</v>
      </c>
      <c r="E542" s="315" t="s">
        <v>590</v>
      </c>
      <c r="F542" s="314" t="s">
        <v>50</v>
      </c>
      <c r="G542" s="314" t="s">
        <v>79</v>
      </c>
      <c r="H542" s="414">
        <f t="shared" si="167"/>
        <v>4803500</v>
      </c>
      <c r="I542" s="414">
        <f t="shared" si="168"/>
        <v>4803500</v>
      </c>
      <c r="J542" s="437">
        <f t="shared" si="169"/>
        <v>0</v>
      </c>
      <c r="K542" s="351"/>
      <c r="L542" s="351"/>
      <c r="M542" s="351"/>
      <c r="N542" s="351"/>
      <c r="O542" s="414">
        <f t="shared" si="178"/>
        <v>0</v>
      </c>
      <c r="P542" s="351"/>
      <c r="Q542" s="414"/>
      <c r="R542" s="351"/>
      <c r="S542" s="351"/>
      <c r="T542" s="414">
        <f t="shared" si="163"/>
        <v>4803500</v>
      </c>
      <c r="U542" s="351"/>
      <c r="V542" s="414"/>
      <c r="W542" s="351">
        <v>4803500</v>
      </c>
      <c r="X542" s="351"/>
      <c r="Y542" s="414">
        <f t="shared" si="170"/>
        <v>0</v>
      </c>
      <c r="Z542" s="351"/>
      <c r="AA542" s="351"/>
      <c r="AB542" s="351"/>
      <c r="AC542" s="351"/>
      <c r="AD542" s="351"/>
      <c r="AE542" s="351"/>
      <c r="AF542" s="351"/>
      <c r="AG542" s="414">
        <f t="shared" si="176"/>
        <v>4803500</v>
      </c>
      <c r="AH542" s="414">
        <f t="shared" si="177"/>
        <v>4803500</v>
      </c>
      <c r="AI542" s="437">
        <f t="shared" si="172"/>
        <v>0</v>
      </c>
      <c r="AJ542" s="414"/>
      <c r="AK542" s="414"/>
      <c r="AL542" s="414"/>
      <c r="AM542" s="414"/>
      <c r="AN542" s="414">
        <f t="shared" si="173"/>
        <v>0</v>
      </c>
      <c r="AO542" s="414"/>
      <c r="AP542" s="414"/>
      <c r="AQ542" s="414"/>
      <c r="AR542" s="414"/>
      <c r="AS542" s="414">
        <f t="shared" si="174"/>
        <v>4803500</v>
      </c>
      <c r="AT542" s="414"/>
      <c r="AU542" s="414"/>
      <c r="AV542" s="414">
        <v>4803500</v>
      </c>
      <c r="AW542" s="414"/>
      <c r="AX542" s="414">
        <f t="shared" si="175"/>
        <v>0</v>
      </c>
      <c r="AY542" s="414"/>
      <c r="AZ542" s="414"/>
      <c r="BA542" s="414"/>
      <c r="BB542" s="414"/>
      <c r="BC542" s="414"/>
      <c r="BD542" s="414"/>
      <c r="BE542" s="314"/>
      <c r="BF542" s="354"/>
      <c r="BG542" s="400"/>
    </row>
    <row r="543" s="383" customFormat="1" ht="30" customHeight="1" spans="1:59">
      <c r="A543" s="314">
        <v>535</v>
      </c>
      <c r="B543" s="314" t="s">
        <v>19</v>
      </c>
      <c r="C543" s="314" t="s">
        <v>20</v>
      </c>
      <c r="D543" s="81">
        <v>2021</v>
      </c>
      <c r="E543" s="315" t="s">
        <v>591</v>
      </c>
      <c r="F543" s="314" t="s">
        <v>50</v>
      </c>
      <c r="G543" s="314" t="s">
        <v>79</v>
      </c>
      <c r="H543" s="414">
        <f t="shared" si="167"/>
        <v>6275300</v>
      </c>
      <c r="I543" s="414">
        <f t="shared" si="168"/>
        <v>6275300</v>
      </c>
      <c r="J543" s="437">
        <f t="shared" si="169"/>
        <v>0</v>
      </c>
      <c r="K543" s="351"/>
      <c r="L543" s="351"/>
      <c r="M543" s="351"/>
      <c r="N543" s="351"/>
      <c r="O543" s="414">
        <f t="shared" si="178"/>
        <v>0</v>
      </c>
      <c r="P543" s="351"/>
      <c r="Q543" s="414"/>
      <c r="R543" s="351"/>
      <c r="S543" s="351"/>
      <c r="T543" s="414">
        <f t="shared" si="163"/>
        <v>6275300</v>
      </c>
      <c r="U543" s="351"/>
      <c r="V543" s="414"/>
      <c r="W543" s="351">
        <v>6275300</v>
      </c>
      <c r="X543" s="351"/>
      <c r="Y543" s="414">
        <f t="shared" si="170"/>
        <v>0</v>
      </c>
      <c r="Z543" s="351"/>
      <c r="AA543" s="351"/>
      <c r="AB543" s="351"/>
      <c r="AC543" s="351"/>
      <c r="AD543" s="351"/>
      <c r="AE543" s="351"/>
      <c r="AF543" s="351"/>
      <c r="AG543" s="414">
        <f t="shared" si="176"/>
        <v>6275300</v>
      </c>
      <c r="AH543" s="414">
        <f t="shared" si="177"/>
        <v>6275300</v>
      </c>
      <c r="AI543" s="437">
        <f t="shared" si="172"/>
        <v>0</v>
      </c>
      <c r="AJ543" s="414"/>
      <c r="AK543" s="414"/>
      <c r="AL543" s="414"/>
      <c r="AM543" s="414"/>
      <c r="AN543" s="414">
        <f t="shared" si="173"/>
        <v>0</v>
      </c>
      <c r="AO543" s="414"/>
      <c r="AP543" s="414"/>
      <c r="AQ543" s="414"/>
      <c r="AR543" s="414"/>
      <c r="AS543" s="414">
        <f t="shared" si="174"/>
        <v>6275300</v>
      </c>
      <c r="AT543" s="414"/>
      <c r="AU543" s="414"/>
      <c r="AV543" s="414">
        <v>6275300</v>
      </c>
      <c r="AW543" s="414"/>
      <c r="AX543" s="414">
        <f t="shared" si="175"/>
        <v>0</v>
      </c>
      <c r="AY543" s="414"/>
      <c r="AZ543" s="414"/>
      <c r="BA543" s="414"/>
      <c r="BB543" s="414"/>
      <c r="BC543" s="414"/>
      <c r="BD543" s="414"/>
      <c r="BE543" s="314"/>
      <c r="BF543" s="354"/>
      <c r="BG543" s="400"/>
    </row>
    <row r="544" s="403" customFormat="1" ht="40" customHeight="1" spans="1:59">
      <c r="A544" s="314">
        <v>536</v>
      </c>
      <c r="B544" s="314" t="s">
        <v>19</v>
      </c>
      <c r="C544" s="314" t="s">
        <v>20</v>
      </c>
      <c r="D544" s="81">
        <v>2022</v>
      </c>
      <c r="E544" s="315" t="s">
        <v>592</v>
      </c>
      <c r="F544" s="314" t="s">
        <v>50</v>
      </c>
      <c r="G544" s="314" t="s">
        <v>79</v>
      </c>
      <c r="H544" s="414">
        <f t="shared" si="167"/>
        <v>1034300</v>
      </c>
      <c r="I544" s="414">
        <f t="shared" si="168"/>
        <v>1034300</v>
      </c>
      <c r="J544" s="437">
        <f t="shared" si="169"/>
        <v>0</v>
      </c>
      <c r="K544" s="438"/>
      <c r="L544" s="438"/>
      <c r="M544" s="438"/>
      <c r="N544" s="438"/>
      <c r="O544" s="414">
        <f t="shared" si="178"/>
        <v>0</v>
      </c>
      <c r="P544" s="351"/>
      <c r="Q544" s="414"/>
      <c r="R544" s="438"/>
      <c r="S544" s="438"/>
      <c r="T544" s="414">
        <f t="shared" si="163"/>
        <v>1034300</v>
      </c>
      <c r="U544" s="351"/>
      <c r="V544" s="414">
        <v>1034300</v>
      </c>
      <c r="W544" s="351"/>
      <c r="X544" s="351"/>
      <c r="Y544" s="414">
        <f t="shared" si="170"/>
        <v>0</v>
      </c>
      <c r="Z544" s="351"/>
      <c r="AA544" s="351"/>
      <c r="AB544" s="351"/>
      <c r="AC544" s="351"/>
      <c r="AD544" s="351"/>
      <c r="AE544" s="438"/>
      <c r="AF544" s="438"/>
      <c r="AG544" s="414">
        <f t="shared" si="176"/>
        <v>1034300</v>
      </c>
      <c r="AH544" s="414">
        <f t="shared" si="177"/>
        <v>1034300</v>
      </c>
      <c r="AI544" s="437">
        <f t="shared" si="172"/>
        <v>0</v>
      </c>
      <c r="AJ544" s="437"/>
      <c r="AK544" s="437"/>
      <c r="AL544" s="437"/>
      <c r="AM544" s="437"/>
      <c r="AN544" s="414">
        <f t="shared" si="173"/>
        <v>0</v>
      </c>
      <c r="AO544" s="414"/>
      <c r="AP544" s="414"/>
      <c r="AQ544" s="437"/>
      <c r="AR544" s="437"/>
      <c r="AS544" s="414">
        <f t="shared" si="174"/>
        <v>1034300</v>
      </c>
      <c r="AT544" s="414"/>
      <c r="AU544" s="414">
        <v>1034300</v>
      </c>
      <c r="AV544" s="414"/>
      <c r="AW544" s="414"/>
      <c r="AX544" s="414">
        <f t="shared" si="175"/>
        <v>0</v>
      </c>
      <c r="AY544" s="437"/>
      <c r="AZ544" s="437"/>
      <c r="BA544" s="437"/>
      <c r="BB544" s="437"/>
      <c r="BC544" s="437"/>
      <c r="BD544" s="437"/>
      <c r="BE544" s="435"/>
      <c r="BF544" s="439"/>
      <c r="BG544" s="440"/>
    </row>
    <row r="545" s="403" customFormat="1" ht="40" customHeight="1" spans="1:59">
      <c r="A545" s="314">
        <v>537</v>
      </c>
      <c r="B545" s="314" t="s">
        <v>19</v>
      </c>
      <c r="C545" s="314" t="s">
        <v>20</v>
      </c>
      <c r="D545" s="436">
        <v>2021</v>
      </c>
      <c r="E545" s="315" t="s">
        <v>593</v>
      </c>
      <c r="F545" s="314" t="s">
        <v>50</v>
      </c>
      <c r="G545" s="314" t="s">
        <v>79</v>
      </c>
      <c r="H545" s="414">
        <f t="shared" si="167"/>
        <v>5610000</v>
      </c>
      <c r="I545" s="414">
        <f t="shared" si="168"/>
        <v>5610000</v>
      </c>
      <c r="J545" s="437">
        <f t="shared" si="169"/>
        <v>0</v>
      </c>
      <c r="K545" s="438"/>
      <c r="L545" s="438"/>
      <c r="M545" s="438"/>
      <c r="N545" s="438"/>
      <c r="O545" s="437"/>
      <c r="P545" s="438"/>
      <c r="Q545" s="438"/>
      <c r="R545" s="438"/>
      <c r="S545" s="438"/>
      <c r="T545" s="414"/>
      <c r="U545" s="351"/>
      <c r="V545" s="351"/>
      <c r="W545" s="351"/>
      <c r="X545" s="351"/>
      <c r="Y545" s="414">
        <f t="shared" si="170"/>
        <v>0</v>
      </c>
      <c r="Z545" s="351"/>
      <c r="AA545" s="351"/>
      <c r="AB545" s="351"/>
      <c r="AC545" s="351"/>
      <c r="AD545" s="351">
        <v>5610000</v>
      </c>
      <c r="AE545" s="438"/>
      <c r="AF545" s="438"/>
      <c r="AG545" s="414">
        <f t="shared" si="176"/>
        <v>0</v>
      </c>
      <c r="AH545" s="414">
        <f t="shared" ref="AH545:AH556" si="179">AN545+AI545+AS545+AX545+BD545+BB545+BC545</f>
        <v>0</v>
      </c>
      <c r="AI545" s="437">
        <f t="shared" si="172"/>
        <v>0</v>
      </c>
      <c r="AJ545" s="437"/>
      <c r="AK545" s="437"/>
      <c r="AL545" s="437"/>
      <c r="AM545" s="437"/>
      <c r="AN545" s="437"/>
      <c r="AO545" s="437"/>
      <c r="AP545" s="437"/>
      <c r="AQ545" s="437"/>
      <c r="AR545" s="437"/>
      <c r="AS545" s="437"/>
      <c r="AT545" s="437"/>
      <c r="AU545" s="437"/>
      <c r="AV545" s="437"/>
      <c r="AW545" s="437"/>
      <c r="AX545" s="414">
        <f t="shared" si="175"/>
        <v>0</v>
      </c>
      <c r="AY545" s="437"/>
      <c r="AZ545" s="437"/>
      <c r="BA545" s="437"/>
      <c r="BB545" s="437"/>
      <c r="BC545" s="414">
        <v>0</v>
      </c>
      <c r="BD545" s="437"/>
      <c r="BE545" s="435"/>
      <c r="BF545" s="439"/>
      <c r="BG545" s="440"/>
    </row>
    <row r="546" s="402" customFormat="1" ht="40" customHeight="1" spans="1:59">
      <c r="A546" s="314">
        <v>538</v>
      </c>
      <c r="B546" s="442" t="s">
        <v>19</v>
      </c>
      <c r="C546" s="442" t="s">
        <v>20</v>
      </c>
      <c r="D546" s="371">
        <v>2013</v>
      </c>
      <c r="E546" s="315" t="s">
        <v>594</v>
      </c>
      <c r="F546" s="314" t="s">
        <v>50</v>
      </c>
      <c r="G546" s="314" t="s">
        <v>79</v>
      </c>
      <c r="H546" s="443">
        <f t="shared" si="167"/>
        <v>50000000</v>
      </c>
      <c r="I546" s="443">
        <f t="shared" si="168"/>
        <v>50000000</v>
      </c>
      <c r="J546" s="444">
        <f t="shared" si="169"/>
        <v>0</v>
      </c>
      <c r="K546" s="445"/>
      <c r="L546" s="373"/>
      <c r="M546" s="373"/>
      <c r="N546" s="373"/>
      <c r="O546" s="423"/>
      <c r="P546" s="373"/>
      <c r="Q546" s="373"/>
      <c r="R546" s="373"/>
      <c r="S546" s="373"/>
      <c r="T546" s="444"/>
      <c r="U546" s="445"/>
      <c r="V546" s="445"/>
      <c r="W546" s="445"/>
      <c r="X546" s="445"/>
      <c r="Y546" s="414">
        <f t="shared" si="170"/>
        <v>50000000</v>
      </c>
      <c r="Z546" s="445">
        <v>50000000</v>
      </c>
      <c r="AA546" s="445"/>
      <c r="AB546" s="445"/>
      <c r="AC546" s="445"/>
      <c r="AD546" s="445"/>
      <c r="AE546" s="373"/>
      <c r="AF546" s="373"/>
      <c r="AG546" s="414">
        <f t="shared" si="176"/>
        <v>50000000</v>
      </c>
      <c r="AH546" s="414">
        <f t="shared" si="179"/>
        <v>50000000</v>
      </c>
      <c r="AI546" s="437">
        <f t="shared" si="172"/>
        <v>0</v>
      </c>
      <c r="AJ546" s="423"/>
      <c r="AK546" s="423"/>
      <c r="AL546" s="423"/>
      <c r="AM546" s="423"/>
      <c r="AN546" s="423"/>
      <c r="AO546" s="423"/>
      <c r="AP546" s="423"/>
      <c r="AQ546" s="423"/>
      <c r="AR546" s="423"/>
      <c r="AS546" s="423"/>
      <c r="AT546" s="423"/>
      <c r="AU546" s="423"/>
      <c r="AV546" s="423"/>
      <c r="AW546" s="423"/>
      <c r="AX546" s="414">
        <f t="shared" si="175"/>
        <v>50000000</v>
      </c>
      <c r="AY546" s="445">
        <v>50000000</v>
      </c>
      <c r="AZ546" s="423"/>
      <c r="BA546" s="423"/>
      <c r="BB546" s="423"/>
      <c r="BC546" s="444"/>
      <c r="BD546" s="423"/>
      <c r="BE546" s="305"/>
      <c r="BF546" s="377"/>
      <c r="BG546" s="401"/>
    </row>
    <row r="547" s="402" customFormat="1" ht="40" customHeight="1" spans="1:59">
      <c r="A547" s="314">
        <v>539</v>
      </c>
      <c r="B547" s="442" t="s">
        <v>19</v>
      </c>
      <c r="C547" s="442" t="s">
        <v>20</v>
      </c>
      <c r="D547" s="371">
        <v>2013</v>
      </c>
      <c r="E547" s="315" t="s">
        <v>595</v>
      </c>
      <c r="F547" s="314" t="s">
        <v>50</v>
      </c>
      <c r="G547" s="314" t="s">
        <v>79</v>
      </c>
      <c r="H547" s="443">
        <f t="shared" si="167"/>
        <v>25000000</v>
      </c>
      <c r="I547" s="443">
        <f t="shared" si="168"/>
        <v>25000000</v>
      </c>
      <c r="J547" s="444">
        <f t="shared" si="169"/>
        <v>0</v>
      </c>
      <c r="K547" s="445"/>
      <c r="L547" s="373"/>
      <c r="M547" s="373"/>
      <c r="N547" s="373"/>
      <c r="O547" s="423"/>
      <c r="P547" s="373"/>
      <c r="Q547" s="373"/>
      <c r="R547" s="373"/>
      <c r="S547" s="373"/>
      <c r="T547" s="444"/>
      <c r="U547" s="445"/>
      <c r="V547" s="445"/>
      <c r="W547" s="445"/>
      <c r="X547" s="445"/>
      <c r="Y547" s="414">
        <f t="shared" si="170"/>
        <v>25000000</v>
      </c>
      <c r="Z547" s="445">
        <v>25000000</v>
      </c>
      <c r="AA547" s="445"/>
      <c r="AB547" s="445"/>
      <c r="AC547" s="445"/>
      <c r="AD547" s="445"/>
      <c r="AE547" s="373"/>
      <c r="AF547" s="373"/>
      <c r="AG547" s="414">
        <f t="shared" ref="AG547:AG556" si="180">AH547+BE547</f>
        <v>25000000</v>
      </c>
      <c r="AH547" s="414">
        <f t="shared" si="179"/>
        <v>25000000</v>
      </c>
      <c r="AI547" s="437">
        <f t="shared" si="172"/>
        <v>0</v>
      </c>
      <c r="AJ547" s="423"/>
      <c r="AK547" s="423"/>
      <c r="AL547" s="423"/>
      <c r="AM547" s="423"/>
      <c r="AN547" s="423"/>
      <c r="AO547" s="423"/>
      <c r="AP547" s="423"/>
      <c r="AQ547" s="423"/>
      <c r="AR547" s="423"/>
      <c r="AS547" s="423"/>
      <c r="AT547" s="423"/>
      <c r="AU547" s="423"/>
      <c r="AV547" s="423"/>
      <c r="AW547" s="423"/>
      <c r="AX547" s="414">
        <f t="shared" si="175"/>
        <v>25000000</v>
      </c>
      <c r="AY547" s="445">
        <v>25000000</v>
      </c>
      <c r="AZ547" s="423"/>
      <c r="BA547" s="423"/>
      <c r="BB547" s="423"/>
      <c r="BC547" s="444"/>
      <c r="BD547" s="423"/>
      <c r="BE547" s="305"/>
      <c r="BF547" s="377"/>
      <c r="BG547" s="401"/>
    </row>
    <row r="548" s="402" customFormat="1" ht="40" customHeight="1" spans="1:59">
      <c r="A548" s="314">
        <v>540</v>
      </c>
      <c r="B548" s="442" t="s">
        <v>19</v>
      </c>
      <c r="C548" s="442" t="s">
        <v>20</v>
      </c>
      <c r="D548" s="371">
        <v>2014</v>
      </c>
      <c r="E548" s="315" t="s">
        <v>596</v>
      </c>
      <c r="F548" s="314" t="s">
        <v>50</v>
      </c>
      <c r="G548" s="314" t="s">
        <v>79</v>
      </c>
      <c r="H548" s="443">
        <f t="shared" si="167"/>
        <v>20000000</v>
      </c>
      <c r="I548" s="443">
        <f t="shared" si="168"/>
        <v>20000000</v>
      </c>
      <c r="J548" s="444">
        <f t="shared" si="169"/>
        <v>0</v>
      </c>
      <c r="K548" s="445"/>
      <c r="L548" s="373"/>
      <c r="M548" s="373"/>
      <c r="N548" s="373"/>
      <c r="O548" s="423"/>
      <c r="P548" s="373"/>
      <c r="Q548" s="373"/>
      <c r="R548" s="373"/>
      <c r="S548" s="373"/>
      <c r="T548" s="444"/>
      <c r="U548" s="445"/>
      <c r="V548" s="445"/>
      <c r="W548" s="445"/>
      <c r="X548" s="445"/>
      <c r="Y548" s="414">
        <f t="shared" si="170"/>
        <v>20000000</v>
      </c>
      <c r="Z548" s="445">
        <v>20000000</v>
      </c>
      <c r="AA548" s="445"/>
      <c r="AB548" s="445"/>
      <c r="AC548" s="445"/>
      <c r="AD548" s="445"/>
      <c r="AE548" s="373"/>
      <c r="AF548" s="373"/>
      <c r="AG548" s="414">
        <f t="shared" si="180"/>
        <v>20000000</v>
      </c>
      <c r="AH548" s="414">
        <f t="shared" si="179"/>
        <v>20000000</v>
      </c>
      <c r="AI548" s="437">
        <f t="shared" si="172"/>
        <v>0</v>
      </c>
      <c r="AJ548" s="423"/>
      <c r="AK548" s="423"/>
      <c r="AL548" s="423"/>
      <c r="AM548" s="423"/>
      <c r="AN548" s="423"/>
      <c r="AO548" s="423"/>
      <c r="AP548" s="423"/>
      <c r="AQ548" s="423"/>
      <c r="AR548" s="423"/>
      <c r="AS548" s="423"/>
      <c r="AT548" s="423"/>
      <c r="AU548" s="423"/>
      <c r="AV548" s="423"/>
      <c r="AW548" s="423"/>
      <c r="AX548" s="414">
        <f t="shared" si="175"/>
        <v>20000000</v>
      </c>
      <c r="AY548" s="423">
        <v>20000000</v>
      </c>
      <c r="AZ548" s="423"/>
      <c r="BA548" s="423"/>
      <c r="BB548" s="423"/>
      <c r="BC548" s="444"/>
      <c r="BD548" s="423"/>
      <c r="BE548" s="305"/>
      <c r="BF548" s="377"/>
      <c r="BG548" s="401"/>
    </row>
    <row r="549" s="402" customFormat="1" ht="40" customHeight="1" spans="1:59">
      <c r="A549" s="314">
        <v>541</v>
      </c>
      <c r="B549" s="442" t="s">
        <v>19</v>
      </c>
      <c r="C549" s="442" t="s">
        <v>20</v>
      </c>
      <c r="D549" s="371">
        <v>2016</v>
      </c>
      <c r="E549" s="315" t="s">
        <v>597</v>
      </c>
      <c r="F549" s="314" t="s">
        <v>50</v>
      </c>
      <c r="G549" s="314" t="s">
        <v>79</v>
      </c>
      <c r="H549" s="443">
        <f t="shared" si="167"/>
        <v>124013500</v>
      </c>
      <c r="I549" s="443">
        <f t="shared" si="168"/>
        <v>124013500</v>
      </c>
      <c r="J549" s="444">
        <f t="shared" si="169"/>
        <v>0</v>
      </c>
      <c r="K549" s="445"/>
      <c r="L549" s="373"/>
      <c r="M549" s="373"/>
      <c r="N549" s="373"/>
      <c r="O549" s="423"/>
      <c r="P549" s="373"/>
      <c r="Q549" s="373"/>
      <c r="R549" s="373"/>
      <c r="S549" s="373"/>
      <c r="T549" s="444"/>
      <c r="U549" s="445"/>
      <c r="V549" s="445"/>
      <c r="W549" s="445"/>
      <c r="X549" s="445"/>
      <c r="Y549" s="414">
        <f t="shared" si="170"/>
        <v>124013500</v>
      </c>
      <c r="Z549" s="445">
        <f>12401.35*10000</f>
        <v>124013500</v>
      </c>
      <c r="AA549" s="445"/>
      <c r="AB549" s="445"/>
      <c r="AC549" s="445"/>
      <c r="AD549" s="445"/>
      <c r="AE549" s="373"/>
      <c r="AF549" s="373"/>
      <c r="AG549" s="414">
        <f t="shared" si="180"/>
        <v>124013500</v>
      </c>
      <c r="AH549" s="414">
        <f t="shared" si="179"/>
        <v>124013500</v>
      </c>
      <c r="AI549" s="437">
        <f t="shared" si="172"/>
        <v>0</v>
      </c>
      <c r="AJ549" s="423"/>
      <c r="AK549" s="423"/>
      <c r="AL549" s="423"/>
      <c r="AM549" s="423"/>
      <c r="AN549" s="423"/>
      <c r="AO549" s="423"/>
      <c r="AP549" s="423"/>
      <c r="AQ549" s="423"/>
      <c r="AR549" s="423"/>
      <c r="AS549" s="423"/>
      <c r="AT549" s="423"/>
      <c r="AU549" s="423"/>
      <c r="AV549" s="423"/>
      <c r="AW549" s="423"/>
      <c r="AX549" s="414">
        <f t="shared" si="175"/>
        <v>124013500</v>
      </c>
      <c r="AY549" s="423">
        <v>124013500</v>
      </c>
      <c r="AZ549" s="423"/>
      <c r="BA549" s="423"/>
      <c r="BB549" s="423"/>
      <c r="BC549" s="444"/>
      <c r="BD549" s="423"/>
      <c r="BE549" s="305"/>
      <c r="BF549" s="377"/>
      <c r="BG549" s="401"/>
    </row>
    <row r="550" s="402" customFormat="1" ht="40" customHeight="1" spans="1:59">
      <c r="A550" s="314">
        <v>542</v>
      </c>
      <c r="B550" s="442" t="s">
        <v>19</v>
      </c>
      <c r="C550" s="442" t="s">
        <v>20</v>
      </c>
      <c r="D550" s="371">
        <v>2015</v>
      </c>
      <c r="E550" s="315" t="s">
        <v>598</v>
      </c>
      <c r="F550" s="314" t="s">
        <v>50</v>
      </c>
      <c r="G550" s="314" t="s">
        <v>79</v>
      </c>
      <c r="H550" s="443">
        <f t="shared" ref="H550:H559" si="181">I550+AF550</f>
        <v>1000000</v>
      </c>
      <c r="I550" s="443">
        <f t="shared" ref="I550:I559" si="182">O550+J550+T550+Y550+AE550+AC550+AD550</f>
        <v>1000000</v>
      </c>
      <c r="J550" s="444">
        <f t="shared" si="169"/>
        <v>1000000</v>
      </c>
      <c r="K550" s="445">
        <v>1000000</v>
      </c>
      <c r="L550" s="373"/>
      <c r="M550" s="373"/>
      <c r="N550" s="373"/>
      <c r="O550" s="423"/>
      <c r="P550" s="373"/>
      <c r="Q550" s="373"/>
      <c r="R550" s="373"/>
      <c r="S550" s="373"/>
      <c r="T550" s="444"/>
      <c r="U550" s="445"/>
      <c r="V550" s="445"/>
      <c r="W550" s="445"/>
      <c r="X550" s="445"/>
      <c r="Y550" s="414"/>
      <c r="Z550" s="445"/>
      <c r="AA550" s="445"/>
      <c r="AB550" s="445"/>
      <c r="AC550" s="445"/>
      <c r="AD550" s="445"/>
      <c r="AE550" s="373"/>
      <c r="AF550" s="373"/>
      <c r="AG550" s="414">
        <f t="shared" si="180"/>
        <v>1000000</v>
      </c>
      <c r="AH550" s="414">
        <f t="shared" si="179"/>
        <v>1000000</v>
      </c>
      <c r="AI550" s="437">
        <f t="shared" si="172"/>
        <v>1000000</v>
      </c>
      <c r="AJ550" s="423">
        <v>1000000</v>
      </c>
      <c r="AK550" s="423"/>
      <c r="AL550" s="423"/>
      <c r="AM550" s="423"/>
      <c r="AN550" s="423"/>
      <c r="AO550" s="423"/>
      <c r="AP550" s="423"/>
      <c r="AQ550" s="423"/>
      <c r="AR550" s="423"/>
      <c r="AS550" s="423"/>
      <c r="AT550" s="423"/>
      <c r="AU550" s="423"/>
      <c r="AV550" s="423"/>
      <c r="AW550" s="423"/>
      <c r="AX550" s="414">
        <f t="shared" si="175"/>
        <v>0</v>
      </c>
      <c r="AY550" s="423"/>
      <c r="AZ550" s="423"/>
      <c r="BA550" s="423"/>
      <c r="BB550" s="423"/>
      <c r="BC550" s="444"/>
      <c r="BD550" s="423"/>
      <c r="BE550" s="305"/>
      <c r="BF550" s="377"/>
      <c r="BG550" s="401"/>
    </row>
    <row r="551" s="402" customFormat="1" ht="40" customHeight="1" spans="1:59">
      <c r="A551" s="314">
        <v>543</v>
      </c>
      <c r="B551" s="442" t="s">
        <v>19</v>
      </c>
      <c r="C551" s="442" t="s">
        <v>20</v>
      </c>
      <c r="D551" s="371">
        <v>2015</v>
      </c>
      <c r="E551" s="315" t="s">
        <v>599</v>
      </c>
      <c r="F551" s="314" t="s">
        <v>50</v>
      </c>
      <c r="G551" s="314" t="s">
        <v>79</v>
      </c>
      <c r="H551" s="443">
        <f t="shared" si="181"/>
        <v>1450000</v>
      </c>
      <c r="I551" s="443">
        <f t="shared" si="182"/>
        <v>1450000</v>
      </c>
      <c r="J551" s="444">
        <f t="shared" si="169"/>
        <v>1450000</v>
      </c>
      <c r="K551" s="445">
        <v>1450000</v>
      </c>
      <c r="L551" s="373"/>
      <c r="M551" s="373"/>
      <c r="N551" s="373"/>
      <c r="O551" s="423"/>
      <c r="P551" s="373"/>
      <c r="Q551" s="373"/>
      <c r="R551" s="373"/>
      <c r="S551" s="373"/>
      <c r="T551" s="444"/>
      <c r="U551" s="445"/>
      <c r="V551" s="445"/>
      <c r="W551" s="445"/>
      <c r="X551" s="445"/>
      <c r="Y551" s="414"/>
      <c r="Z551" s="445"/>
      <c r="AA551" s="445"/>
      <c r="AB551" s="445"/>
      <c r="AC551" s="445"/>
      <c r="AD551" s="445"/>
      <c r="AE551" s="373"/>
      <c r="AF551" s="373"/>
      <c r="AG551" s="414">
        <f t="shared" si="180"/>
        <v>1450000</v>
      </c>
      <c r="AH551" s="414">
        <f t="shared" si="179"/>
        <v>1450000</v>
      </c>
      <c r="AI551" s="437">
        <f t="shared" si="172"/>
        <v>1450000</v>
      </c>
      <c r="AJ551" s="423">
        <v>1450000</v>
      </c>
      <c r="AK551" s="423"/>
      <c r="AL551" s="423"/>
      <c r="AM551" s="423"/>
      <c r="AN551" s="423"/>
      <c r="AO551" s="423"/>
      <c r="AP551" s="423"/>
      <c r="AQ551" s="423"/>
      <c r="AR551" s="423"/>
      <c r="AS551" s="423"/>
      <c r="AT551" s="423"/>
      <c r="AU551" s="423"/>
      <c r="AV551" s="423"/>
      <c r="AW551" s="423"/>
      <c r="AX551" s="414">
        <f t="shared" si="175"/>
        <v>0</v>
      </c>
      <c r="AY551" s="423"/>
      <c r="AZ551" s="423"/>
      <c r="BA551" s="423"/>
      <c r="BB551" s="423"/>
      <c r="BC551" s="444"/>
      <c r="BD551" s="423"/>
      <c r="BE551" s="305"/>
      <c r="BF551" s="377"/>
      <c r="BG551" s="401"/>
    </row>
    <row r="552" s="402" customFormat="1" ht="40" customHeight="1" spans="1:59">
      <c r="A552" s="314">
        <v>544</v>
      </c>
      <c r="B552" s="442" t="s">
        <v>19</v>
      </c>
      <c r="C552" s="442" t="s">
        <v>20</v>
      </c>
      <c r="D552" s="371">
        <v>2015</v>
      </c>
      <c r="E552" s="315" t="s">
        <v>600</v>
      </c>
      <c r="F552" s="314" t="s">
        <v>50</v>
      </c>
      <c r="G552" s="314" t="s">
        <v>79</v>
      </c>
      <c r="H552" s="443">
        <f t="shared" si="181"/>
        <v>500000</v>
      </c>
      <c r="I552" s="443">
        <f t="shared" si="182"/>
        <v>500000</v>
      </c>
      <c r="J552" s="444">
        <f t="shared" si="169"/>
        <v>500000</v>
      </c>
      <c r="K552" s="445">
        <v>500000</v>
      </c>
      <c r="L552" s="373"/>
      <c r="M552" s="373"/>
      <c r="N552" s="373"/>
      <c r="O552" s="423"/>
      <c r="P552" s="373"/>
      <c r="Q552" s="373"/>
      <c r="R552" s="373"/>
      <c r="S552" s="373"/>
      <c r="T552" s="444"/>
      <c r="U552" s="445"/>
      <c r="V552" s="445"/>
      <c r="W552" s="445"/>
      <c r="X552" s="445"/>
      <c r="Y552" s="414"/>
      <c r="Z552" s="445"/>
      <c r="AA552" s="445"/>
      <c r="AB552" s="445"/>
      <c r="AC552" s="445"/>
      <c r="AD552" s="445"/>
      <c r="AE552" s="373"/>
      <c r="AF552" s="373"/>
      <c r="AG552" s="414">
        <f t="shared" si="180"/>
        <v>500000</v>
      </c>
      <c r="AH552" s="414">
        <f t="shared" si="179"/>
        <v>500000</v>
      </c>
      <c r="AI552" s="437">
        <f t="shared" si="172"/>
        <v>500000</v>
      </c>
      <c r="AJ552" s="423">
        <v>500000</v>
      </c>
      <c r="AK552" s="423"/>
      <c r="AL552" s="423"/>
      <c r="AM552" s="423"/>
      <c r="AN552" s="423"/>
      <c r="AO552" s="423"/>
      <c r="AP552" s="423"/>
      <c r="AQ552" s="423"/>
      <c r="AR552" s="423"/>
      <c r="AS552" s="423"/>
      <c r="AT552" s="423"/>
      <c r="AU552" s="423"/>
      <c r="AV552" s="423"/>
      <c r="AW552" s="423"/>
      <c r="AX552" s="414">
        <f t="shared" si="175"/>
        <v>0</v>
      </c>
      <c r="AY552" s="423"/>
      <c r="AZ552" s="423"/>
      <c r="BA552" s="423"/>
      <c r="BB552" s="423"/>
      <c r="BC552" s="444"/>
      <c r="BD552" s="423"/>
      <c r="BE552" s="305"/>
      <c r="BF552" s="377"/>
      <c r="BG552" s="401"/>
    </row>
    <row r="553" s="402" customFormat="1" ht="40" customHeight="1" spans="1:59">
      <c r="A553" s="314">
        <v>545</v>
      </c>
      <c r="B553" s="442" t="s">
        <v>19</v>
      </c>
      <c r="C553" s="442" t="s">
        <v>20</v>
      </c>
      <c r="D553" s="371">
        <v>2015</v>
      </c>
      <c r="E553" s="315" t="s">
        <v>601</v>
      </c>
      <c r="F553" s="314" t="s">
        <v>50</v>
      </c>
      <c r="G553" s="314" t="s">
        <v>79</v>
      </c>
      <c r="H553" s="443">
        <f t="shared" si="181"/>
        <v>1200000</v>
      </c>
      <c r="I553" s="443">
        <f t="shared" si="182"/>
        <v>1200000</v>
      </c>
      <c r="J553" s="444">
        <f t="shared" si="169"/>
        <v>1200000</v>
      </c>
      <c r="K553" s="445">
        <v>1200000</v>
      </c>
      <c r="L553" s="373"/>
      <c r="M553" s="373"/>
      <c r="N553" s="373"/>
      <c r="O553" s="423"/>
      <c r="P553" s="373"/>
      <c r="Q553" s="373"/>
      <c r="R553" s="373"/>
      <c r="S553" s="373"/>
      <c r="T553" s="444"/>
      <c r="U553" s="445"/>
      <c r="V553" s="445"/>
      <c r="W553" s="445"/>
      <c r="X553" s="445"/>
      <c r="Y553" s="414"/>
      <c r="Z553" s="445"/>
      <c r="AA553" s="445"/>
      <c r="AB553" s="445"/>
      <c r="AC553" s="445"/>
      <c r="AD553" s="445"/>
      <c r="AE553" s="373"/>
      <c r="AF553" s="373"/>
      <c r="AG553" s="414">
        <f t="shared" si="180"/>
        <v>1200000</v>
      </c>
      <c r="AH553" s="414">
        <f t="shared" si="179"/>
        <v>1200000</v>
      </c>
      <c r="AI553" s="437">
        <f t="shared" si="172"/>
        <v>1200000</v>
      </c>
      <c r="AJ553" s="423">
        <v>1200000</v>
      </c>
      <c r="AK553" s="423"/>
      <c r="AL553" s="423"/>
      <c r="AM553" s="423"/>
      <c r="AN553" s="423"/>
      <c r="AO553" s="423"/>
      <c r="AP553" s="423"/>
      <c r="AQ553" s="423"/>
      <c r="AR553" s="423"/>
      <c r="AS553" s="423"/>
      <c r="AT553" s="423"/>
      <c r="AU553" s="423"/>
      <c r="AV553" s="423"/>
      <c r="AW553" s="423"/>
      <c r="AX553" s="414">
        <f t="shared" si="175"/>
        <v>0</v>
      </c>
      <c r="AY553" s="423"/>
      <c r="AZ553" s="423"/>
      <c r="BA553" s="423"/>
      <c r="BB553" s="423"/>
      <c r="BC553" s="444"/>
      <c r="BD553" s="423"/>
      <c r="BE553" s="305"/>
      <c r="BF553" s="377"/>
      <c r="BG553" s="401"/>
    </row>
    <row r="554" s="402" customFormat="1" ht="40" customHeight="1" spans="1:59">
      <c r="A554" s="314">
        <v>546</v>
      </c>
      <c r="B554" s="442" t="s">
        <v>19</v>
      </c>
      <c r="C554" s="442" t="s">
        <v>20</v>
      </c>
      <c r="D554" s="371">
        <v>2015</v>
      </c>
      <c r="E554" s="315" t="s">
        <v>602</v>
      </c>
      <c r="F554" s="314" t="s">
        <v>50</v>
      </c>
      <c r="G554" s="314" t="s">
        <v>79</v>
      </c>
      <c r="H554" s="443">
        <f t="shared" si="181"/>
        <v>2600000</v>
      </c>
      <c r="I554" s="443">
        <f t="shared" si="182"/>
        <v>2600000</v>
      </c>
      <c r="J554" s="444">
        <f t="shared" si="169"/>
        <v>2600000</v>
      </c>
      <c r="K554" s="445">
        <v>2600000</v>
      </c>
      <c r="L554" s="373"/>
      <c r="M554" s="373"/>
      <c r="N554" s="373"/>
      <c r="O554" s="423"/>
      <c r="P554" s="373"/>
      <c r="Q554" s="373"/>
      <c r="R554" s="373"/>
      <c r="S554" s="373"/>
      <c r="T554" s="444"/>
      <c r="U554" s="445"/>
      <c r="V554" s="445"/>
      <c r="W554" s="445"/>
      <c r="X554" s="445"/>
      <c r="Y554" s="414"/>
      <c r="Z554" s="445"/>
      <c r="AA554" s="445"/>
      <c r="AB554" s="445"/>
      <c r="AC554" s="445"/>
      <c r="AD554" s="445"/>
      <c r="AE554" s="373"/>
      <c r="AF554" s="373"/>
      <c r="AG554" s="414">
        <f t="shared" si="180"/>
        <v>2600000</v>
      </c>
      <c r="AH554" s="414">
        <f t="shared" si="179"/>
        <v>2600000</v>
      </c>
      <c r="AI554" s="437">
        <f t="shared" si="172"/>
        <v>2600000</v>
      </c>
      <c r="AJ554" s="423">
        <v>2600000</v>
      </c>
      <c r="AK554" s="423"/>
      <c r="AL554" s="423"/>
      <c r="AM554" s="423"/>
      <c r="AN554" s="423"/>
      <c r="AO554" s="423"/>
      <c r="AP554" s="423"/>
      <c r="AQ554" s="423"/>
      <c r="AR554" s="423"/>
      <c r="AS554" s="423"/>
      <c r="AT554" s="423"/>
      <c r="AU554" s="423"/>
      <c r="AV554" s="423"/>
      <c r="AW554" s="423"/>
      <c r="AX554" s="414">
        <f t="shared" si="175"/>
        <v>0</v>
      </c>
      <c r="AY554" s="423"/>
      <c r="AZ554" s="423"/>
      <c r="BA554" s="423"/>
      <c r="BB554" s="423"/>
      <c r="BC554" s="444"/>
      <c r="BD554" s="423"/>
      <c r="BE554" s="305"/>
      <c r="BF554" s="377"/>
      <c r="BG554" s="401"/>
    </row>
    <row r="555" s="402" customFormat="1" ht="40" customHeight="1" spans="1:59">
      <c r="A555" s="314">
        <v>547</v>
      </c>
      <c r="B555" s="442" t="s">
        <v>19</v>
      </c>
      <c r="C555" s="442" t="s">
        <v>20</v>
      </c>
      <c r="D555" s="371">
        <v>2015</v>
      </c>
      <c r="E555" s="315" t="s">
        <v>603</v>
      </c>
      <c r="F555" s="314" t="s">
        <v>50</v>
      </c>
      <c r="G555" s="314" t="s">
        <v>79</v>
      </c>
      <c r="H555" s="443">
        <f t="shared" si="181"/>
        <v>450000</v>
      </c>
      <c r="I555" s="443">
        <f t="shared" si="182"/>
        <v>450000</v>
      </c>
      <c r="J555" s="444">
        <f t="shared" si="169"/>
        <v>450000</v>
      </c>
      <c r="K555" s="445">
        <v>450000</v>
      </c>
      <c r="L555" s="373"/>
      <c r="M555" s="373"/>
      <c r="N555" s="373"/>
      <c r="O555" s="423"/>
      <c r="P555" s="373"/>
      <c r="Q555" s="373"/>
      <c r="R555" s="373"/>
      <c r="S555" s="373"/>
      <c r="T555" s="444"/>
      <c r="U555" s="445"/>
      <c r="V555" s="445"/>
      <c r="W555" s="445"/>
      <c r="X555" s="445"/>
      <c r="Y555" s="414"/>
      <c r="Z555" s="445"/>
      <c r="AA555" s="445"/>
      <c r="AB555" s="445"/>
      <c r="AC555" s="445"/>
      <c r="AD555" s="445"/>
      <c r="AE555" s="373"/>
      <c r="AF555" s="373"/>
      <c r="AG555" s="414">
        <f t="shared" si="180"/>
        <v>450000</v>
      </c>
      <c r="AH555" s="414">
        <f t="shared" si="179"/>
        <v>450000</v>
      </c>
      <c r="AI555" s="437">
        <f t="shared" si="172"/>
        <v>450000</v>
      </c>
      <c r="AJ555" s="423">
        <v>450000</v>
      </c>
      <c r="AK555" s="423"/>
      <c r="AL555" s="423"/>
      <c r="AM555" s="423"/>
      <c r="AN555" s="423"/>
      <c r="AO555" s="423"/>
      <c r="AP555" s="423"/>
      <c r="AQ555" s="423"/>
      <c r="AR555" s="423"/>
      <c r="AS555" s="423"/>
      <c r="AT555" s="423"/>
      <c r="AU555" s="423"/>
      <c r="AV555" s="423"/>
      <c r="AW555" s="423"/>
      <c r="AX555" s="414">
        <f t="shared" si="175"/>
        <v>0</v>
      </c>
      <c r="AY555" s="423"/>
      <c r="AZ555" s="423"/>
      <c r="BA555" s="423"/>
      <c r="BB555" s="423"/>
      <c r="BC555" s="444"/>
      <c r="BD555" s="423"/>
      <c r="BE555" s="305"/>
      <c r="BF555" s="377"/>
      <c r="BG555" s="401"/>
    </row>
    <row r="556" s="402" customFormat="1" ht="40" customHeight="1" spans="1:59">
      <c r="A556" s="314">
        <v>548</v>
      </c>
      <c r="B556" s="442" t="s">
        <v>19</v>
      </c>
      <c r="C556" s="442" t="s">
        <v>20</v>
      </c>
      <c r="D556" s="371">
        <v>2015</v>
      </c>
      <c r="E556" s="315" t="s">
        <v>604</v>
      </c>
      <c r="F556" s="314" t="s">
        <v>50</v>
      </c>
      <c r="G556" s="314" t="s">
        <v>79</v>
      </c>
      <c r="H556" s="443">
        <f t="shared" si="181"/>
        <v>400000</v>
      </c>
      <c r="I556" s="443">
        <f t="shared" si="182"/>
        <v>400000</v>
      </c>
      <c r="J556" s="444">
        <f t="shared" si="169"/>
        <v>400000</v>
      </c>
      <c r="K556" s="445">
        <v>400000</v>
      </c>
      <c r="L556" s="373"/>
      <c r="M556" s="373"/>
      <c r="N556" s="373"/>
      <c r="O556" s="423"/>
      <c r="P556" s="373"/>
      <c r="Q556" s="373"/>
      <c r="R556" s="373"/>
      <c r="S556" s="373"/>
      <c r="T556" s="444"/>
      <c r="U556" s="445"/>
      <c r="V556" s="445"/>
      <c r="W556" s="445"/>
      <c r="X556" s="445"/>
      <c r="Y556" s="414">
        <f>AA556+Z556+AB556</f>
        <v>0</v>
      </c>
      <c r="Z556" s="445"/>
      <c r="AA556" s="445"/>
      <c r="AB556" s="445"/>
      <c r="AC556" s="445"/>
      <c r="AD556" s="445"/>
      <c r="AE556" s="373"/>
      <c r="AF556" s="373"/>
      <c r="AG556" s="414">
        <f t="shared" si="180"/>
        <v>400000</v>
      </c>
      <c r="AH556" s="414">
        <f t="shared" si="179"/>
        <v>400000</v>
      </c>
      <c r="AI556" s="437">
        <f t="shared" si="172"/>
        <v>400000</v>
      </c>
      <c r="AJ556" s="423">
        <v>400000</v>
      </c>
      <c r="AK556" s="423"/>
      <c r="AL556" s="423"/>
      <c r="AM556" s="423"/>
      <c r="AN556" s="423"/>
      <c r="AO556" s="423"/>
      <c r="AP556" s="423"/>
      <c r="AQ556" s="423"/>
      <c r="AR556" s="423"/>
      <c r="AS556" s="423"/>
      <c r="AT556" s="423"/>
      <c r="AU556" s="423"/>
      <c r="AV556" s="423"/>
      <c r="AW556" s="423"/>
      <c r="AX556" s="414">
        <f t="shared" si="175"/>
        <v>0</v>
      </c>
      <c r="AY556" s="423"/>
      <c r="AZ556" s="423"/>
      <c r="BA556" s="423"/>
      <c r="BB556" s="423"/>
      <c r="BC556" s="444"/>
      <c r="BD556" s="423"/>
      <c r="BE556" s="305"/>
      <c r="BF556" s="377"/>
      <c r="BG556" s="401"/>
    </row>
    <row r="557" s="402" customFormat="1" ht="40" customHeight="1" spans="1:59">
      <c r="A557" s="446"/>
      <c r="B557" s="446"/>
      <c r="C557" s="446"/>
      <c r="D557" s="295"/>
      <c r="E557" s="447"/>
      <c r="F557" s="448"/>
      <c r="G557" s="448"/>
      <c r="H557" s="449">
        <f t="shared" si="181"/>
        <v>0</v>
      </c>
      <c r="I557" s="450">
        <f t="shared" si="182"/>
        <v>0</v>
      </c>
      <c r="J557" s="451"/>
      <c r="K557" s="452"/>
      <c r="L557" s="452"/>
      <c r="M557" s="452"/>
      <c r="N557" s="452"/>
      <c r="O557" s="451"/>
      <c r="P557" s="452"/>
      <c r="Q557" s="452"/>
      <c r="R557" s="452"/>
      <c r="S557" s="452"/>
      <c r="T557" s="453"/>
      <c r="U557" s="454"/>
      <c r="V557" s="454"/>
      <c r="W557" s="454"/>
      <c r="X557" s="454"/>
      <c r="Y557" s="455">
        <f>AA557+Z557+AB557</f>
        <v>0</v>
      </c>
      <c r="Z557" s="454"/>
      <c r="AA557" s="454"/>
      <c r="AB557" s="454"/>
      <c r="AC557" s="454"/>
      <c r="AD557" s="454"/>
      <c r="AE557" s="452"/>
      <c r="AF557" s="452"/>
      <c r="AG557" s="453"/>
      <c r="AH557" s="453"/>
      <c r="AI557" s="451"/>
      <c r="AJ557" s="451"/>
      <c r="AK557" s="451"/>
      <c r="AL557" s="451"/>
      <c r="AM557" s="451"/>
      <c r="AN557" s="451"/>
      <c r="AO557" s="451"/>
      <c r="AP557" s="451"/>
      <c r="AQ557" s="451"/>
      <c r="AR557" s="451"/>
      <c r="AS557" s="451"/>
      <c r="AT557" s="451"/>
      <c r="AU557" s="451"/>
      <c r="AV557" s="451"/>
      <c r="AW557" s="451"/>
      <c r="AX557" s="451"/>
      <c r="AY557" s="451"/>
      <c r="AZ557" s="451"/>
      <c r="BA557" s="451"/>
      <c r="BB557" s="451"/>
      <c r="BC557" s="453"/>
      <c r="BD557" s="451"/>
      <c r="BF557" s="377"/>
      <c r="BG557" s="401"/>
    </row>
    <row r="558" s="402" customFormat="1" ht="40" customHeight="1" spans="1:59">
      <c r="A558" s="446"/>
      <c r="B558" s="446"/>
      <c r="C558" s="446"/>
      <c r="D558" s="295"/>
      <c r="E558" s="295"/>
      <c r="F558" s="448"/>
      <c r="G558" s="448"/>
      <c r="H558" s="456">
        <f t="shared" si="181"/>
        <v>0</v>
      </c>
      <c r="I558" s="443">
        <f t="shared" si="182"/>
        <v>0</v>
      </c>
      <c r="J558" s="451"/>
      <c r="K558" s="452"/>
      <c r="L558" s="452"/>
      <c r="M558" s="452"/>
      <c r="N558" s="452"/>
      <c r="O558" s="451"/>
      <c r="P558" s="452"/>
      <c r="Q558" s="452"/>
      <c r="R558" s="452"/>
      <c r="S558" s="452"/>
      <c r="T558" s="451"/>
      <c r="U558" s="452"/>
      <c r="V558" s="452"/>
      <c r="W558" s="452"/>
      <c r="X558" s="452"/>
      <c r="Y558" s="414">
        <f>AA558+Z558+AB558</f>
        <v>0</v>
      </c>
      <c r="Z558" s="452"/>
      <c r="AA558" s="452"/>
      <c r="AB558" s="452"/>
      <c r="AC558" s="452"/>
      <c r="AD558" s="452"/>
      <c r="AE558" s="452"/>
      <c r="AF558" s="452"/>
      <c r="AG558" s="451"/>
      <c r="AH558" s="451"/>
      <c r="AI558" s="451"/>
      <c r="AJ558" s="451"/>
      <c r="AK558" s="451"/>
      <c r="AL558" s="451"/>
      <c r="AM558" s="451"/>
      <c r="AN558" s="451"/>
      <c r="AO558" s="451"/>
      <c r="AP558" s="451"/>
      <c r="AQ558" s="451"/>
      <c r="AR558" s="451"/>
      <c r="AS558" s="451"/>
      <c r="AT558" s="451"/>
      <c r="AU558" s="451"/>
      <c r="AV558" s="451"/>
      <c r="AW558" s="451"/>
      <c r="AX558" s="451"/>
      <c r="AY558" s="451"/>
      <c r="AZ558" s="451"/>
      <c r="BA558" s="451"/>
      <c r="BB558" s="451"/>
      <c r="BC558" s="451"/>
      <c r="BD558" s="451"/>
      <c r="BF558" s="377"/>
      <c r="BG558" s="401"/>
    </row>
    <row r="559" s="402" customFormat="1" spans="1:59">
      <c r="A559" s="446"/>
      <c r="B559" s="446"/>
      <c r="C559" s="446"/>
      <c r="D559" s="295"/>
      <c r="E559" s="295"/>
      <c r="F559" s="448"/>
      <c r="G559" s="448"/>
      <c r="H559" s="456">
        <f t="shared" si="181"/>
        <v>0</v>
      </c>
      <c r="I559" s="443">
        <f t="shared" si="182"/>
        <v>0</v>
      </c>
      <c r="J559" s="451"/>
      <c r="K559" s="452"/>
      <c r="L559" s="452"/>
      <c r="M559" s="452"/>
      <c r="N559" s="452"/>
      <c r="O559" s="451"/>
      <c r="P559" s="452"/>
      <c r="Q559" s="452"/>
      <c r="R559" s="452"/>
      <c r="S559" s="452"/>
      <c r="T559" s="451"/>
      <c r="U559" s="452"/>
      <c r="V559" s="452"/>
      <c r="W559" s="452"/>
      <c r="X559" s="452"/>
      <c r="Y559" s="414">
        <f>AA559+Z559+AB559</f>
        <v>0</v>
      </c>
      <c r="Z559" s="452"/>
      <c r="AA559" s="452"/>
      <c r="AB559" s="452"/>
      <c r="AC559" s="452"/>
      <c r="AD559" s="452"/>
      <c r="AE559" s="452"/>
      <c r="AF559" s="452"/>
      <c r="AG559" s="451"/>
      <c r="AH559" s="451"/>
      <c r="AI559" s="451"/>
      <c r="AJ559" s="451"/>
      <c r="AK559" s="451"/>
      <c r="AL559" s="451"/>
      <c r="AM559" s="451"/>
      <c r="AN559" s="451"/>
      <c r="AO559" s="451"/>
      <c r="AP559" s="451"/>
      <c r="AQ559" s="451"/>
      <c r="AR559" s="451"/>
      <c r="AS559" s="451"/>
      <c r="AT559" s="451"/>
      <c r="AU559" s="451"/>
      <c r="AV559" s="451"/>
      <c r="AW559" s="451"/>
      <c r="AX559" s="451"/>
      <c r="AY559" s="451"/>
      <c r="AZ559" s="451"/>
      <c r="BA559" s="451"/>
      <c r="BB559" s="451"/>
      <c r="BC559" s="451"/>
      <c r="BD559" s="451"/>
      <c r="BF559" s="377"/>
      <c r="BG559" s="401"/>
    </row>
    <row r="560" ht="30" customHeight="1" spans="1:59">
      <c r="H560" s="457">
        <f>SUBTOTAL(9,H9:H559)</f>
        <v>3089558762.02267</v>
      </c>
      <c r="I560" s="457">
        <f t="shared" ref="I560:AN560" si="183">SUBTOTAL(9,I9:I559)</f>
        <v>2534793732.27792</v>
      </c>
      <c r="J560" s="457">
        <f t="shared" si="183"/>
        <v>94715900</v>
      </c>
      <c r="K560" s="457">
        <f t="shared" si="183"/>
        <v>56390000</v>
      </c>
      <c r="L560" s="457">
        <f t="shared" si="183"/>
        <v>21990200</v>
      </c>
      <c r="M560" s="457">
        <f t="shared" si="183"/>
        <v>1700000</v>
      </c>
      <c r="N560" s="457">
        <f t="shared" si="183"/>
        <v>14635700</v>
      </c>
      <c r="O560" s="457">
        <f t="shared" si="183"/>
        <v>775150710.35</v>
      </c>
      <c r="P560" s="457">
        <f t="shared" si="183"/>
        <v>140557400</v>
      </c>
      <c r="Q560" s="457">
        <f t="shared" si="183"/>
        <v>347880700</v>
      </c>
      <c r="R560" s="457">
        <f t="shared" si="183"/>
        <v>41739400</v>
      </c>
      <c r="S560" s="457">
        <f t="shared" si="183"/>
        <v>244973210.35</v>
      </c>
      <c r="T560" s="457">
        <f t="shared" si="183"/>
        <v>828226721.927918</v>
      </c>
      <c r="U560" s="457">
        <f t="shared" si="183"/>
        <v>548116276.31</v>
      </c>
      <c r="V560" s="457">
        <f t="shared" si="183"/>
        <v>126658000</v>
      </c>
      <c r="W560" s="457">
        <f t="shared" si="183"/>
        <v>54489964.76</v>
      </c>
      <c r="X560" s="457">
        <f t="shared" si="183"/>
        <v>98962480.857918</v>
      </c>
      <c r="Y560" s="457">
        <f t="shared" si="183"/>
        <v>823006500</v>
      </c>
      <c r="Z560" s="457">
        <f t="shared" si="183"/>
        <v>823006500</v>
      </c>
      <c r="AA560" s="457">
        <f t="shared" si="183"/>
        <v>0</v>
      </c>
      <c r="AB560" s="457">
        <f t="shared" si="183"/>
        <v>0</v>
      </c>
      <c r="AC560" s="457">
        <f t="shared" si="183"/>
        <v>0</v>
      </c>
      <c r="AD560" s="457">
        <f t="shared" si="183"/>
        <v>13693900</v>
      </c>
      <c r="AE560" s="457">
        <f t="shared" si="183"/>
        <v>0</v>
      </c>
      <c r="AF560" s="457">
        <f t="shared" si="183"/>
        <v>554765029.744752</v>
      </c>
      <c r="AG560" s="457">
        <f t="shared" si="183"/>
        <v>3017736443.91212</v>
      </c>
      <c r="AH560" s="457">
        <f t="shared" si="183"/>
        <v>2468142079.70737</v>
      </c>
      <c r="AI560" s="457">
        <f t="shared" si="183"/>
        <v>86706329.33</v>
      </c>
      <c r="AJ560" s="457">
        <f t="shared" si="183"/>
        <v>55886453.15</v>
      </c>
      <c r="AK560" s="457">
        <f t="shared" si="183"/>
        <v>21990200</v>
      </c>
      <c r="AL560" s="457">
        <f t="shared" si="183"/>
        <v>1629476.18</v>
      </c>
      <c r="AM560" s="457">
        <f t="shared" si="183"/>
        <v>7200200</v>
      </c>
      <c r="AN560" s="457">
        <f t="shared" si="183"/>
        <v>763921051.113336</v>
      </c>
      <c r="AO560" s="457">
        <f t="shared" ref="AO560:BE560" si="184">SUBTOTAL(9,AO9:AO559)</f>
        <v>133566916.06</v>
      </c>
      <c r="AP560" s="457">
        <f t="shared" si="184"/>
        <v>349850358.89</v>
      </c>
      <c r="AQ560" s="457">
        <f t="shared" si="184"/>
        <v>41739400</v>
      </c>
      <c r="AR560" s="457">
        <f t="shared" si="184"/>
        <v>238764376.163336</v>
      </c>
      <c r="AS560" s="457">
        <f t="shared" si="184"/>
        <v>788903547.01403</v>
      </c>
      <c r="AT560" s="457">
        <f t="shared" si="184"/>
        <v>538379284.308</v>
      </c>
      <c r="AU560" s="457">
        <f t="shared" si="184"/>
        <v>115860666.481199</v>
      </c>
      <c r="AV560" s="457">
        <f t="shared" si="184"/>
        <v>41416279.69</v>
      </c>
      <c r="AW560" s="457">
        <f t="shared" si="184"/>
        <v>93247316.5348304</v>
      </c>
      <c r="AX560" s="457">
        <f t="shared" si="184"/>
        <v>820527252.25</v>
      </c>
      <c r="AY560" s="457">
        <f t="shared" si="184"/>
        <v>820527252.25</v>
      </c>
      <c r="AZ560" s="457">
        <f t="shared" si="184"/>
        <v>0</v>
      </c>
      <c r="BA560" s="457">
        <f t="shared" si="184"/>
        <v>0</v>
      </c>
      <c r="BB560" s="457">
        <f t="shared" si="184"/>
        <v>0</v>
      </c>
      <c r="BC560" s="457">
        <f t="shared" si="184"/>
        <v>8083900</v>
      </c>
      <c r="BD560" s="457">
        <f t="shared" si="184"/>
        <v>0</v>
      </c>
      <c r="BE560" s="457">
        <f t="shared" si="184"/>
        <v>549594364.204752</v>
      </c>
      <c r="BG560" s="400">
        <f>BE560-AF560</f>
        <v>-5170665.53999996</v>
      </c>
    </row>
    <row r="561" ht="30" customHeight="1"/>
    <row r="562" ht="30" customHeight="1" spans="9:9">
      <c r="I562" s="458"/>
    </row>
    <row r="563" ht="30" customHeight="1"/>
  </sheetData>
  <mergeCells count="40">
    <mergeCell ref="A1:C1"/>
    <mergeCell ref="A2:BE2"/>
    <mergeCell ref="H3:AF3"/>
    <mergeCell ref="AG3:BE3"/>
    <mergeCell ref="I4:AE4"/>
    <mergeCell ref="AH4:BD4"/>
    <mergeCell ref="J5:N5"/>
    <mergeCell ref="O5:S5"/>
    <mergeCell ref="T5:X5"/>
    <mergeCell ref="Y5:AB5"/>
    <mergeCell ref="AI5:AM5"/>
    <mergeCell ref="AN5:AR5"/>
    <mergeCell ref="AS5:AW5"/>
    <mergeCell ref="AX5:BA5"/>
    <mergeCell ref="J7:AF7"/>
    <mergeCell ref="AI7:BE7"/>
    <mergeCell ref="A8:E8"/>
    <mergeCell ref="A3:A6"/>
    <mergeCell ref="B3:B6"/>
    <mergeCell ref="B224:B228"/>
    <mergeCell ref="C3:C6"/>
    <mergeCell ref="C224:C228"/>
    <mergeCell ref="D3:D6"/>
    <mergeCell ref="D224:D228"/>
    <mergeCell ref="E3:E6"/>
    <mergeCell ref="F3:F6"/>
    <mergeCell ref="G3:G6"/>
    <mergeCell ref="H4:H6"/>
    <mergeCell ref="I5:I6"/>
    <mergeCell ref="AC5:AC6"/>
    <mergeCell ref="AD5:AD6"/>
    <mergeCell ref="AE5:AE6"/>
    <mergeCell ref="AF4:AF6"/>
    <mergeCell ref="AG4:AG6"/>
    <mergeCell ref="AH5:AH6"/>
    <mergeCell ref="BB5:BB6"/>
    <mergeCell ref="BC5:BC6"/>
    <mergeCell ref="BD5:BD6"/>
    <mergeCell ref="BE4:BE6"/>
    <mergeCell ref="BF225:BF228"/>
  </mergeCells>
  <pageMargins left="0.7" right="0.7"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pageSetUpPr fitToPage="1"/>
  </sheetPr>
  <dimension ref="A1:AI364"/>
  <sheetViews>
    <sheetView zoomScale="80" zoomScaleNormal="80" workbookViewId="0">
      <pane ySplit="4" topLeftCell="A337" activePane="bottomLeft" state="frozen"/>
      <selection/>
      <selection pane="bottomLeft" activeCell="B5" sqref="B5:B352"/>
    </sheetView>
  </sheetViews>
  <sheetFormatPr defaultColWidth="9" defaultRowHeight="13.5"/>
  <cols>
    <col min="1" max="1" width="18.7666666666667" style="256" customWidth="1"/>
    <col min="2" max="2" width="11.2166666666667" style="255" customWidth="1"/>
    <col min="3" max="4" width="9" style="255" customWidth="1"/>
    <col min="5" max="5" width="39.2166666666667" style="257" customWidth="1"/>
    <col min="6" max="6" width="12.8083333333333" style="257" customWidth="1"/>
    <col min="7" max="7" width="15.55" style="255" customWidth="1"/>
    <col min="8" max="8" width="55.6833333333333" style="255" customWidth="1"/>
    <col min="9" max="12" width="13.3333333333333" style="255" customWidth="1"/>
    <col min="13" max="14" width="14.1" style="255" customWidth="1"/>
    <col min="15" max="15" width="13.3333333333333" style="255" customWidth="1"/>
    <col min="16" max="16" width="12.8166666666667" style="255" customWidth="1"/>
    <col min="17" max="17" width="13.7166666666667" style="255" customWidth="1"/>
    <col min="18" max="19" width="10.5833333333333" style="255" customWidth="1"/>
    <col min="20" max="20" width="10.7" style="255" customWidth="1"/>
    <col min="21" max="21" width="10.975" style="257" customWidth="1"/>
    <col min="22" max="22" width="19.3416666666667" style="257" customWidth="1"/>
    <col min="23" max="23" width="34.2416666666667" style="257" customWidth="1"/>
    <col min="24" max="24" width="9" style="257" customWidth="1"/>
    <col min="25" max="25" width="11.8916666666667" style="257" customWidth="1"/>
    <col min="26" max="26" width="9" style="257" customWidth="1"/>
    <col min="27" max="27" width="12.275" style="257" customWidth="1"/>
    <col min="28" max="28" width="15.3" style="259" customWidth="1"/>
    <col min="29" max="29" width="9" style="257" customWidth="1"/>
    <col min="30" max="30" width="15.6666666666667" style="257" customWidth="1"/>
    <col min="31" max="32" width="11.9" style="257" customWidth="1"/>
    <col min="33" max="35" width="36.775" style="84" customWidth="1"/>
    <col min="36" max="16384" width="9" style="255"/>
  </cols>
  <sheetData>
    <row r="1" ht="31" customHeight="1" spans="1:35">
      <c r="A1" s="333" t="s">
        <v>605</v>
      </c>
      <c r="B1" s="334"/>
      <c r="C1" s="334"/>
      <c r="D1" s="334"/>
      <c r="E1" s="333"/>
      <c r="F1" s="333"/>
      <c r="G1" s="333"/>
      <c r="H1" s="333"/>
      <c r="I1" s="333"/>
      <c r="J1" s="333"/>
      <c r="K1" s="333"/>
      <c r="L1" s="333"/>
      <c r="M1" s="333"/>
      <c r="N1" s="333"/>
      <c r="O1" s="333"/>
      <c r="P1" s="333"/>
      <c r="Q1" s="333"/>
      <c r="R1" s="333"/>
      <c r="S1" s="333"/>
      <c r="T1" s="333"/>
      <c r="U1" s="333"/>
      <c r="V1" s="333"/>
      <c r="W1" s="333"/>
      <c r="X1" s="333"/>
      <c r="Y1" s="333"/>
      <c r="Z1" s="333"/>
      <c r="AA1" s="333"/>
      <c r="AB1" s="335"/>
      <c r="AC1" s="333"/>
      <c r="AD1" s="333"/>
      <c r="AE1" s="333"/>
      <c r="AF1" s="333"/>
    </row>
    <row r="2" ht="21" customHeight="1" spans="1:35">
      <c r="A2" s="336" t="s">
        <v>606</v>
      </c>
      <c r="B2" s="337" t="s">
        <v>607</v>
      </c>
      <c r="C2" s="337" t="s">
        <v>608</v>
      </c>
      <c r="D2" s="337" t="s">
        <v>609</v>
      </c>
      <c r="E2" s="337" t="s">
        <v>610</v>
      </c>
      <c r="F2" s="337" t="s">
        <v>611</v>
      </c>
      <c r="G2" s="337" t="s">
        <v>612</v>
      </c>
      <c r="H2" s="337" t="s">
        <v>613</v>
      </c>
      <c r="I2" s="338"/>
      <c r="J2" s="338" t="s">
        <v>614</v>
      </c>
      <c r="K2" s="339"/>
      <c r="L2" s="339"/>
      <c r="M2" s="339" t="s">
        <v>615</v>
      </c>
      <c r="N2" s="339"/>
      <c r="O2" s="339"/>
      <c r="P2" s="340" t="s">
        <v>616</v>
      </c>
      <c r="Q2" s="340" t="s">
        <v>617</v>
      </c>
      <c r="R2" s="340" t="s">
        <v>618</v>
      </c>
      <c r="S2" s="340" t="s">
        <v>619</v>
      </c>
      <c r="T2" s="339" t="s">
        <v>620</v>
      </c>
      <c r="U2" s="338" t="s">
        <v>621</v>
      </c>
      <c r="V2" s="338" t="s">
        <v>622</v>
      </c>
      <c r="W2" s="338"/>
      <c r="X2" s="338" t="s">
        <v>623</v>
      </c>
      <c r="Y2" s="338" t="s">
        <v>624</v>
      </c>
      <c r="Z2" s="338" t="s">
        <v>625</v>
      </c>
      <c r="AA2" s="338" t="s">
        <v>626</v>
      </c>
      <c r="AB2" s="341" t="s">
        <v>627</v>
      </c>
      <c r="AC2" s="338" t="s">
        <v>628</v>
      </c>
      <c r="AD2" s="338" t="s">
        <v>629</v>
      </c>
      <c r="AE2" s="337" t="s">
        <v>630</v>
      </c>
      <c r="AF2" s="342"/>
    </row>
    <row r="3" ht="21" customHeight="1" spans="1:35">
      <c r="A3" s="336"/>
      <c r="B3" s="337"/>
      <c r="C3" s="337"/>
      <c r="D3" s="337"/>
      <c r="E3" s="337"/>
      <c r="F3" s="337"/>
      <c r="G3" s="337"/>
      <c r="H3" s="337"/>
      <c r="I3" s="337"/>
      <c r="J3" s="337" t="s">
        <v>5</v>
      </c>
      <c r="K3" s="340" t="s">
        <v>631</v>
      </c>
      <c r="L3" s="340" t="s">
        <v>632</v>
      </c>
      <c r="M3" s="340" t="s">
        <v>5</v>
      </c>
      <c r="N3" s="340" t="s">
        <v>631</v>
      </c>
      <c r="O3" s="340" t="s">
        <v>632</v>
      </c>
      <c r="P3" s="340"/>
      <c r="Q3" s="340"/>
      <c r="R3" s="340"/>
      <c r="S3" s="340"/>
      <c r="T3" s="339"/>
      <c r="U3" s="338"/>
      <c r="V3" s="338" t="s">
        <v>633</v>
      </c>
      <c r="W3" s="338" t="s">
        <v>634</v>
      </c>
      <c r="X3" s="338"/>
      <c r="Y3" s="338"/>
      <c r="Z3" s="338"/>
      <c r="AA3" s="338"/>
      <c r="AB3" s="341"/>
      <c r="AC3" s="338"/>
      <c r="AD3" s="338"/>
      <c r="AE3" s="337"/>
      <c r="AF3" s="342"/>
    </row>
    <row r="4" ht="22" customHeight="1" spans="1:35">
      <c r="A4" s="343" t="s">
        <v>635</v>
      </c>
      <c r="B4" s="344"/>
      <c r="C4" s="344"/>
      <c r="D4" s="344" t="s">
        <v>636</v>
      </c>
      <c r="E4" s="344"/>
      <c r="F4" s="344"/>
      <c r="G4" s="344" t="s">
        <v>637</v>
      </c>
      <c r="H4" s="344" t="s">
        <v>638</v>
      </c>
      <c r="I4" s="344"/>
      <c r="J4" s="344" t="s">
        <v>639</v>
      </c>
      <c r="K4" s="345"/>
      <c r="L4" s="345"/>
      <c r="M4" s="345" t="s">
        <v>639</v>
      </c>
      <c r="N4" s="345"/>
      <c r="O4" s="345"/>
      <c r="P4" s="345" t="s">
        <v>640</v>
      </c>
      <c r="Q4" s="345" t="s">
        <v>641</v>
      </c>
      <c r="R4" s="345" t="s">
        <v>642</v>
      </c>
      <c r="S4" s="345" t="s">
        <v>643</v>
      </c>
      <c r="T4" s="346" t="s">
        <v>644</v>
      </c>
      <c r="U4" s="347" t="s">
        <v>645</v>
      </c>
      <c r="V4" s="344" t="s">
        <v>646</v>
      </c>
      <c r="W4" s="348"/>
      <c r="X4" s="347" t="s">
        <v>644</v>
      </c>
      <c r="Y4" s="347" t="s">
        <v>647</v>
      </c>
      <c r="Z4" s="347" t="s">
        <v>648</v>
      </c>
      <c r="AA4" s="347" t="s">
        <v>649</v>
      </c>
      <c r="AB4" s="341"/>
      <c r="AC4" s="338"/>
      <c r="AD4" s="344" t="s">
        <v>650</v>
      </c>
      <c r="AE4" s="344"/>
      <c r="AF4" s="349"/>
      <c r="AG4" s="84" t="s">
        <v>651</v>
      </c>
      <c r="AH4" s="84" t="s">
        <v>652</v>
      </c>
      <c r="AI4" s="84" t="s">
        <v>630</v>
      </c>
    </row>
    <row r="5" s="330" customFormat="1" ht="22" customHeight="1" spans="1:35">
      <c r="A5" s="314" t="s">
        <v>653</v>
      </c>
      <c r="B5" s="314" t="s">
        <v>19</v>
      </c>
      <c r="C5" s="314" t="s">
        <v>20</v>
      </c>
      <c r="D5" s="314">
        <v>2013</v>
      </c>
      <c r="E5" s="81" t="s">
        <v>49</v>
      </c>
      <c r="F5" s="81" t="s">
        <v>654</v>
      </c>
      <c r="G5" s="314" t="s">
        <v>655</v>
      </c>
      <c r="H5" s="350" t="s">
        <v>656</v>
      </c>
      <c r="I5" s="351"/>
      <c r="J5" s="351">
        <v>90</v>
      </c>
      <c r="K5" s="351">
        <v>90</v>
      </c>
      <c r="L5" s="351">
        <v>0</v>
      </c>
      <c r="M5" s="351">
        <v>89.186758</v>
      </c>
      <c r="N5" s="352">
        <v>89.186758</v>
      </c>
      <c r="O5" s="351">
        <v>0</v>
      </c>
      <c r="P5" s="81" t="s">
        <v>657</v>
      </c>
      <c r="Q5" s="81" t="s">
        <v>658</v>
      </c>
      <c r="R5" s="81" t="s">
        <v>659</v>
      </c>
      <c r="S5" s="81" t="s">
        <v>660</v>
      </c>
      <c r="T5" s="81" t="s">
        <v>79</v>
      </c>
      <c r="U5" s="81" t="s">
        <v>661</v>
      </c>
      <c r="V5" s="81" t="s">
        <v>662</v>
      </c>
      <c r="W5" s="81" t="s">
        <v>663</v>
      </c>
      <c r="X5" s="81" t="s">
        <v>79</v>
      </c>
      <c r="Y5" s="81" t="s">
        <v>664</v>
      </c>
      <c r="Z5" s="81" t="s">
        <v>664</v>
      </c>
      <c r="AA5" s="81" t="s">
        <v>664</v>
      </c>
      <c r="AB5" s="353">
        <v>80000</v>
      </c>
      <c r="AC5" s="81">
        <v>2</v>
      </c>
      <c r="AD5" s="81" t="s">
        <v>665</v>
      </c>
      <c r="AE5" s="81"/>
      <c r="AF5" s="354"/>
      <c r="AG5" s="354" t="s">
        <v>663</v>
      </c>
      <c r="AH5" s="354" t="s">
        <v>663</v>
      </c>
      <c r="AI5" s="354"/>
    </row>
    <row r="6" s="330" customFormat="1" ht="22" customHeight="1" spans="1:35">
      <c r="A6" s="314" t="s">
        <v>666</v>
      </c>
      <c r="B6" s="314" t="s">
        <v>19</v>
      </c>
      <c r="C6" s="314" t="s">
        <v>20</v>
      </c>
      <c r="D6" s="314">
        <v>2013</v>
      </c>
      <c r="E6" s="81" t="s">
        <v>51</v>
      </c>
      <c r="F6" s="81" t="s">
        <v>654</v>
      </c>
      <c r="G6" s="81" t="s">
        <v>667</v>
      </c>
      <c r="H6" s="350" t="s">
        <v>668</v>
      </c>
      <c r="I6" s="351"/>
      <c r="J6" s="351">
        <v>80</v>
      </c>
      <c r="K6" s="351">
        <v>80</v>
      </c>
      <c r="L6" s="351">
        <v>0</v>
      </c>
      <c r="M6" s="351">
        <v>79.885832</v>
      </c>
      <c r="N6" s="352">
        <v>79.885832</v>
      </c>
      <c r="O6" s="351">
        <v>0</v>
      </c>
      <c r="P6" s="81" t="s">
        <v>669</v>
      </c>
      <c r="Q6" s="81" t="s">
        <v>658</v>
      </c>
      <c r="R6" s="81" t="s">
        <v>664</v>
      </c>
      <c r="S6" s="81" t="s">
        <v>664</v>
      </c>
      <c r="T6" s="81" t="s">
        <v>50</v>
      </c>
      <c r="U6" s="81" t="s">
        <v>661</v>
      </c>
      <c r="V6" s="81" t="s">
        <v>662</v>
      </c>
      <c r="W6" s="81" t="s">
        <v>670</v>
      </c>
      <c r="X6" s="81" t="s">
        <v>79</v>
      </c>
      <c r="Y6" s="81" t="s">
        <v>664</v>
      </c>
      <c r="Z6" s="81" t="s">
        <v>664</v>
      </c>
      <c r="AA6" s="81" t="s">
        <v>664</v>
      </c>
      <c r="AB6" s="353">
        <v>10000</v>
      </c>
      <c r="AC6" s="81" t="s">
        <v>664</v>
      </c>
      <c r="AD6" s="81" t="s">
        <v>665</v>
      </c>
      <c r="AE6" s="81"/>
      <c r="AF6" s="354"/>
      <c r="AG6" s="354" t="s">
        <v>670</v>
      </c>
      <c r="AH6" s="354" t="s">
        <v>670</v>
      </c>
      <c r="AI6" s="354"/>
    </row>
    <row r="7" s="330" customFormat="1" ht="22" customHeight="1" spans="1:35">
      <c r="A7" s="314" t="s">
        <v>671</v>
      </c>
      <c r="B7" s="314" t="s">
        <v>19</v>
      </c>
      <c r="C7" s="314" t="s">
        <v>20</v>
      </c>
      <c r="D7" s="314">
        <v>2013</v>
      </c>
      <c r="E7" s="81" t="s">
        <v>52</v>
      </c>
      <c r="F7" s="81" t="s">
        <v>654</v>
      </c>
      <c r="G7" s="81" t="s">
        <v>672</v>
      </c>
      <c r="H7" s="350" t="s">
        <v>668</v>
      </c>
      <c r="I7" s="351"/>
      <c r="J7" s="351">
        <v>80</v>
      </c>
      <c r="K7" s="351">
        <v>80</v>
      </c>
      <c r="L7" s="351">
        <v>0</v>
      </c>
      <c r="M7" s="351">
        <v>80</v>
      </c>
      <c r="N7" s="352">
        <v>80</v>
      </c>
      <c r="O7" s="351">
        <v>0</v>
      </c>
      <c r="P7" s="81" t="s">
        <v>657</v>
      </c>
      <c r="Q7" s="81" t="s">
        <v>658</v>
      </c>
      <c r="R7" s="81" t="s">
        <v>659</v>
      </c>
      <c r="S7" s="81" t="s">
        <v>659</v>
      </c>
      <c r="T7" s="81" t="s">
        <v>50</v>
      </c>
      <c r="U7" s="81" t="s">
        <v>673</v>
      </c>
      <c r="V7" s="81" t="s">
        <v>662</v>
      </c>
      <c r="W7" s="81" t="s">
        <v>674</v>
      </c>
      <c r="X7" s="81" t="s">
        <v>79</v>
      </c>
      <c r="Y7" s="81" t="s">
        <v>664</v>
      </c>
      <c r="Z7" s="81" t="s">
        <v>664</v>
      </c>
      <c r="AA7" s="81" t="s">
        <v>664</v>
      </c>
      <c r="AB7" s="353" t="s">
        <v>664</v>
      </c>
      <c r="AC7" s="81" t="s">
        <v>664</v>
      </c>
      <c r="AD7" s="81" t="s">
        <v>665</v>
      </c>
      <c r="AE7" s="81" t="s">
        <v>675</v>
      </c>
      <c r="AF7" s="354"/>
      <c r="AG7" s="354" t="s">
        <v>674</v>
      </c>
      <c r="AH7" s="354" t="s">
        <v>676</v>
      </c>
      <c r="AI7" s="354"/>
    </row>
    <row r="8" s="330" customFormat="1" ht="24" customHeight="1" spans="1:35">
      <c r="A8" s="314" t="s">
        <v>677</v>
      </c>
      <c r="B8" s="314" t="s">
        <v>19</v>
      </c>
      <c r="C8" s="314" t="s">
        <v>20</v>
      </c>
      <c r="D8" s="314">
        <v>2013</v>
      </c>
      <c r="E8" s="81" t="s">
        <v>53</v>
      </c>
      <c r="F8" s="81" t="s">
        <v>654</v>
      </c>
      <c r="G8" s="81" t="s">
        <v>678</v>
      </c>
      <c r="H8" s="350" t="s">
        <v>679</v>
      </c>
      <c r="I8" s="351"/>
      <c r="J8" s="351">
        <v>22</v>
      </c>
      <c r="K8" s="351">
        <v>22</v>
      </c>
      <c r="L8" s="351">
        <v>0</v>
      </c>
      <c r="M8" s="351">
        <v>22</v>
      </c>
      <c r="N8" s="352">
        <v>22</v>
      </c>
      <c r="O8" s="351">
        <v>0</v>
      </c>
      <c r="P8" s="81" t="s">
        <v>657</v>
      </c>
      <c r="Q8" s="81" t="s">
        <v>680</v>
      </c>
      <c r="R8" s="81" t="s">
        <v>659</v>
      </c>
      <c r="S8" s="355" t="s">
        <v>659</v>
      </c>
      <c r="T8" s="81" t="s">
        <v>50</v>
      </c>
      <c r="U8" s="81" t="s">
        <v>661</v>
      </c>
      <c r="V8" s="81" t="s">
        <v>662</v>
      </c>
      <c r="W8" s="81" t="s">
        <v>681</v>
      </c>
      <c r="X8" s="81" t="s">
        <v>79</v>
      </c>
      <c r="Y8" s="81" t="s">
        <v>664</v>
      </c>
      <c r="Z8" s="81" t="s">
        <v>664</v>
      </c>
      <c r="AA8" s="81" t="s">
        <v>664</v>
      </c>
      <c r="AB8" s="353" t="s">
        <v>664</v>
      </c>
      <c r="AC8" s="472" t="s">
        <v>682</v>
      </c>
      <c r="AD8" s="81" t="s">
        <v>665</v>
      </c>
      <c r="AE8" s="81" t="s">
        <v>660</v>
      </c>
      <c r="AF8" s="354"/>
      <c r="AG8" s="354" t="s">
        <v>681</v>
      </c>
      <c r="AH8" s="354" t="s">
        <v>681</v>
      </c>
      <c r="AI8" s="354" t="s">
        <v>683</v>
      </c>
    </row>
    <row r="9" s="330" customFormat="1" ht="22" customHeight="1" spans="1:35">
      <c r="A9" s="314" t="s">
        <v>684</v>
      </c>
      <c r="B9" s="314" t="s">
        <v>19</v>
      </c>
      <c r="C9" s="314" t="s">
        <v>20</v>
      </c>
      <c r="D9" s="314">
        <v>2013</v>
      </c>
      <c r="E9" s="81" t="s">
        <v>54</v>
      </c>
      <c r="F9" s="81" t="s">
        <v>654</v>
      </c>
      <c r="G9" s="81" t="s">
        <v>685</v>
      </c>
      <c r="H9" s="350" t="s">
        <v>686</v>
      </c>
      <c r="I9" s="351"/>
      <c r="J9" s="351">
        <v>67</v>
      </c>
      <c r="K9" s="351">
        <v>67</v>
      </c>
      <c r="L9" s="351">
        <v>0</v>
      </c>
      <c r="M9" s="351">
        <v>66.9999999999999</v>
      </c>
      <c r="N9" s="352">
        <v>66.9999999999999</v>
      </c>
      <c r="O9" s="351">
        <v>0</v>
      </c>
      <c r="P9" s="81" t="s">
        <v>687</v>
      </c>
      <c r="Q9" s="81" t="s">
        <v>688</v>
      </c>
      <c r="R9" s="81" t="s">
        <v>664</v>
      </c>
      <c r="S9" s="81" t="s">
        <v>664</v>
      </c>
      <c r="T9" s="81" t="s">
        <v>50</v>
      </c>
      <c r="U9" s="81" t="s">
        <v>661</v>
      </c>
      <c r="V9" s="81" t="s">
        <v>689</v>
      </c>
      <c r="W9" s="81" t="s">
        <v>690</v>
      </c>
      <c r="X9" s="81" t="s">
        <v>79</v>
      </c>
      <c r="Y9" s="81" t="s">
        <v>664</v>
      </c>
      <c r="Z9" s="81" t="s">
        <v>664</v>
      </c>
      <c r="AA9" s="81" t="s">
        <v>664</v>
      </c>
      <c r="AB9" s="353" t="s">
        <v>664</v>
      </c>
      <c r="AC9" s="81" t="s">
        <v>664</v>
      </c>
      <c r="AD9" s="81" t="s">
        <v>665</v>
      </c>
      <c r="AE9" s="81"/>
      <c r="AF9" s="354"/>
      <c r="AG9" s="354" t="s">
        <v>690</v>
      </c>
      <c r="AH9" s="354" t="s">
        <v>690</v>
      </c>
      <c r="AI9" s="354"/>
    </row>
    <row r="10" s="330" customFormat="1" ht="22" customHeight="1" spans="1:35">
      <c r="A10" s="314" t="s">
        <v>691</v>
      </c>
      <c r="B10" s="314" t="s">
        <v>19</v>
      </c>
      <c r="C10" s="314" t="s">
        <v>20</v>
      </c>
      <c r="D10" s="314">
        <v>2013</v>
      </c>
      <c r="E10" s="81" t="s">
        <v>55</v>
      </c>
      <c r="F10" s="81" t="s">
        <v>654</v>
      </c>
      <c r="G10" s="81" t="s">
        <v>692</v>
      </c>
      <c r="H10" s="350" t="s">
        <v>693</v>
      </c>
      <c r="I10" s="351"/>
      <c r="J10" s="351">
        <v>14</v>
      </c>
      <c r="K10" s="351">
        <v>14</v>
      </c>
      <c r="L10" s="351">
        <v>0</v>
      </c>
      <c r="M10" s="351">
        <v>14</v>
      </c>
      <c r="N10" s="352">
        <v>14</v>
      </c>
      <c r="O10" s="351">
        <v>0</v>
      </c>
      <c r="P10" s="81" t="s">
        <v>657</v>
      </c>
      <c r="Q10" s="81" t="s">
        <v>694</v>
      </c>
      <c r="R10" s="81" t="s">
        <v>659</v>
      </c>
      <c r="S10" s="81" t="s">
        <v>659</v>
      </c>
      <c r="T10" s="81" t="s">
        <v>50</v>
      </c>
      <c r="U10" s="81" t="s">
        <v>673</v>
      </c>
      <c r="V10" s="81" t="s">
        <v>695</v>
      </c>
      <c r="W10" s="81" t="s">
        <v>696</v>
      </c>
      <c r="X10" s="81" t="s">
        <v>50</v>
      </c>
      <c r="Y10" s="81" t="s">
        <v>664</v>
      </c>
      <c r="Z10" s="81" t="s">
        <v>664</v>
      </c>
      <c r="AA10" s="81" t="s">
        <v>664</v>
      </c>
      <c r="AB10" s="353">
        <v>45000</v>
      </c>
      <c r="AC10" s="81" t="s">
        <v>697</v>
      </c>
      <c r="AD10" s="81" t="s">
        <v>665</v>
      </c>
      <c r="AE10" s="81"/>
      <c r="AF10" s="354"/>
      <c r="AG10" s="354" t="s">
        <v>698</v>
      </c>
      <c r="AH10" s="354" t="s">
        <v>696</v>
      </c>
      <c r="AI10" s="354" t="s">
        <v>699</v>
      </c>
    </row>
    <row r="11" s="330" customFormat="1" ht="22" customHeight="1" spans="1:35">
      <c r="A11" s="314" t="s">
        <v>700</v>
      </c>
      <c r="B11" s="314" t="s">
        <v>19</v>
      </c>
      <c r="C11" s="314" t="s">
        <v>20</v>
      </c>
      <c r="D11" s="314">
        <v>2013</v>
      </c>
      <c r="E11" s="81" t="s">
        <v>56</v>
      </c>
      <c r="F11" s="81" t="s">
        <v>654</v>
      </c>
      <c r="G11" s="81" t="s">
        <v>701</v>
      </c>
      <c r="H11" s="350" t="s">
        <v>702</v>
      </c>
      <c r="I11" s="351"/>
      <c r="J11" s="351">
        <v>18</v>
      </c>
      <c r="K11" s="351">
        <v>18</v>
      </c>
      <c r="L11" s="351">
        <v>0</v>
      </c>
      <c r="M11" s="351">
        <v>18</v>
      </c>
      <c r="N11" s="352">
        <v>18</v>
      </c>
      <c r="O11" s="351">
        <v>0</v>
      </c>
      <c r="P11" s="81" t="s">
        <v>687</v>
      </c>
      <c r="Q11" s="81" t="s">
        <v>680</v>
      </c>
      <c r="R11" s="81" t="s">
        <v>664</v>
      </c>
      <c r="S11" s="81" t="s">
        <v>664</v>
      </c>
      <c r="T11" s="81" t="s">
        <v>50</v>
      </c>
      <c r="U11" s="81" t="s">
        <v>661</v>
      </c>
      <c r="V11" s="81" t="s">
        <v>689</v>
      </c>
      <c r="W11" s="81" t="s">
        <v>703</v>
      </c>
      <c r="X11" s="81" t="s">
        <v>79</v>
      </c>
      <c r="Y11" s="81" t="s">
        <v>664</v>
      </c>
      <c r="Z11" s="81" t="s">
        <v>664</v>
      </c>
      <c r="AA11" s="81" t="s">
        <v>664</v>
      </c>
      <c r="AB11" s="353" t="s">
        <v>664</v>
      </c>
      <c r="AC11" s="81" t="s">
        <v>664</v>
      </c>
      <c r="AD11" s="81" t="s">
        <v>665</v>
      </c>
      <c r="AE11" s="81"/>
      <c r="AF11" s="354"/>
      <c r="AG11" s="354" t="s">
        <v>703</v>
      </c>
      <c r="AH11" s="354" t="s">
        <v>703</v>
      </c>
      <c r="AI11" s="354"/>
    </row>
    <row r="12" s="330" customFormat="1" ht="22" customHeight="1" spans="1:35">
      <c r="A12" s="314" t="s">
        <v>704</v>
      </c>
      <c r="B12" s="314" t="s">
        <v>19</v>
      </c>
      <c r="C12" s="314" t="s">
        <v>20</v>
      </c>
      <c r="D12" s="314">
        <v>2013</v>
      </c>
      <c r="E12" s="81" t="s">
        <v>57</v>
      </c>
      <c r="F12" s="81" t="s">
        <v>654</v>
      </c>
      <c r="G12" s="81" t="s">
        <v>705</v>
      </c>
      <c r="H12" s="350" t="s">
        <v>706</v>
      </c>
      <c r="I12" s="351"/>
      <c r="J12" s="351">
        <v>40</v>
      </c>
      <c r="K12" s="351">
        <v>40</v>
      </c>
      <c r="L12" s="351">
        <v>0</v>
      </c>
      <c r="M12" s="351">
        <v>40</v>
      </c>
      <c r="N12" s="352">
        <v>40</v>
      </c>
      <c r="O12" s="351">
        <v>0</v>
      </c>
      <c r="P12" s="81" t="s">
        <v>687</v>
      </c>
      <c r="Q12" s="81" t="s">
        <v>680</v>
      </c>
      <c r="R12" s="81" t="s">
        <v>664</v>
      </c>
      <c r="S12" s="81" t="s">
        <v>664</v>
      </c>
      <c r="T12" s="81" t="s">
        <v>50</v>
      </c>
      <c r="U12" s="81" t="s">
        <v>661</v>
      </c>
      <c r="V12" s="81" t="s">
        <v>689</v>
      </c>
      <c r="W12" s="81" t="s">
        <v>707</v>
      </c>
      <c r="X12" s="81" t="s">
        <v>79</v>
      </c>
      <c r="Y12" s="81" t="s">
        <v>664</v>
      </c>
      <c r="Z12" s="81" t="s">
        <v>664</v>
      </c>
      <c r="AA12" s="81" t="s">
        <v>664</v>
      </c>
      <c r="AB12" s="353">
        <v>144000</v>
      </c>
      <c r="AC12" s="81">
        <v>31</v>
      </c>
      <c r="AD12" s="81" t="s">
        <v>665</v>
      </c>
      <c r="AE12" s="81"/>
      <c r="AF12" s="354"/>
      <c r="AG12" s="354" t="s">
        <v>707</v>
      </c>
      <c r="AH12" s="354" t="s">
        <v>707</v>
      </c>
      <c r="AI12" s="354"/>
    </row>
    <row r="13" s="330" customFormat="1" ht="22" customHeight="1" spans="1:35">
      <c r="A13" s="314" t="s">
        <v>708</v>
      </c>
      <c r="B13" s="314" t="s">
        <v>19</v>
      </c>
      <c r="C13" s="314" t="s">
        <v>20</v>
      </c>
      <c r="D13" s="314">
        <v>2013</v>
      </c>
      <c r="E13" s="81" t="s">
        <v>58</v>
      </c>
      <c r="F13" s="81" t="s">
        <v>654</v>
      </c>
      <c r="G13" s="81" t="s">
        <v>709</v>
      </c>
      <c r="H13" s="350" t="s">
        <v>710</v>
      </c>
      <c r="I13" s="351"/>
      <c r="J13" s="351">
        <v>50</v>
      </c>
      <c r="K13" s="351">
        <v>50</v>
      </c>
      <c r="L13" s="351">
        <v>0</v>
      </c>
      <c r="M13" s="351">
        <v>50</v>
      </c>
      <c r="N13" s="352">
        <v>50</v>
      </c>
      <c r="O13" s="351">
        <v>0</v>
      </c>
      <c r="P13" s="81" t="s">
        <v>657</v>
      </c>
      <c r="Q13" s="81" t="s">
        <v>711</v>
      </c>
      <c r="R13" s="81" t="s">
        <v>659</v>
      </c>
      <c r="S13" s="81" t="s">
        <v>660</v>
      </c>
      <c r="T13" s="81" t="s">
        <v>79</v>
      </c>
      <c r="U13" s="81" t="s">
        <v>661</v>
      </c>
      <c r="V13" s="81" t="s">
        <v>662</v>
      </c>
      <c r="W13" s="81" t="s">
        <v>712</v>
      </c>
      <c r="X13" s="81" t="s">
        <v>79</v>
      </c>
      <c r="Y13" s="81" t="s">
        <v>664</v>
      </c>
      <c r="Z13" s="81" t="s">
        <v>664</v>
      </c>
      <c r="AA13" s="81" t="s">
        <v>664</v>
      </c>
      <c r="AB13" s="353">
        <v>144000</v>
      </c>
      <c r="AC13" s="81" t="s">
        <v>713</v>
      </c>
      <c r="AD13" s="81" t="s">
        <v>665</v>
      </c>
      <c r="AE13" s="81" t="s">
        <v>660</v>
      </c>
      <c r="AF13" s="354"/>
      <c r="AG13" s="354" t="s">
        <v>712</v>
      </c>
      <c r="AH13" s="354" t="s">
        <v>714</v>
      </c>
      <c r="AI13" s="354"/>
    </row>
    <row r="14" s="330" customFormat="1" ht="22" customHeight="1" spans="1:35">
      <c r="A14" s="314" t="s">
        <v>715</v>
      </c>
      <c r="B14" s="314" t="s">
        <v>19</v>
      </c>
      <c r="C14" s="314" t="s">
        <v>20</v>
      </c>
      <c r="D14" s="314">
        <v>2013</v>
      </c>
      <c r="E14" s="81" t="s">
        <v>59</v>
      </c>
      <c r="F14" s="81" t="s">
        <v>654</v>
      </c>
      <c r="G14" s="81" t="s">
        <v>716</v>
      </c>
      <c r="H14" s="350" t="s">
        <v>717</v>
      </c>
      <c r="I14" s="351"/>
      <c r="J14" s="351">
        <v>76</v>
      </c>
      <c r="K14" s="351">
        <v>76</v>
      </c>
      <c r="L14" s="351">
        <v>0</v>
      </c>
      <c r="M14" s="351">
        <v>76</v>
      </c>
      <c r="N14" s="352">
        <v>76</v>
      </c>
      <c r="O14" s="351">
        <v>0</v>
      </c>
      <c r="P14" s="81" t="s">
        <v>687</v>
      </c>
      <c r="Q14" s="81" t="s">
        <v>718</v>
      </c>
      <c r="R14" s="81" t="s">
        <v>664</v>
      </c>
      <c r="S14" s="81" t="s">
        <v>664</v>
      </c>
      <c r="T14" s="81" t="s">
        <v>50</v>
      </c>
      <c r="U14" s="81" t="s">
        <v>661</v>
      </c>
      <c r="V14" s="81" t="s">
        <v>689</v>
      </c>
      <c r="W14" s="81" t="s">
        <v>719</v>
      </c>
      <c r="X14" s="81" t="s">
        <v>79</v>
      </c>
      <c r="Y14" s="81" t="s">
        <v>664</v>
      </c>
      <c r="Z14" s="81" t="s">
        <v>664</v>
      </c>
      <c r="AA14" s="81" t="s">
        <v>664</v>
      </c>
      <c r="AB14" s="353" t="s">
        <v>664</v>
      </c>
      <c r="AC14" s="81" t="s">
        <v>664</v>
      </c>
      <c r="AD14" s="81" t="s">
        <v>665</v>
      </c>
      <c r="AE14" s="81"/>
      <c r="AF14" s="354"/>
      <c r="AG14" s="354" t="s">
        <v>719</v>
      </c>
      <c r="AH14" s="354" t="s">
        <v>719</v>
      </c>
      <c r="AI14" s="354"/>
    </row>
    <row r="15" s="330" customFormat="1" ht="22" customHeight="1" spans="1:35">
      <c r="A15" s="314" t="s">
        <v>720</v>
      </c>
      <c r="B15" s="314" t="s">
        <v>19</v>
      </c>
      <c r="C15" s="314" t="s">
        <v>20</v>
      </c>
      <c r="D15" s="314">
        <v>2013</v>
      </c>
      <c r="E15" s="81" t="s">
        <v>60</v>
      </c>
      <c r="F15" s="81" t="s">
        <v>654</v>
      </c>
      <c r="G15" s="81" t="s">
        <v>721</v>
      </c>
      <c r="H15" s="350" t="s">
        <v>722</v>
      </c>
      <c r="I15" s="351"/>
      <c r="J15" s="351">
        <v>18</v>
      </c>
      <c r="K15" s="351">
        <v>18</v>
      </c>
      <c r="L15" s="351">
        <v>0</v>
      </c>
      <c r="M15" s="351">
        <v>18</v>
      </c>
      <c r="N15" s="352">
        <v>18</v>
      </c>
      <c r="O15" s="351">
        <v>0</v>
      </c>
      <c r="P15" s="81" t="s">
        <v>687</v>
      </c>
      <c r="Q15" s="81" t="s">
        <v>680</v>
      </c>
      <c r="R15" s="81" t="s">
        <v>664</v>
      </c>
      <c r="S15" s="81" t="s">
        <v>664</v>
      </c>
      <c r="T15" s="81" t="s">
        <v>79</v>
      </c>
      <c r="U15" s="81" t="s">
        <v>661</v>
      </c>
      <c r="V15" s="81" t="s">
        <v>689</v>
      </c>
      <c r="W15" s="81" t="s">
        <v>723</v>
      </c>
      <c r="X15" s="81" t="s">
        <v>79</v>
      </c>
      <c r="Y15" s="81" t="s">
        <v>664</v>
      </c>
      <c r="Z15" s="81" t="s">
        <v>664</v>
      </c>
      <c r="AA15" s="81" t="s">
        <v>664</v>
      </c>
      <c r="AB15" s="353" t="s">
        <v>664</v>
      </c>
      <c r="AC15" s="81" t="s">
        <v>664</v>
      </c>
      <c r="AD15" s="81" t="s">
        <v>665</v>
      </c>
      <c r="AE15" s="81"/>
      <c r="AF15" s="354"/>
      <c r="AG15" s="354" t="s">
        <v>723</v>
      </c>
      <c r="AH15" s="354" t="s">
        <v>723</v>
      </c>
      <c r="AI15" s="354"/>
    </row>
    <row r="16" s="330" customFormat="1" ht="22" customHeight="1" spans="1:35">
      <c r="A16" s="314" t="s">
        <v>724</v>
      </c>
      <c r="B16" s="314" t="s">
        <v>19</v>
      </c>
      <c r="C16" s="314" t="s">
        <v>20</v>
      </c>
      <c r="D16" s="314">
        <v>2013</v>
      </c>
      <c r="E16" s="81" t="s">
        <v>62</v>
      </c>
      <c r="F16" s="81" t="s">
        <v>654</v>
      </c>
      <c r="G16" s="81" t="s">
        <v>725</v>
      </c>
      <c r="H16" s="350" t="s">
        <v>726</v>
      </c>
      <c r="I16" s="351"/>
      <c r="J16" s="351">
        <v>30</v>
      </c>
      <c r="K16" s="351">
        <v>30</v>
      </c>
      <c r="L16" s="351">
        <v>0</v>
      </c>
      <c r="M16" s="351">
        <v>30</v>
      </c>
      <c r="N16" s="352">
        <v>30</v>
      </c>
      <c r="O16" s="351">
        <v>0</v>
      </c>
      <c r="P16" s="81" t="s">
        <v>669</v>
      </c>
      <c r="Q16" s="81" t="s">
        <v>680</v>
      </c>
      <c r="R16" s="81" t="s">
        <v>664</v>
      </c>
      <c r="S16" s="81" t="s">
        <v>664</v>
      </c>
      <c r="T16" s="81" t="s">
        <v>79</v>
      </c>
      <c r="U16" s="81" t="s">
        <v>661</v>
      </c>
      <c r="V16" s="81" t="s">
        <v>662</v>
      </c>
      <c r="W16" s="81" t="s">
        <v>727</v>
      </c>
      <c r="X16" s="81" t="s">
        <v>79</v>
      </c>
      <c r="Y16" s="81" t="s">
        <v>664</v>
      </c>
      <c r="Z16" s="81" t="s">
        <v>664</v>
      </c>
      <c r="AA16" s="81" t="s">
        <v>664</v>
      </c>
      <c r="AB16" s="353" t="s">
        <v>664</v>
      </c>
      <c r="AC16" s="81" t="s">
        <v>664</v>
      </c>
      <c r="AD16" s="81" t="s">
        <v>665</v>
      </c>
      <c r="AE16" s="81"/>
      <c r="AF16" s="354"/>
      <c r="AG16" s="354" t="s">
        <v>727</v>
      </c>
      <c r="AH16" s="354" t="s">
        <v>727</v>
      </c>
      <c r="AI16" s="354"/>
    </row>
    <row r="17" s="330" customFormat="1" ht="22" customHeight="1" spans="1:35">
      <c r="A17" s="314" t="s">
        <v>728</v>
      </c>
      <c r="B17" s="314" t="s">
        <v>19</v>
      </c>
      <c r="C17" s="314" t="s">
        <v>20</v>
      </c>
      <c r="D17" s="314">
        <v>2013</v>
      </c>
      <c r="E17" s="81" t="s">
        <v>63</v>
      </c>
      <c r="F17" s="81" t="s">
        <v>654</v>
      </c>
      <c r="G17" s="81" t="s">
        <v>725</v>
      </c>
      <c r="H17" s="350" t="s">
        <v>729</v>
      </c>
      <c r="I17" s="351"/>
      <c r="J17" s="351">
        <v>46</v>
      </c>
      <c r="K17" s="351">
        <v>46</v>
      </c>
      <c r="L17" s="351">
        <v>0</v>
      </c>
      <c r="M17" s="351">
        <v>46</v>
      </c>
      <c r="N17" s="352">
        <v>46</v>
      </c>
      <c r="O17" s="351">
        <v>0</v>
      </c>
      <c r="P17" s="81" t="s">
        <v>669</v>
      </c>
      <c r="Q17" s="81" t="s">
        <v>718</v>
      </c>
      <c r="R17" s="81" t="s">
        <v>664</v>
      </c>
      <c r="S17" s="81" t="s">
        <v>664</v>
      </c>
      <c r="T17" s="81" t="s">
        <v>50</v>
      </c>
      <c r="U17" s="81" t="s">
        <v>661</v>
      </c>
      <c r="V17" s="81" t="s">
        <v>662</v>
      </c>
      <c r="W17" s="81" t="s">
        <v>727</v>
      </c>
      <c r="X17" s="81" t="s">
        <v>79</v>
      </c>
      <c r="Y17" s="81" t="s">
        <v>664</v>
      </c>
      <c r="Z17" s="81" t="s">
        <v>664</v>
      </c>
      <c r="AA17" s="81" t="s">
        <v>664</v>
      </c>
      <c r="AB17" s="325" t="s">
        <v>664</v>
      </c>
      <c r="AC17" s="81" t="s">
        <v>664</v>
      </c>
      <c r="AD17" s="81" t="s">
        <v>665</v>
      </c>
      <c r="AE17" s="81"/>
      <c r="AF17" s="354"/>
      <c r="AG17" s="357" t="s">
        <v>727</v>
      </c>
      <c r="AH17" s="357" t="s">
        <v>727</v>
      </c>
      <c r="AI17" s="354"/>
    </row>
    <row r="18" s="330" customFormat="1" ht="22" customHeight="1" spans="1:35">
      <c r="A18" s="314" t="s">
        <v>730</v>
      </c>
      <c r="B18" s="314" t="s">
        <v>19</v>
      </c>
      <c r="C18" s="314" t="s">
        <v>20</v>
      </c>
      <c r="D18" s="314">
        <v>2013</v>
      </c>
      <c r="E18" s="81" t="s">
        <v>64</v>
      </c>
      <c r="F18" s="81" t="s">
        <v>654</v>
      </c>
      <c r="G18" s="81" t="s">
        <v>692</v>
      </c>
      <c r="H18" s="350" t="s">
        <v>731</v>
      </c>
      <c r="I18" s="351"/>
      <c r="J18" s="351">
        <v>51</v>
      </c>
      <c r="K18" s="351">
        <v>51</v>
      </c>
      <c r="L18" s="351">
        <v>0</v>
      </c>
      <c r="M18" s="351">
        <v>51</v>
      </c>
      <c r="N18" s="352">
        <v>51</v>
      </c>
      <c r="O18" s="351">
        <v>0</v>
      </c>
      <c r="P18" s="81" t="s">
        <v>669</v>
      </c>
      <c r="Q18" s="81" t="s">
        <v>718</v>
      </c>
      <c r="R18" s="81" t="s">
        <v>664</v>
      </c>
      <c r="S18" s="81" t="s">
        <v>664</v>
      </c>
      <c r="T18" s="81" t="s">
        <v>50</v>
      </c>
      <c r="U18" s="81" t="s">
        <v>661</v>
      </c>
      <c r="V18" s="81" t="s">
        <v>662</v>
      </c>
      <c r="W18" s="81" t="s">
        <v>698</v>
      </c>
      <c r="X18" s="81" t="s">
        <v>79</v>
      </c>
      <c r="Y18" s="81" t="s">
        <v>664</v>
      </c>
      <c r="Z18" s="81" t="s">
        <v>664</v>
      </c>
      <c r="AA18" s="81" t="s">
        <v>664</v>
      </c>
      <c r="AB18" s="325" t="s">
        <v>664</v>
      </c>
      <c r="AC18" s="81" t="s">
        <v>664</v>
      </c>
      <c r="AD18" s="81" t="s">
        <v>665</v>
      </c>
      <c r="AE18" s="81"/>
      <c r="AF18" s="354"/>
      <c r="AG18" s="357" t="s">
        <v>698</v>
      </c>
      <c r="AH18" s="357" t="s">
        <v>698</v>
      </c>
      <c r="AI18" s="354"/>
    </row>
    <row r="19" s="330" customFormat="1" ht="22" customHeight="1" spans="1:35">
      <c r="A19" s="314" t="s">
        <v>732</v>
      </c>
      <c r="B19" s="314" t="s">
        <v>19</v>
      </c>
      <c r="C19" s="314" t="s">
        <v>20</v>
      </c>
      <c r="D19" s="314">
        <v>2013</v>
      </c>
      <c r="E19" s="81" t="s">
        <v>65</v>
      </c>
      <c r="F19" s="81" t="s">
        <v>654</v>
      </c>
      <c r="G19" s="81" t="s">
        <v>733</v>
      </c>
      <c r="H19" s="350" t="s">
        <v>734</v>
      </c>
      <c r="I19" s="351"/>
      <c r="J19" s="351">
        <v>59</v>
      </c>
      <c r="K19" s="351">
        <v>59</v>
      </c>
      <c r="L19" s="351">
        <v>0</v>
      </c>
      <c r="M19" s="351">
        <v>59</v>
      </c>
      <c r="N19" s="352">
        <v>59</v>
      </c>
      <c r="O19" s="351">
        <v>0</v>
      </c>
      <c r="P19" s="81" t="s">
        <v>657</v>
      </c>
      <c r="Q19" s="81" t="s">
        <v>658</v>
      </c>
      <c r="R19" s="81" t="s">
        <v>659</v>
      </c>
      <c r="S19" s="81" t="s">
        <v>659</v>
      </c>
      <c r="T19" s="81" t="s">
        <v>50</v>
      </c>
      <c r="U19" s="81" t="s">
        <v>673</v>
      </c>
      <c r="V19" s="81" t="s">
        <v>735</v>
      </c>
      <c r="W19" s="81" t="s">
        <v>736</v>
      </c>
      <c r="X19" s="81" t="s">
        <v>79</v>
      </c>
      <c r="Y19" s="81" t="s">
        <v>664</v>
      </c>
      <c r="Z19" s="81" t="s">
        <v>664</v>
      </c>
      <c r="AA19" s="81" t="s">
        <v>664</v>
      </c>
      <c r="AB19" s="353">
        <v>360000</v>
      </c>
      <c r="AC19" s="81" t="s">
        <v>664</v>
      </c>
      <c r="AD19" s="81" t="s">
        <v>665</v>
      </c>
      <c r="AE19" s="81" t="s">
        <v>660</v>
      </c>
      <c r="AF19" s="354"/>
      <c r="AG19" s="354" t="s">
        <v>736</v>
      </c>
      <c r="AH19" s="354" t="s">
        <v>736</v>
      </c>
      <c r="AI19" s="354"/>
    </row>
    <row r="20" s="330" customFormat="1" ht="22" customHeight="1" spans="1:35">
      <c r="A20" s="314" t="s">
        <v>737</v>
      </c>
      <c r="B20" s="314" t="s">
        <v>19</v>
      </c>
      <c r="C20" s="314" t="s">
        <v>20</v>
      </c>
      <c r="D20" s="314">
        <v>2013</v>
      </c>
      <c r="E20" s="81" t="s">
        <v>66</v>
      </c>
      <c r="F20" s="81" t="s">
        <v>654</v>
      </c>
      <c r="G20" s="81" t="s">
        <v>738</v>
      </c>
      <c r="H20" s="350" t="s">
        <v>739</v>
      </c>
      <c r="I20" s="351"/>
      <c r="J20" s="351">
        <v>39</v>
      </c>
      <c r="K20" s="351">
        <v>39</v>
      </c>
      <c r="L20" s="351">
        <v>0</v>
      </c>
      <c r="M20" s="351">
        <v>39</v>
      </c>
      <c r="N20" s="352">
        <v>39</v>
      </c>
      <c r="O20" s="351">
        <v>0</v>
      </c>
      <c r="P20" s="81" t="s">
        <v>669</v>
      </c>
      <c r="Q20" s="81" t="s">
        <v>718</v>
      </c>
      <c r="R20" s="81" t="s">
        <v>664</v>
      </c>
      <c r="S20" s="81" t="s">
        <v>664</v>
      </c>
      <c r="T20" s="81" t="s">
        <v>50</v>
      </c>
      <c r="U20" s="81" t="s">
        <v>661</v>
      </c>
      <c r="V20" s="81" t="s">
        <v>662</v>
      </c>
      <c r="W20" s="81" t="s">
        <v>740</v>
      </c>
      <c r="X20" s="81" t="s">
        <v>664</v>
      </c>
      <c r="Y20" s="81" t="s">
        <v>664</v>
      </c>
      <c r="Z20" s="81" t="s">
        <v>664</v>
      </c>
      <c r="AA20" s="81" t="s">
        <v>664</v>
      </c>
      <c r="AB20" s="325" t="s">
        <v>664</v>
      </c>
      <c r="AC20" s="81" t="s">
        <v>664</v>
      </c>
      <c r="AD20" s="81" t="s">
        <v>665</v>
      </c>
      <c r="AE20" s="81"/>
      <c r="AF20" s="354"/>
      <c r="AG20" s="357" t="s">
        <v>740</v>
      </c>
      <c r="AH20" s="357" t="s">
        <v>740</v>
      </c>
      <c r="AI20" s="354"/>
    </row>
    <row r="21" s="330" customFormat="1" ht="22" customHeight="1" spans="1:35">
      <c r="A21" s="314" t="s">
        <v>741</v>
      </c>
      <c r="B21" s="314" t="s">
        <v>19</v>
      </c>
      <c r="C21" s="314" t="s">
        <v>20</v>
      </c>
      <c r="D21" s="314">
        <v>2013</v>
      </c>
      <c r="E21" s="81" t="s">
        <v>67</v>
      </c>
      <c r="F21" s="81" t="s">
        <v>654</v>
      </c>
      <c r="G21" s="81" t="s">
        <v>725</v>
      </c>
      <c r="H21" s="350" t="s">
        <v>742</v>
      </c>
      <c r="I21" s="351"/>
      <c r="J21" s="351">
        <v>50</v>
      </c>
      <c r="K21" s="351">
        <v>50</v>
      </c>
      <c r="L21" s="351">
        <v>0</v>
      </c>
      <c r="M21" s="351">
        <v>50</v>
      </c>
      <c r="N21" s="352">
        <v>50</v>
      </c>
      <c r="O21" s="351">
        <v>0</v>
      </c>
      <c r="P21" s="81" t="s">
        <v>687</v>
      </c>
      <c r="Q21" s="81" t="s">
        <v>680</v>
      </c>
      <c r="R21" s="81" t="s">
        <v>664</v>
      </c>
      <c r="S21" s="81" t="s">
        <v>664</v>
      </c>
      <c r="T21" s="81" t="s">
        <v>79</v>
      </c>
      <c r="U21" s="81" t="s">
        <v>661</v>
      </c>
      <c r="V21" s="81" t="s">
        <v>689</v>
      </c>
      <c r="W21" s="81" t="s">
        <v>743</v>
      </c>
      <c r="X21" s="81" t="s">
        <v>79</v>
      </c>
      <c r="Y21" s="81" t="s">
        <v>664</v>
      </c>
      <c r="Z21" s="81" t="s">
        <v>664</v>
      </c>
      <c r="AA21" s="81" t="s">
        <v>664</v>
      </c>
      <c r="AB21" s="353" t="s">
        <v>664</v>
      </c>
      <c r="AC21" s="81" t="s">
        <v>664</v>
      </c>
      <c r="AD21" s="81" t="s">
        <v>665</v>
      </c>
      <c r="AE21" s="81"/>
      <c r="AF21" s="354"/>
      <c r="AG21" s="354" t="s">
        <v>743</v>
      </c>
      <c r="AH21" s="354" t="s">
        <v>743</v>
      </c>
      <c r="AI21" s="354"/>
    </row>
    <row r="22" s="330" customFormat="1" ht="22" customHeight="1" spans="1:35">
      <c r="A22" s="314" t="s">
        <v>744</v>
      </c>
      <c r="B22" s="314" t="s">
        <v>19</v>
      </c>
      <c r="C22" s="314" t="s">
        <v>20</v>
      </c>
      <c r="D22" s="314">
        <v>2013</v>
      </c>
      <c r="E22" s="81" t="s">
        <v>68</v>
      </c>
      <c r="F22" s="81" t="s">
        <v>654</v>
      </c>
      <c r="G22" s="81" t="s">
        <v>745</v>
      </c>
      <c r="H22" s="350" t="s">
        <v>746</v>
      </c>
      <c r="I22" s="351"/>
      <c r="J22" s="351">
        <v>60</v>
      </c>
      <c r="K22" s="351">
        <v>60</v>
      </c>
      <c r="L22" s="351">
        <v>0</v>
      </c>
      <c r="M22" s="351">
        <v>60</v>
      </c>
      <c r="N22" s="352">
        <v>60</v>
      </c>
      <c r="O22" s="351">
        <v>0</v>
      </c>
      <c r="P22" s="81" t="s">
        <v>657</v>
      </c>
      <c r="Q22" s="81" t="s">
        <v>658</v>
      </c>
      <c r="R22" s="81" t="s">
        <v>659</v>
      </c>
      <c r="S22" s="81" t="s">
        <v>747</v>
      </c>
      <c r="T22" s="81" t="s">
        <v>50</v>
      </c>
      <c r="U22" s="81" t="s">
        <v>673</v>
      </c>
      <c r="V22" s="81" t="s">
        <v>662</v>
      </c>
      <c r="W22" s="81" t="s">
        <v>748</v>
      </c>
      <c r="X22" s="81" t="s">
        <v>79</v>
      </c>
      <c r="Y22" s="81" t="s">
        <v>664</v>
      </c>
      <c r="Z22" s="81" t="s">
        <v>664</v>
      </c>
      <c r="AA22" s="81" t="s">
        <v>664</v>
      </c>
      <c r="AB22" s="353">
        <v>950000</v>
      </c>
      <c r="AC22" s="81" t="s">
        <v>749</v>
      </c>
      <c r="AD22" s="81" t="s">
        <v>665</v>
      </c>
      <c r="AE22" s="81"/>
      <c r="AF22" s="354"/>
      <c r="AG22" s="354" t="s">
        <v>748</v>
      </c>
      <c r="AH22" s="358" t="s">
        <v>750</v>
      </c>
      <c r="AI22" s="354"/>
    </row>
    <row r="23" s="330" customFormat="1" ht="22" customHeight="1" spans="1:35">
      <c r="A23" s="314" t="s">
        <v>751</v>
      </c>
      <c r="B23" s="314" t="s">
        <v>19</v>
      </c>
      <c r="C23" s="314" t="s">
        <v>20</v>
      </c>
      <c r="D23" s="314">
        <v>2013</v>
      </c>
      <c r="E23" s="81" t="s">
        <v>69</v>
      </c>
      <c r="F23" s="81" t="s">
        <v>654</v>
      </c>
      <c r="G23" s="81" t="s">
        <v>752</v>
      </c>
      <c r="H23" s="350" t="s">
        <v>753</v>
      </c>
      <c r="I23" s="351"/>
      <c r="J23" s="351">
        <v>40</v>
      </c>
      <c r="K23" s="351">
        <v>40</v>
      </c>
      <c r="L23" s="351">
        <v>0</v>
      </c>
      <c r="M23" s="351">
        <v>40</v>
      </c>
      <c r="N23" s="352">
        <v>40</v>
      </c>
      <c r="O23" s="351">
        <v>0</v>
      </c>
      <c r="P23" s="81" t="s">
        <v>687</v>
      </c>
      <c r="Q23" s="81" t="s">
        <v>680</v>
      </c>
      <c r="R23" s="81" t="s">
        <v>664</v>
      </c>
      <c r="S23" s="81" t="s">
        <v>664</v>
      </c>
      <c r="T23" s="81" t="s">
        <v>50</v>
      </c>
      <c r="U23" s="81" t="s">
        <v>661</v>
      </c>
      <c r="V23" s="81" t="s">
        <v>689</v>
      </c>
      <c r="W23" s="81" t="s">
        <v>754</v>
      </c>
      <c r="X23" s="81" t="s">
        <v>79</v>
      </c>
      <c r="Y23" s="81" t="s">
        <v>664</v>
      </c>
      <c r="Z23" s="81" t="s">
        <v>664</v>
      </c>
      <c r="AA23" s="81" t="s">
        <v>664</v>
      </c>
      <c r="AB23" s="353" t="s">
        <v>664</v>
      </c>
      <c r="AC23" s="81" t="s">
        <v>664</v>
      </c>
      <c r="AD23" s="81" t="s">
        <v>665</v>
      </c>
      <c r="AE23" s="81" t="s">
        <v>660</v>
      </c>
      <c r="AF23" s="354"/>
      <c r="AG23" s="354" t="s">
        <v>754</v>
      </c>
      <c r="AH23" s="354" t="s">
        <v>754</v>
      </c>
      <c r="AI23" s="354"/>
    </row>
    <row r="24" s="330" customFormat="1" ht="22" customHeight="1" spans="1:35">
      <c r="A24" s="314" t="s">
        <v>755</v>
      </c>
      <c r="B24" s="314" t="s">
        <v>19</v>
      </c>
      <c r="C24" s="314" t="s">
        <v>20</v>
      </c>
      <c r="D24" s="314">
        <v>2013</v>
      </c>
      <c r="E24" s="81" t="s">
        <v>70</v>
      </c>
      <c r="F24" s="81" t="s">
        <v>654</v>
      </c>
      <c r="G24" s="81" t="s">
        <v>756</v>
      </c>
      <c r="H24" s="350" t="s">
        <v>757</v>
      </c>
      <c r="I24" s="351"/>
      <c r="J24" s="351">
        <v>40</v>
      </c>
      <c r="K24" s="351">
        <v>40</v>
      </c>
      <c r="L24" s="351">
        <v>0</v>
      </c>
      <c r="M24" s="351">
        <v>40</v>
      </c>
      <c r="N24" s="352">
        <v>40</v>
      </c>
      <c r="O24" s="351">
        <v>0</v>
      </c>
      <c r="P24" s="81" t="s">
        <v>687</v>
      </c>
      <c r="Q24" s="81" t="s">
        <v>758</v>
      </c>
      <c r="R24" s="81" t="s">
        <v>664</v>
      </c>
      <c r="S24" s="81" t="s">
        <v>664</v>
      </c>
      <c r="T24" s="81" t="s">
        <v>79</v>
      </c>
      <c r="U24" s="81" t="s">
        <v>661</v>
      </c>
      <c r="V24" s="81" t="s">
        <v>689</v>
      </c>
      <c r="W24" s="81" t="s">
        <v>759</v>
      </c>
      <c r="X24" s="81" t="s">
        <v>79</v>
      </c>
      <c r="Y24" s="81" t="s">
        <v>664</v>
      </c>
      <c r="Z24" s="81" t="s">
        <v>664</v>
      </c>
      <c r="AA24" s="81" t="s">
        <v>664</v>
      </c>
      <c r="AB24" s="353" t="s">
        <v>664</v>
      </c>
      <c r="AC24" s="81" t="s">
        <v>664</v>
      </c>
      <c r="AD24" s="81" t="s">
        <v>665</v>
      </c>
      <c r="AE24" s="81"/>
      <c r="AF24" s="354"/>
      <c r="AG24" s="354" t="s">
        <v>759</v>
      </c>
      <c r="AH24" s="354" t="s">
        <v>759</v>
      </c>
      <c r="AI24" s="354"/>
    </row>
    <row r="25" s="330" customFormat="1" ht="22" customHeight="1" spans="1:35">
      <c r="A25" s="314" t="s">
        <v>760</v>
      </c>
      <c r="B25" s="314" t="s">
        <v>19</v>
      </c>
      <c r="C25" s="314" t="s">
        <v>20</v>
      </c>
      <c r="D25" s="314">
        <v>2013</v>
      </c>
      <c r="E25" s="81" t="s">
        <v>71</v>
      </c>
      <c r="F25" s="81" t="s">
        <v>654</v>
      </c>
      <c r="G25" s="81" t="s">
        <v>761</v>
      </c>
      <c r="H25" s="350" t="s">
        <v>762</v>
      </c>
      <c r="I25" s="351"/>
      <c r="J25" s="351">
        <v>80</v>
      </c>
      <c r="K25" s="351">
        <v>80</v>
      </c>
      <c r="L25" s="351">
        <v>0</v>
      </c>
      <c r="M25" s="351">
        <v>80</v>
      </c>
      <c r="N25" s="352">
        <v>80</v>
      </c>
      <c r="O25" s="351">
        <v>0</v>
      </c>
      <c r="P25" s="81" t="s">
        <v>657</v>
      </c>
      <c r="Q25" s="81" t="s">
        <v>680</v>
      </c>
      <c r="R25" s="81" t="s">
        <v>659</v>
      </c>
      <c r="S25" s="81" t="s">
        <v>659</v>
      </c>
      <c r="T25" s="81" t="s">
        <v>50</v>
      </c>
      <c r="U25" s="81" t="s">
        <v>673</v>
      </c>
      <c r="V25" s="81" t="s">
        <v>695</v>
      </c>
      <c r="W25" s="81" t="s">
        <v>763</v>
      </c>
      <c r="X25" s="81" t="s">
        <v>79</v>
      </c>
      <c r="Y25" s="81" t="s">
        <v>664</v>
      </c>
      <c r="Z25" s="81" t="s">
        <v>664</v>
      </c>
      <c r="AA25" s="81" t="s">
        <v>664</v>
      </c>
      <c r="AB25" s="353" t="s">
        <v>664</v>
      </c>
      <c r="AC25" s="473" t="s">
        <v>764</v>
      </c>
      <c r="AD25" s="81" t="s">
        <v>665</v>
      </c>
      <c r="AE25" s="81"/>
      <c r="AF25" s="354"/>
      <c r="AG25" s="354" t="s">
        <v>765</v>
      </c>
      <c r="AH25" s="358" t="s">
        <v>763</v>
      </c>
      <c r="AI25" s="354" t="s">
        <v>699</v>
      </c>
    </row>
    <row r="26" s="330" customFormat="1" ht="22" customHeight="1" spans="1:35">
      <c r="A26" s="314" t="s">
        <v>766</v>
      </c>
      <c r="B26" s="314" t="s">
        <v>19</v>
      </c>
      <c r="C26" s="314" t="s">
        <v>20</v>
      </c>
      <c r="D26" s="314">
        <v>2013</v>
      </c>
      <c r="E26" s="81" t="s">
        <v>72</v>
      </c>
      <c r="F26" s="81" t="s">
        <v>654</v>
      </c>
      <c r="G26" s="81" t="s">
        <v>761</v>
      </c>
      <c r="H26" s="350" t="s">
        <v>767</v>
      </c>
      <c r="I26" s="351"/>
      <c r="J26" s="351">
        <v>79</v>
      </c>
      <c r="K26" s="351">
        <v>79</v>
      </c>
      <c r="L26" s="351">
        <v>0</v>
      </c>
      <c r="M26" s="351">
        <v>79</v>
      </c>
      <c r="N26" s="352">
        <v>79</v>
      </c>
      <c r="O26" s="351">
        <v>0</v>
      </c>
      <c r="P26" s="81" t="s">
        <v>657</v>
      </c>
      <c r="Q26" s="81" t="s">
        <v>758</v>
      </c>
      <c r="R26" s="81" t="s">
        <v>659</v>
      </c>
      <c r="S26" s="81" t="s">
        <v>659</v>
      </c>
      <c r="T26" s="81" t="s">
        <v>50</v>
      </c>
      <c r="U26" s="81" t="s">
        <v>673</v>
      </c>
      <c r="V26" s="81" t="s">
        <v>695</v>
      </c>
      <c r="W26" s="81" t="s">
        <v>768</v>
      </c>
      <c r="X26" s="81" t="s">
        <v>79</v>
      </c>
      <c r="Y26" s="81" t="s">
        <v>664</v>
      </c>
      <c r="Z26" s="81" t="s">
        <v>664</v>
      </c>
      <c r="AA26" s="81" t="s">
        <v>664</v>
      </c>
      <c r="AB26" s="353">
        <v>35800</v>
      </c>
      <c r="AC26" s="81" t="s">
        <v>664</v>
      </c>
      <c r="AD26" s="81" t="s">
        <v>665</v>
      </c>
      <c r="AE26" s="81"/>
      <c r="AF26" s="354"/>
      <c r="AG26" s="354" t="s">
        <v>765</v>
      </c>
      <c r="AH26" s="354" t="s">
        <v>768</v>
      </c>
      <c r="AI26" s="354" t="s">
        <v>769</v>
      </c>
    </row>
    <row r="27" s="330" customFormat="1" ht="22" customHeight="1" spans="1:35">
      <c r="A27" s="314" t="s">
        <v>770</v>
      </c>
      <c r="B27" s="314" t="s">
        <v>19</v>
      </c>
      <c r="C27" s="314" t="s">
        <v>20</v>
      </c>
      <c r="D27" s="314">
        <v>2013</v>
      </c>
      <c r="E27" s="81" t="s">
        <v>73</v>
      </c>
      <c r="F27" s="81" t="s">
        <v>654</v>
      </c>
      <c r="G27" s="81" t="s">
        <v>771</v>
      </c>
      <c r="H27" s="350" t="s">
        <v>772</v>
      </c>
      <c r="I27" s="351"/>
      <c r="J27" s="351">
        <v>35</v>
      </c>
      <c r="K27" s="351">
        <v>35</v>
      </c>
      <c r="L27" s="351">
        <v>0</v>
      </c>
      <c r="M27" s="351">
        <v>35</v>
      </c>
      <c r="N27" s="352">
        <v>35</v>
      </c>
      <c r="O27" s="351">
        <v>0</v>
      </c>
      <c r="P27" s="81" t="s">
        <v>687</v>
      </c>
      <c r="Q27" s="81" t="s">
        <v>718</v>
      </c>
      <c r="R27" s="81" t="s">
        <v>664</v>
      </c>
      <c r="S27" s="81" t="s">
        <v>664</v>
      </c>
      <c r="T27" s="81" t="s">
        <v>79</v>
      </c>
      <c r="U27" s="81" t="s">
        <v>661</v>
      </c>
      <c r="V27" s="81" t="s">
        <v>689</v>
      </c>
      <c r="W27" s="81" t="s">
        <v>773</v>
      </c>
      <c r="X27" s="81" t="s">
        <v>79</v>
      </c>
      <c r="Y27" s="81" t="s">
        <v>664</v>
      </c>
      <c r="Z27" s="81" t="s">
        <v>664</v>
      </c>
      <c r="AA27" s="81" t="s">
        <v>664</v>
      </c>
      <c r="AB27" s="353">
        <v>20000</v>
      </c>
      <c r="AC27" s="81">
        <v>100</v>
      </c>
      <c r="AD27" s="81" t="s">
        <v>665</v>
      </c>
      <c r="AE27" s="81"/>
      <c r="AF27" s="354"/>
      <c r="AG27" s="354" t="s">
        <v>773</v>
      </c>
      <c r="AH27" s="354" t="s">
        <v>773</v>
      </c>
      <c r="AI27" s="354"/>
    </row>
    <row r="28" s="330" customFormat="1" ht="22" customHeight="1" spans="1:35">
      <c r="A28" s="314" t="s">
        <v>774</v>
      </c>
      <c r="B28" s="314" t="s">
        <v>19</v>
      </c>
      <c r="C28" s="314" t="s">
        <v>20</v>
      </c>
      <c r="D28" s="314">
        <v>2013</v>
      </c>
      <c r="E28" s="81" t="s">
        <v>74</v>
      </c>
      <c r="F28" s="81" t="s">
        <v>654</v>
      </c>
      <c r="G28" s="81" t="s">
        <v>775</v>
      </c>
      <c r="H28" s="350" t="s">
        <v>776</v>
      </c>
      <c r="I28" s="351"/>
      <c r="J28" s="351">
        <v>179</v>
      </c>
      <c r="K28" s="351">
        <v>179</v>
      </c>
      <c r="L28" s="351">
        <v>0</v>
      </c>
      <c r="M28" s="351">
        <v>179</v>
      </c>
      <c r="N28" s="352">
        <v>179</v>
      </c>
      <c r="O28" s="351">
        <v>0</v>
      </c>
      <c r="P28" s="81" t="s">
        <v>657</v>
      </c>
      <c r="Q28" s="81" t="s">
        <v>718</v>
      </c>
      <c r="R28" s="81" t="s">
        <v>659</v>
      </c>
      <c r="S28" s="81" t="s">
        <v>777</v>
      </c>
      <c r="T28" s="81" t="s">
        <v>79</v>
      </c>
      <c r="U28" s="81" t="s">
        <v>661</v>
      </c>
      <c r="V28" s="81" t="s">
        <v>662</v>
      </c>
      <c r="W28" s="81" t="s">
        <v>778</v>
      </c>
      <c r="X28" s="81" t="s">
        <v>79</v>
      </c>
      <c r="Y28" s="81" t="s">
        <v>664</v>
      </c>
      <c r="Z28" s="81" t="s">
        <v>664</v>
      </c>
      <c r="AA28" s="81" t="s">
        <v>664</v>
      </c>
      <c r="AB28" s="353" t="s">
        <v>664</v>
      </c>
      <c r="AC28" s="81" t="s">
        <v>664</v>
      </c>
      <c r="AD28" s="81" t="s">
        <v>665</v>
      </c>
      <c r="AE28" s="81"/>
      <c r="AF28" s="354"/>
      <c r="AG28" s="354" t="s">
        <v>778</v>
      </c>
      <c r="AH28" s="354" t="s">
        <v>778</v>
      </c>
      <c r="AI28" s="354"/>
    </row>
    <row r="29" s="330" customFormat="1" ht="22" customHeight="1" spans="1:35">
      <c r="A29" s="314" t="s">
        <v>779</v>
      </c>
      <c r="B29" s="314" t="s">
        <v>19</v>
      </c>
      <c r="C29" s="314" t="s">
        <v>20</v>
      </c>
      <c r="D29" s="314">
        <v>2013</v>
      </c>
      <c r="E29" s="81" t="s">
        <v>75</v>
      </c>
      <c r="F29" s="81" t="s">
        <v>654</v>
      </c>
      <c r="G29" s="81" t="s">
        <v>780</v>
      </c>
      <c r="H29" s="350" t="s">
        <v>781</v>
      </c>
      <c r="I29" s="351"/>
      <c r="J29" s="351">
        <v>42</v>
      </c>
      <c r="K29" s="351">
        <v>42</v>
      </c>
      <c r="L29" s="351">
        <v>0</v>
      </c>
      <c r="M29" s="351">
        <v>42</v>
      </c>
      <c r="N29" s="352">
        <v>42</v>
      </c>
      <c r="O29" s="351">
        <v>0</v>
      </c>
      <c r="P29" s="81" t="s">
        <v>657</v>
      </c>
      <c r="Q29" s="81" t="s">
        <v>680</v>
      </c>
      <c r="R29" s="81" t="s">
        <v>659</v>
      </c>
      <c r="S29" s="355" t="s">
        <v>777</v>
      </c>
      <c r="T29" s="81" t="s">
        <v>50</v>
      </c>
      <c r="U29" s="81" t="s">
        <v>673</v>
      </c>
      <c r="V29" s="81" t="s">
        <v>695</v>
      </c>
      <c r="W29" s="81" t="s">
        <v>782</v>
      </c>
      <c r="X29" s="81" t="s">
        <v>79</v>
      </c>
      <c r="Y29" s="81" t="s">
        <v>664</v>
      </c>
      <c r="Z29" s="81" t="s">
        <v>664</v>
      </c>
      <c r="AA29" s="81" t="s">
        <v>664</v>
      </c>
      <c r="AB29" s="353" t="s">
        <v>664</v>
      </c>
      <c r="AC29" s="81">
        <v>395</v>
      </c>
      <c r="AD29" s="81" t="s">
        <v>665</v>
      </c>
      <c r="AE29" s="81"/>
      <c r="AF29" s="354"/>
      <c r="AG29" s="354" t="s">
        <v>783</v>
      </c>
      <c r="AH29" s="354" t="s">
        <v>784</v>
      </c>
      <c r="AI29" s="354" t="s">
        <v>699</v>
      </c>
    </row>
    <row r="30" s="330" customFormat="1" ht="22" customHeight="1" spans="1:35">
      <c r="A30" s="314" t="s">
        <v>785</v>
      </c>
      <c r="B30" s="314" t="s">
        <v>19</v>
      </c>
      <c r="C30" s="314" t="s">
        <v>20</v>
      </c>
      <c r="D30" s="314">
        <v>2013</v>
      </c>
      <c r="E30" s="81" t="s">
        <v>76</v>
      </c>
      <c r="F30" s="81" t="s">
        <v>654</v>
      </c>
      <c r="G30" s="81" t="s">
        <v>786</v>
      </c>
      <c r="H30" s="350" t="s">
        <v>787</v>
      </c>
      <c r="I30" s="351"/>
      <c r="J30" s="351">
        <v>300</v>
      </c>
      <c r="K30" s="351">
        <v>150</v>
      </c>
      <c r="L30" s="351">
        <v>150</v>
      </c>
      <c r="M30" s="351">
        <v>300</v>
      </c>
      <c r="N30" s="352">
        <v>150</v>
      </c>
      <c r="O30" s="351">
        <v>150</v>
      </c>
      <c r="P30" s="81" t="s">
        <v>669</v>
      </c>
      <c r="Q30" s="81" t="s">
        <v>658</v>
      </c>
      <c r="R30" s="81" t="s">
        <v>664</v>
      </c>
      <c r="S30" s="81" t="s">
        <v>664</v>
      </c>
      <c r="T30" s="81" t="s">
        <v>50</v>
      </c>
      <c r="U30" s="81" t="s">
        <v>661</v>
      </c>
      <c r="V30" s="81" t="s">
        <v>662</v>
      </c>
      <c r="W30" s="81" t="s">
        <v>788</v>
      </c>
      <c r="X30" s="81" t="s">
        <v>79</v>
      </c>
      <c r="Y30" s="81" t="s">
        <v>664</v>
      </c>
      <c r="Z30" s="81" t="s">
        <v>664</v>
      </c>
      <c r="AA30" s="81" t="s">
        <v>664</v>
      </c>
      <c r="AB30" s="353" t="s">
        <v>664</v>
      </c>
      <c r="AC30" s="81" t="s">
        <v>664</v>
      </c>
      <c r="AD30" s="81" t="s">
        <v>665</v>
      </c>
      <c r="AE30" s="81" t="s">
        <v>789</v>
      </c>
      <c r="AF30" s="354"/>
      <c r="AG30" s="354" t="s">
        <v>788</v>
      </c>
      <c r="AH30" s="354" t="s">
        <v>788</v>
      </c>
      <c r="AI30" s="354"/>
    </row>
    <row r="31" s="330" customFormat="1" ht="22" customHeight="1" spans="1:35">
      <c r="A31" s="314" t="s">
        <v>790</v>
      </c>
      <c r="B31" s="314" t="s">
        <v>19</v>
      </c>
      <c r="C31" s="314" t="s">
        <v>20</v>
      </c>
      <c r="D31" s="314">
        <v>2013</v>
      </c>
      <c r="E31" s="81" t="s">
        <v>80</v>
      </c>
      <c r="F31" s="81" t="s">
        <v>654</v>
      </c>
      <c r="G31" s="81" t="s">
        <v>791</v>
      </c>
      <c r="H31" s="350" t="s">
        <v>792</v>
      </c>
      <c r="I31" s="351"/>
      <c r="J31" s="351">
        <v>10</v>
      </c>
      <c r="K31" s="351">
        <v>10</v>
      </c>
      <c r="L31" s="351">
        <v>0</v>
      </c>
      <c r="M31" s="351">
        <v>10</v>
      </c>
      <c r="N31" s="352">
        <v>10</v>
      </c>
      <c r="O31" s="351">
        <v>0</v>
      </c>
      <c r="P31" s="81" t="s">
        <v>669</v>
      </c>
      <c r="Q31" s="81" t="s">
        <v>718</v>
      </c>
      <c r="R31" s="81" t="s">
        <v>664</v>
      </c>
      <c r="S31" s="81" t="s">
        <v>664</v>
      </c>
      <c r="T31" s="81" t="s">
        <v>50</v>
      </c>
      <c r="U31" s="81" t="s">
        <v>661</v>
      </c>
      <c r="V31" s="81" t="s">
        <v>662</v>
      </c>
      <c r="W31" s="81" t="s">
        <v>712</v>
      </c>
      <c r="X31" s="81" t="s">
        <v>664</v>
      </c>
      <c r="Y31" s="81" t="s">
        <v>664</v>
      </c>
      <c r="Z31" s="81" t="s">
        <v>664</v>
      </c>
      <c r="AA31" s="81" t="s">
        <v>664</v>
      </c>
      <c r="AB31" s="325" t="s">
        <v>664</v>
      </c>
      <c r="AC31" s="81" t="s">
        <v>664</v>
      </c>
      <c r="AD31" s="81" t="s">
        <v>665</v>
      </c>
      <c r="AE31" s="81"/>
      <c r="AF31" s="354"/>
      <c r="AG31" s="357" t="s">
        <v>712</v>
      </c>
      <c r="AH31" s="357" t="s">
        <v>712</v>
      </c>
      <c r="AI31" s="354"/>
    </row>
    <row r="32" s="330" customFormat="1" ht="22" customHeight="1" spans="1:35">
      <c r="A32" s="314" t="s">
        <v>793</v>
      </c>
      <c r="B32" s="314" t="s">
        <v>19</v>
      </c>
      <c r="C32" s="314" t="s">
        <v>20</v>
      </c>
      <c r="D32" s="314">
        <v>2013</v>
      </c>
      <c r="E32" s="81" t="s">
        <v>81</v>
      </c>
      <c r="F32" s="81" t="s">
        <v>654</v>
      </c>
      <c r="G32" s="81" t="s">
        <v>794</v>
      </c>
      <c r="H32" s="350" t="s">
        <v>795</v>
      </c>
      <c r="I32" s="351"/>
      <c r="J32" s="351">
        <v>10.35</v>
      </c>
      <c r="K32" s="351">
        <v>10.35</v>
      </c>
      <c r="L32" s="351">
        <v>0</v>
      </c>
      <c r="M32" s="351">
        <v>10.35</v>
      </c>
      <c r="N32" s="352">
        <v>10.35</v>
      </c>
      <c r="O32" s="351">
        <v>0</v>
      </c>
      <c r="P32" s="81" t="s">
        <v>669</v>
      </c>
      <c r="Q32" s="81" t="s">
        <v>718</v>
      </c>
      <c r="R32" s="81" t="s">
        <v>664</v>
      </c>
      <c r="S32" s="81" t="s">
        <v>664</v>
      </c>
      <c r="T32" s="81" t="s">
        <v>50</v>
      </c>
      <c r="U32" s="81" t="s">
        <v>661</v>
      </c>
      <c r="V32" s="81" t="s">
        <v>662</v>
      </c>
      <c r="W32" s="81" t="s">
        <v>796</v>
      </c>
      <c r="X32" s="81" t="s">
        <v>664</v>
      </c>
      <c r="Y32" s="81" t="s">
        <v>664</v>
      </c>
      <c r="Z32" s="81" t="s">
        <v>664</v>
      </c>
      <c r="AA32" s="81" t="s">
        <v>664</v>
      </c>
      <c r="AB32" s="325" t="s">
        <v>664</v>
      </c>
      <c r="AC32" s="81" t="s">
        <v>664</v>
      </c>
      <c r="AD32" s="81" t="s">
        <v>665</v>
      </c>
      <c r="AE32" s="81"/>
      <c r="AF32" s="354"/>
      <c r="AG32" s="357" t="s">
        <v>796</v>
      </c>
      <c r="AH32" s="357" t="s">
        <v>796</v>
      </c>
      <c r="AI32" s="354"/>
    </row>
    <row r="33" s="330" customFormat="1" ht="22" customHeight="1" spans="1:35">
      <c r="A33" s="314" t="s">
        <v>797</v>
      </c>
      <c r="B33" s="314" t="s">
        <v>19</v>
      </c>
      <c r="C33" s="314" t="s">
        <v>20</v>
      </c>
      <c r="D33" s="314">
        <v>2013</v>
      </c>
      <c r="E33" s="81" t="s">
        <v>82</v>
      </c>
      <c r="F33" s="81" t="s">
        <v>654</v>
      </c>
      <c r="G33" s="81" t="s">
        <v>798</v>
      </c>
      <c r="H33" s="350" t="s">
        <v>799</v>
      </c>
      <c r="I33" s="351"/>
      <c r="J33" s="351">
        <v>110</v>
      </c>
      <c r="K33" s="351">
        <v>110</v>
      </c>
      <c r="L33" s="351">
        <v>0</v>
      </c>
      <c r="M33" s="351">
        <v>110</v>
      </c>
      <c r="N33" s="352">
        <v>110</v>
      </c>
      <c r="O33" s="351">
        <v>0</v>
      </c>
      <c r="P33" s="81" t="s">
        <v>669</v>
      </c>
      <c r="Q33" s="81" t="s">
        <v>718</v>
      </c>
      <c r="R33" s="81" t="s">
        <v>664</v>
      </c>
      <c r="S33" s="81" t="s">
        <v>664</v>
      </c>
      <c r="T33" s="81" t="s">
        <v>50</v>
      </c>
      <c r="U33" s="81" t="s">
        <v>661</v>
      </c>
      <c r="V33" s="81" t="s">
        <v>662</v>
      </c>
      <c r="W33" s="81" t="s">
        <v>800</v>
      </c>
      <c r="X33" s="81" t="s">
        <v>664</v>
      </c>
      <c r="Y33" s="81" t="s">
        <v>664</v>
      </c>
      <c r="Z33" s="81" t="s">
        <v>664</v>
      </c>
      <c r="AA33" s="81" t="s">
        <v>664</v>
      </c>
      <c r="AB33" s="325" t="s">
        <v>664</v>
      </c>
      <c r="AC33" s="81" t="s">
        <v>664</v>
      </c>
      <c r="AD33" s="81" t="s">
        <v>665</v>
      </c>
      <c r="AE33" s="81"/>
      <c r="AF33" s="354"/>
      <c r="AG33" s="357" t="s">
        <v>800</v>
      </c>
      <c r="AH33" s="357" t="s">
        <v>800</v>
      </c>
      <c r="AI33" s="354"/>
    </row>
    <row r="34" s="330" customFormat="1" ht="22" customHeight="1" spans="1:35">
      <c r="A34" s="314" t="s">
        <v>801</v>
      </c>
      <c r="B34" s="314" t="s">
        <v>19</v>
      </c>
      <c r="C34" s="314" t="s">
        <v>20</v>
      </c>
      <c r="D34" s="314">
        <v>2013</v>
      </c>
      <c r="E34" s="81" t="s">
        <v>83</v>
      </c>
      <c r="F34" s="81" t="s">
        <v>654</v>
      </c>
      <c r="G34" s="81" t="s">
        <v>798</v>
      </c>
      <c r="H34" s="359" t="s">
        <v>802</v>
      </c>
      <c r="I34" s="351"/>
      <c r="J34" s="351">
        <v>43.06</v>
      </c>
      <c r="K34" s="351">
        <v>43.06</v>
      </c>
      <c r="L34" s="351">
        <v>0</v>
      </c>
      <c r="M34" s="351">
        <v>43.06</v>
      </c>
      <c r="N34" s="352">
        <v>43.06</v>
      </c>
      <c r="O34" s="351">
        <v>0</v>
      </c>
      <c r="P34" s="81" t="s">
        <v>669</v>
      </c>
      <c r="Q34" s="81" t="s">
        <v>718</v>
      </c>
      <c r="R34" s="81" t="s">
        <v>664</v>
      </c>
      <c r="S34" s="81" t="s">
        <v>664</v>
      </c>
      <c r="T34" s="81" t="s">
        <v>50</v>
      </c>
      <c r="U34" s="81" t="s">
        <v>661</v>
      </c>
      <c r="V34" s="81" t="s">
        <v>662</v>
      </c>
      <c r="W34" s="81" t="s">
        <v>800</v>
      </c>
      <c r="X34" s="81" t="s">
        <v>664</v>
      </c>
      <c r="Y34" s="81" t="s">
        <v>664</v>
      </c>
      <c r="Z34" s="81" t="s">
        <v>664</v>
      </c>
      <c r="AA34" s="81" t="s">
        <v>664</v>
      </c>
      <c r="AB34" s="353" t="s">
        <v>664</v>
      </c>
      <c r="AC34" s="81" t="s">
        <v>664</v>
      </c>
      <c r="AD34" s="81" t="s">
        <v>665</v>
      </c>
      <c r="AE34" s="81"/>
      <c r="AF34" s="354"/>
      <c r="AG34" s="354" t="s">
        <v>803</v>
      </c>
      <c r="AH34" s="354" t="s">
        <v>803</v>
      </c>
      <c r="AI34" s="354" t="s">
        <v>804</v>
      </c>
    </row>
    <row r="35" s="330" customFormat="1" ht="22" customHeight="1" spans="1:35">
      <c r="A35" s="314" t="s">
        <v>805</v>
      </c>
      <c r="B35" s="314" t="s">
        <v>19</v>
      </c>
      <c r="C35" s="314" t="s">
        <v>20</v>
      </c>
      <c r="D35" s="314">
        <v>2014</v>
      </c>
      <c r="E35" s="81" t="s">
        <v>86</v>
      </c>
      <c r="F35" s="81" t="s">
        <v>654</v>
      </c>
      <c r="G35" s="81" t="s">
        <v>806</v>
      </c>
      <c r="H35" s="359" t="s">
        <v>807</v>
      </c>
      <c r="I35" s="351"/>
      <c r="J35" s="351">
        <v>45</v>
      </c>
      <c r="K35" s="351">
        <v>45</v>
      </c>
      <c r="L35" s="351">
        <v>0</v>
      </c>
      <c r="M35" s="351">
        <v>45</v>
      </c>
      <c r="N35" s="352">
        <v>45</v>
      </c>
      <c r="O35" s="351">
        <v>0</v>
      </c>
      <c r="P35" s="81" t="s">
        <v>687</v>
      </c>
      <c r="Q35" s="81" t="s">
        <v>658</v>
      </c>
      <c r="R35" s="81" t="s">
        <v>664</v>
      </c>
      <c r="S35" s="81" t="s">
        <v>664</v>
      </c>
      <c r="T35" s="81" t="s">
        <v>79</v>
      </c>
      <c r="U35" s="81" t="s">
        <v>661</v>
      </c>
      <c r="V35" s="81" t="s">
        <v>689</v>
      </c>
      <c r="W35" s="81" t="s">
        <v>808</v>
      </c>
      <c r="X35" s="81" t="s">
        <v>79</v>
      </c>
      <c r="Y35" s="81" t="s">
        <v>664</v>
      </c>
      <c r="Z35" s="81" t="s">
        <v>664</v>
      </c>
      <c r="AA35" s="81" t="s">
        <v>664</v>
      </c>
      <c r="AB35" s="325" t="s">
        <v>664</v>
      </c>
      <c r="AC35" s="81" t="s">
        <v>664</v>
      </c>
      <c r="AD35" s="81" t="s">
        <v>665</v>
      </c>
      <c r="AE35" s="81"/>
      <c r="AF35" s="354"/>
      <c r="AG35" s="357" t="s">
        <v>809</v>
      </c>
      <c r="AH35" s="357" t="s">
        <v>809</v>
      </c>
      <c r="AI35" s="354"/>
    </row>
    <row r="36" s="330" customFormat="1" ht="22" customHeight="1" spans="1:35">
      <c r="A36" s="314" t="s">
        <v>810</v>
      </c>
      <c r="B36" s="314" t="s">
        <v>19</v>
      </c>
      <c r="C36" s="314" t="s">
        <v>20</v>
      </c>
      <c r="D36" s="314">
        <v>2014</v>
      </c>
      <c r="E36" s="81" t="s">
        <v>87</v>
      </c>
      <c r="F36" s="81" t="s">
        <v>654</v>
      </c>
      <c r="G36" s="81" t="s">
        <v>811</v>
      </c>
      <c r="H36" s="359" t="s">
        <v>812</v>
      </c>
      <c r="I36" s="351"/>
      <c r="J36" s="351">
        <v>98.41</v>
      </c>
      <c r="K36" s="351">
        <v>98.41</v>
      </c>
      <c r="L36" s="351">
        <v>0</v>
      </c>
      <c r="M36" s="351">
        <v>98.41</v>
      </c>
      <c r="N36" s="352">
        <v>98.41</v>
      </c>
      <c r="O36" s="351">
        <v>0</v>
      </c>
      <c r="P36" s="81" t="s">
        <v>669</v>
      </c>
      <c r="Q36" s="81" t="s">
        <v>718</v>
      </c>
      <c r="R36" s="81" t="s">
        <v>664</v>
      </c>
      <c r="S36" s="81" t="s">
        <v>664</v>
      </c>
      <c r="T36" s="81" t="s">
        <v>50</v>
      </c>
      <c r="U36" s="81" t="s">
        <v>661</v>
      </c>
      <c r="V36" s="81" t="s">
        <v>662</v>
      </c>
      <c r="W36" s="81" t="s">
        <v>809</v>
      </c>
      <c r="X36" s="81" t="s">
        <v>664</v>
      </c>
      <c r="Y36" s="81" t="s">
        <v>664</v>
      </c>
      <c r="Z36" s="81" t="s">
        <v>664</v>
      </c>
      <c r="AA36" s="81" t="s">
        <v>664</v>
      </c>
      <c r="AB36" s="353" t="s">
        <v>664</v>
      </c>
      <c r="AC36" s="81" t="s">
        <v>664</v>
      </c>
      <c r="AD36" s="81" t="s">
        <v>665</v>
      </c>
      <c r="AE36" s="81"/>
      <c r="AF36" s="354"/>
      <c r="AG36" s="354" t="s">
        <v>783</v>
      </c>
      <c r="AH36" s="354" t="s">
        <v>813</v>
      </c>
      <c r="AI36" s="354" t="s">
        <v>699</v>
      </c>
    </row>
    <row r="37" s="330" customFormat="1" ht="22" customHeight="1" spans="1:35">
      <c r="A37" s="314" t="s">
        <v>814</v>
      </c>
      <c r="B37" s="314" t="s">
        <v>19</v>
      </c>
      <c r="C37" s="314" t="s">
        <v>20</v>
      </c>
      <c r="D37" s="314">
        <v>2014</v>
      </c>
      <c r="E37" s="81" t="s">
        <v>88</v>
      </c>
      <c r="F37" s="81" t="s">
        <v>654</v>
      </c>
      <c r="G37" s="81" t="s">
        <v>780</v>
      </c>
      <c r="H37" s="359" t="s">
        <v>815</v>
      </c>
      <c r="I37" s="351"/>
      <c r="J37" s="351">
        <v>60</v>
      </c>
      <c r="K37" s="351">
        <v>60</v>
      </c>
      <c r="L37" s="351">
        <v>0</v>
      </c>
      <c r="M37" s="351">
        <v>60</v>
      </c>
      <c r="N37" s="352">
        <v>60</v>
      </c>
      <c r="O37" s="351">
        <v>0</v>
      </c>
      <c r="P37" s="81" t="s">
        <v>657</v>
      </c>
      <c r="Q37" s="81" t="s">
        <v>816</v>
      </c>
      <c r="R37" s="81" t="s">
        <v>659</v>
      </c>
      <c r="S37" s="81" t="s">
        <v>659</v>
      </c>
      <c r="T37" s="81" t="s">
        <v>50</v>
      </c>
      <c r="U37" s="81" t="s">
        <v>673</v>
      </c>
      <c r="V37" s="81" t="s">
        <v>695</v>
      </c>
      <c r="W37" s="81" t="s">
        <v>813</v>
      </c>
      <c r="X37" s="81" t="s">
        <v>79</v>
      </c>
      <c r="Y37" s="81" t="s">
        <v>664</v>
      </c>
      <c r="Z37" s="81" t="s">
        <v>664</v>
      </c>
      <c r="AA37" s="81" t="s">
        <v>664</v>
      </c>
      <c r="AB37" s="353" t="s">
        <v>664</v>
      </c>
      <c r="AC37" s="81" t="s">
        <v>664</v>
      </c>
      <c r="AD37" s="81" t="s">
        <v>665</v>
      </c>
      <c r="AE37" s="81"/>
      <c r="AF37" s="354"/>
      <c r="AG37" s="358" t="s">
        <v>817</v>
      </c>
      <c r="AH37" s="358" t="s">
        <v>818</v>
      </c>
      <c r="AI37" s="354"/>
    </row>
    <row r="38" s="330" customFormat="1" ht="22" customHeight="1" spans="1:35">
      <c r="A38" s="314" t="s">
        <v>819</v>
      </c>
      <c r="B38" s="314" t="s">
        <v>19</v>
      </c>
      <c r="C38" s="314" t="s">
        <v>20</v>
      </c>
      <c r="D38" s="314">
        <v>2014</v>
      </c>
      <c r="E38" s="81" t="s">
        <v>89</v>
      </c>
      <c r="F38" s="81" t="s">
        <v>654</v>
      </c>
      <c r="G38" s="81" t="s">
        <v>820</v>
      </c>
      <c r="H38" s="359" t="s">
        <v>821</v>
      </c>
      <c r="I38" s="351"/>
      <c r="J38" s="351">
        <v>135</v>
      </c>
      <c r="K38" s="351">
        <v>135</v>
      </c>
      <c r="L38" s="351">
        <v>0</v>
      </c>
      <c r="M38" s="351">
        <v>135</v>
      </c>
      <c r="N38" s="352">
        <v>135</v>
      </c>
      <c r="O38" s="351">
        <v>0</v>
      </c>
      <c r="P38" s="81" t="s">
        <v>657</v>
      </c>
      <c r="Q38" s="81" t="s">
        <v>658</v>
      </c>
      <c r="R38" s="81" t="s">
        <v>659</v>
      </c>
      <c r="S38" s="81" t="s">
        <v>659</v>
      </c>
      <c r="T38" s="81" t="s">
        <v>50</v>
      </c>
      <c r="U38" s="81" t="s">
        <v>673</v>
      </c>
      <c r="V38" s="81" t="s">
        <v>662</v>
      </c>
      <c r="W38" s="81" t="s">
        <v>817</v>
      </c>
      <c r="X38" s="81" t="s">
        <v>79</v>
      </c>
      <c r="Y38" s="81" t="s">
        <v>664</v>
      </c>
      <c r="Z38" s="81" t="s">
        <v>664</v>
      </c>
      <c r="AA38" s="81" t="s">
        <v>664</v>
      </c>
      <c r="AB38" s="353" t="s">
        <v>664</v>
      </c>
      <c r="AC38" s="81" t="s">
        <v>664</v>
      </c>
      <c r="AD38" s="81" t="s">
        <v>665</v>
      </c>
      <c r="AE38" s="81" t="s">
        <v>822</v>
      </c>
      <c r="AF38" s="354"/>
      <c r="AG38" s="354" t="s">
        <v>823</v>
      </c>
      <c r="AH38" s="354" t="s">
        <v>823</v>
      </c>
      <c r="AI38" s="354"/>
    </row>
    <row r="39" s="330" customFormat="1" ht="22" customHeight="1" spans="1:35">
      <c r="A39" s="314" t="s">
        <v>824</v>
      </c>
      <c r="B39" s="314" t="s">
        <v>19</v>
      </c>
      <c r="C39" s="314" t="s">
        <v>20</v>
      </c>
      <c r="D39" s="314">
        <v>2014</v>
      </c>
      <c r="E39" s="81" t="s">
        <v>90</v>
      </c>
      <c r="F39" s="81" t="s">
        <v>654</v>
      </c>
      <c r="G39" s="81" t="s">
        <v>825</v>
      </c>
      <c r="H39" s="359" t="s">
        <v>826</v>
      </c>
      <c r="I39" s="351"/>
      <c r="J39" s="351">
        <v>31</v>
      </c>
      <c r="K39" s="351">
        <v>31</v>
      </c>
      <c r="L39" s="351">
        <v>0</v>
      </c>
      <c r="M39" s="351">
        <v>30.9995</v>
      </c>
      <c r="N39" s="352">
        <v>30.9995</v>
      </c>
      <c r="O39" s="351">
        <v>0</v>
      </c>
      <c r="P39" s="81" t="s">
        <v>687</v>
      </c>
      <c r="Q39" s="81" t="s">
        <v>827</v>
      </c>
      <c r="R39" s="81" t="s">
        <v>664</v>
      </c>
      <c r="S39" s="81" t="s">
        <v>664</v>
      </c>
      <c r="T39" s="81" t="s">
        <v>79</v>
      </c>
      <c r="U39" s="81" t="s">
        <v>661</v>
      </c>
      <c r="V39" s="81" t="s">
        <v>689</v>
      </c>
      <c r="W39" s="81" t="s">
        <v>823</v>
      </c>
      <c r="X39" s="81" t="s">
        <v>79</v>
      </c>
      <c r="Y39" s="81" t="s">
        <v>664</v>
      </c>
      <c r="Z39" s="81" t="s">
        <v>664</v>
      </c>
      <c r="AA39" s="81" t="s">
        <v>664</v>
      </c>
      <c r="AB39" s="353" t="s">
        <v>664</v>
      </c>
      <c r="AC39" s="81" t="s">
        <v>664</v>
      </c>
      <c r="AD39" s="81" t="s">
        <v>665</v>
      </c>
      <c r="AE39" s="81"/>
      <c r="AF39" s="354"/>
      <c r="AG39" s="354" t="s">
        <v>828</v>
      </c>
      <c r="AH39" s="354" t="s">
        <v>828</v>
      </c>
      <c r="AI39" s="354"/>
    </row>
    <row r="40" s="330" customFormat="1" ht="22" customHeight="1" spans="1:35">
      <c r="A40" s="314" t="s">
        <v>829</v>
      </c>
      <c r="B40" s="314" t="s">
        <v>19</v>
      </c>
      <c r="C40" s="314" t="s">
        <v>20</v>
      </c>
      <c r="D40" s="314">
        <v>2014</v>
      </c>
      <c r="E40" s="81" t="s">
        <v>91</v>
      </c>
      <c r="F40" s="81" t="s">
        <v>654</v>
      </c>
      <c r="G40" s="81" t="s">
        <v>794</v>
      </c>
      <c r="H40" s="359" t="s">
        <v>830</v>
      </c>
      <c r="I40" s="351"/>
      <c r="J40" s="351">
        <v>45</v>
      </c>
      <c r="K40" s="351">
        <v>45</v>
      </c>
      <c r="L40" s="351">
        <v>0</v>
      </c>
      <c r="M40" s="351">
        <v>45</v>
      </c>
      <c r="N40" s="352">
        <v>45</v>
      </c>
      <c r="O40" s="351">
        <v>0</v>
      </c>
      <c r="P40" s="81" t="s">
        <v>687</v>
      </c>
      <c r="Q40" s="81" t="s">
        <v>694</v>
      </c>
      <c r="R40" s="81" t="s">
        <v>664</v>
      </c>
      <c r="S40" s="355" t="s">
        <v>664</v>
      </c>
      <c r="T40" s="81" t="s">
        <v>79</v>
      </c>
      <c r="U40" s="81" t="s">
        <v>661</v>
      </c>
      <c r="V40" s="81" t="s">
        <v>689</v>
      </c>
      <c r="W40" s="81" t="s">
        <v>828</v>
      </c>
      <c r="X40" s="81" t="s">
        <v>79</v>
      </c>
      <c r="Y40" s="81" t="s">
        <v>664</v>
      </c>
      <c r="Z40" s="81" t="s">
        <v>664</v>
      </c>
      <c r="AA40" s="81" t="s">
        <v>664</v>
      </c>
      <c r="AB40" s="353" t="s">
        <v>664</v>
      </c>
      <c r="AC40" s="81" t="s">
        <v>664</v>
      </c>
      <c r="AD40" s="81" t="s">
        <v>665</v>
      </c>
      <c r="AE40" s="81"/>
      <c r="AF40" s="354"/>
      <c r="AG40" s="354" t="s">
        <v>831</v>
      </c>
      <c r="AH40" s="354" t="s">
        <v>832</v>
      </c>
      <c r="AI40" s="354" t="s">
        <v>833</v>
      </c>
    </row>
    <row r="41" s="330" customFormat="1" ht="22" customHeight="1" spans="1:35">
      <c r="A41" s="314" t="s">
        <v>834</v>
      </c>
      <c r="B41" s="314" t="s">
        <v>19</v>
      </c>
      <c r="C41" s="314" t="s">
        <v>20</v>
      </c>
      <c r="D41" s="314">
        <v>2014</v>
      </c>
      <c r="E41" s="81" t="s">
        <v>92</v>
      </c>
      <c r="F41" s="81" t="s">
        <v>654</v>
      </c>
      <c r="G41" s="81" t="s">
        <v>835</v>
      </c>
      <c r="H41" s="359" t="s">
        <v>836</v>
      </c>
      <c r="I41" s="351"/>
      <c r="J41" s="351">
        <v>80</v>
      </c>
      <c r="K41" s="351">
        <v>80</v>
      </c>
      <c r="L41" s="351">
        <v>0</v>
      </c>
      <c r="M41" s="351">
        <v>76.4</v>
      </c>
      <c r="N41" s="352">
        <v>76.4</v>
      </c>
      <c r="O41" s="351">
        <v>0</v>
      </c>
      <c r="P41" s="81" t="s">
        <v>657</v>
      </c>
      <c r="Q41" s="81" t="s">
        <v>658</v>
      </c>
      <c r="R41" s="81" t="s">
        <v>659</v>
      </c>
      <c r="S41" s="355" t="s">
        <v>659</v>
      </c>
      <c r="T41" s="81" t="s">
        <v>50</v>
      </c>
      <c r="U41" s="81" t="s">
        <v>673</v>
      </c>
      <c r="V41" s="81" t="s">
        <v>662</v>
      </c>
      <c r="W41" s="81" t="s">
        <v>831</v>
      </c>
      <c r="X41" s="81" t="s">
        <v>79</v>
      </c>
      <c r="Y41" s="81" t="s">
        <v>664</v>
      </c>
      <c r="Z41" s="81" t="s">
        <v>664</v>
      </c>
      <c r="AA41" s="81" t="s">
        <v>664</v>
      </c>
      <c r="AB41" s="353" t="s">
        <v>664</v>
      </c>
      <c r="AC41" s="81" t="s">
        <v>837</v>
      </c>
      <c r="AD41" s="81" t="s">
        <v>665</v>
      </c>
      <c r="AE41" s="81" t="s">
        <v>660</v>
      </c>
      <c r="AF41" s="354"/>
      <c r="AG41" s="354" t="s">
        <v>765</v>
      </c>
      <c r="AH41" s="354" t="s">
        <v>838</v>
      </c>
      <c r="AI41" s="354" t="s">
        <v>699</v>
      </c>
    </row>
    <row r="42" s="330" customFormat="1" ht="22" customHeight="1" spans="1:35">
      <c r="A42" s="314" t="s">
        <v>839</v>
      </c>
      <c r="B42" s="314" t="s">
        <v>19</v>
      </c>
      <c r="C42" s="314" t="s">
        <v>20</v>
      </c>
      <c r="D42" s="314">
        <v>2014</v>
      </c>
      <c r="E42" s="81" t="s">
        <v>93</v>
      </c>
      <c r="F42" s="81" t="s">
        <v>654</v>
      </c>
      <c r="G42" s="81" t="s">
        <v>840</v>
      </c>
      <c r="H42" s="359" t="s">
        <v>841</v>
      </c>
      <c r="I42" s="351"/>
      <c r="J42" s="351">
        <v>70</v>
      </c>
      <c r="K42" s="351">
        <v>70</v>
      </c>
      <c r="L42" s="351">
        <v>0</v>
      </c>
      <c r="M42" s="351">
        <v>70</v>
      </c>
      <c r="N42" s="352">
        <v>70</v>
      </c>
      <c r="O42" s="351">
        <v>0</v>
      </c>
      <c r="P42" s="81" t="s">
        <v>687</v>
      </c>
      <c r="Q42" s="81" t="s">
        <v>711</v>
      </c>
      <c r="R42" s="81" t="s">
        <v>659</v>
      </c>
      <c r="S42" s="81"/>
      <c r="T42" s="81" t="s">
        <v>79</v>
      </c>
      <c r="U42" s="81" t="s">
        <v>673</v>
      </c>
      <c r="V42" s="81" t="s">
        <v>695</v>
      </c>
      <c r="W42" s="81" t="s">
        <v>838</v>
      </c>
      <c r="X42" s="81" t="s">
        <v>79</v>
      </c>
      <c r="Y42" s="81" t="s">
        <v>664</v>
      </c>
      <c r="Z42" s="81" t="s">
        <v>664</v>
      </c>
      <c r="AA42" s="81" t="s">
        <v>664</v>
      </c>
      <c r="AB42" s="353">
        <v>360000</v>
      </c>
      <c r="AC42" s="81">
        <v>15</v>
      </c>
      <c r="AD42" s="81" t="s">
        <v>665</v>
      </c>
      <c r="AE42" s="81"/>
      <c r="AF42" s="354"/>
      <c r="AG42" s="354" t="s">
        <v>842</v>
      </c>
      <c r="AH42" s="354" t="s">
        <v>843</v>
      </c>
      <c r="AI42" s="354"/>
    </row>
    <row r="43" s="330" customFormat="1" ht="22" customHeight="1" spans="1:35">
      <c r="A43" s="314" t="s">
        <v>844</v>
      </c>
      <c r="B43" s="314" t="s">
        <v>19</v>
      </c>
      <c r="C43" s="314" t="s">
        <v>20</v>
      </c>
      <c r="D43" s="314">
        <v>2014</v>
      </c>
      <c r="E43" s="81" t="s">
        <v>94</v>
      </c>
      <c r="F43" s="81" t="s">
        <v>654</v>
      </c>
      <c r="G43" s="81" t="s">
        <v>845</v>
      </c>
      <c r="H43" s="359" t="s">
        <v>846</v>
      </c>
      <c r="I43" s="351"/>
      <c r="J43" s="351">
        <v>100</v>
      </c>
      <c r="K43" s="351">
        <v>100</v>
      </c>
      <c r="L43" s="351">
        <v>0</v>
      </c>
      <c r="M43" s="351">
        <v>100</v>
      </c>
      <c r="N43" s="352">
        <v>100</v>
      </c>
      <c r="O43" s="351">
        <v>0</v>
      </c>
      <c r="P43" s="81" t="s">
        <v>657</v>
      </c>
      <c r="Q43" s="81" t="s">
        <v>718</v>
      </c>
      <c r="R43" s="81" t="s">
        <v>659</v>
      </c>
      <c r="S43" s="81" t="s">
        <v>659</v>
      </c>
      <c r="T43" s="81" t="s">
        <v>50</v>
      </c>
      <c r="U43" s="81" t="s">
        <v>661</v>
      </c>
      <c r="V43" s="81" t="s">
        <v>662</v>
      </c>
      <c r="W43" s="81" t="s">
        <v>842</v>
      </c>
      <c r="X43" s="81" t="s">
        <v>79</v>
      </c>
      <c r="Y43" s="81" t="s">
        <v>664</v>
      </c>
      <c r="Z43" s="81" t="s">
        <v>664</v>
      </c>
      <c r="AA43" s="81" t="s">
        <v>664</v>
      </c>
      <c r="AB43" s="353">
        <v>2152000</v>
      </c>
      <c r="AC43" s="81" t="s">
        <v>847</v>
      </c>
      <c r="AD43" s="81" t="s">
        <v>665</v>
      </c>
      <c r="AE43" s="81" t="s">
        <v>848</v>
      </c>
      <c r="AF43" s="354"/>
      <c r="AG43" s="354" t="s">
        <v>698</v>
      </c>
      <c r="AH43" s="354" t="s">
        <v>849</v>
      </c>
      <c r="AI43" s="354" t="s">
        <v>699</v>
      </c>
    </row>
    <row r="44" s="330" customFormat="1" ht="22" customHeight="1" spans="1:35">
      <c r="A44" s="314" t="s">
        <v>850</v>
      </c>
      <c r="B44" s="314" t="s">
        <v>19</v>
      </c>
      <c r="C44" s="314" t="s">
        <v>20</v>
      </c>
      <c r="D44" s="314">
        <v>2014</v>
      </c>
      <c r="E44" s="81" t="s">
        <v>95</v>
      </c>
      <c r="F44" s="81" t="s">
        <v>654</v>
      </c>
      <c r="G44" s="81" t="s">
        <v>692</v>
      </c>
      <c r="H44" s="359" t="s">
        <v>851</v>
      </c>
      <c r="I44" s="351"/>
      <c r="J44" s="351">
        <v>45</v>
      </c>
      <c r="K44" s="351">
        <v>45</v>
      </c>
      <c r="L44" s="351">
        <v>0</v>
      </c>
      <c r="M44" s="351">
        <v>45</v>
      </c>
      <c r="N44" s="352">
        <v>45</v>
      </c>
      <c r="O44" s="351">
        <v>0</v>
      </c>
      <c r="P44" s="81" t="s">
        <v>657</v>
      </c>
      <c r="Q44" s="81" t="s">
        <v>680</v>
      </c>
      <c r="R44" s="81" t="s">
        <v>659</v>
      </c>
      <c r="S44" s="355" t="s">
        <v>659</v>
      </c>
      <c r="T44" s="81" t="s">
        <v>50</v>
      </c>
      <c r="U44" s="81" t="s">
        <v>673</v>
      </c>
      <c r="V44" s="81" t="s">
        <v>852</v>
      </c>
      <c r="W44" s="81" t="s">
        <v>849</v>
      </c>
      <c r="X44" s="81" t="s">
        <v>79</v>
      </c>
      <c r="Y44" s="81" t="s">
        <v>664</v>
      </c>
      <c r="Z44" s="81" t="s">
        <v>664</v>
      </c>
      <c r="AA44" s="81" t="s">
        <v>664</v>
      </c>
      <c r="AB44" s="353" t="s">
        <v>664</v>
      </c>
      <c r="AC44" s="81">
        <v>6</v>
      </c>
      <c r="AD44" s="81" t="s">
        <v>665</v>
      </c>
      <c r="AE44" s="81"/>
      <c r="AF44" s="354"/>
      <c r="AG44" s="354" t="s">
        <v>853</v>
      </c>
      <c r="AH44" s="354" t="s">
        <v>854</v>
      </c>
      <c r="AI44" s="354" t="s">
        <v>699</v>
      </c>
    </row>
    <row r="45" s="330" customFormat="1" ht="22" customHeight="1" spans="1:35">
      <c r="A45" s="314" t="s">
        <v>855</v>
      </c>
      <c r="B45" s="314" t="s">
        <v>19</v>
      </c>
      <c r="C45" s="314" t="s">
        <v>20</v>
      </c>
      <c r="D45" s="314">
        <v>2014</v>
      </c>
      <c r="E45" s="81" t="s">
        <v>96</v>
      </c>
      <c r="F45" s="81" t="s">
        <v>654</v>
      </c>
      <c r="G45" s="81" t="s">
        <v>856</v>
      </c>
      <c r="H45" s="359" t="s">
        <v>857</v>
      </c>
      <c r="I45" s="351"/>
      <c r="J45" s="351">
        <v>75</v>
      </c>
      <c r="K45" s="351">
        <v>75</v>
      </c>
      <c r="L45" s="351">
        <v>0</v>
      </c>
      <c r="M45" s="351">
        <v>75</v>
      </c>
      <c r="N45" s="352">
        <v>75</v>
      </c>
      <c r="O45" s="351">
        <v>0</v>
      </c>
      <c r="P45" s="81" t="s">
        <v>657</v>
      </c>
      <c r="Q45" s="81" t="s">
        <v>680</v>
      </c>
      <c r="R45" s="81" t="s">
        <v>659</v>
      </c>
      <c r="S45" s="81" t="s">
        <v>659</v>
      </c>
      <c r="T45" s="81" t="s">
        <v>50</v>
      </c>
      <c r="U45" s="81" t="s">
        <v>673</v>
      </c>
      <c r="V45" s="81" t="s">
        <v>695</v>
      </c>
      <c r="W45" s="81" t="s">
        <v>854</v>
      </c>
      <c r="X45" s="81" t="s">
        <v>79</v>
      </c>
      <c r="Y45" s="81" t="s">
        <v>664</v>
      </c>
      <c r="Z45" s="81" t="s">
        <v>664</v>
      </c>
      <c r="AA45" s="81" t="s">
        <v>664</v>
      </c>
      <c r="AB45" s="353" t="s">
        <v>664</v>
      </c>
      <c r="AC45" s="81" t="s">
        <v>664</v>
      </c>
      <c r="AD45" s="81" t="s">
        <v>665</v>
      </c>
      <c r="AE45" s="81"/>
      <c r="AF45" s="354"/>
      <c r="AG45" s="354" t="s">
        <v>858</v>
      </c>
      <c r="AH45" s="354" t="s">
        <v>859</v>
      </c>
      <c r="AI45" s="354" t="s">
        <v>699</v>
      </c>
    </row>
    <row r="46" s="330" customFormat="1" ht="22" customHeight="1" spans="1:35">
      <c r="A46" s="314" t="s">
        <v>860</v>
      </c>
      <c r="B46" s="314" t="s">
        <v>19</v>
      </c>
      <c r="C46" s="314" t="s">
        <v>20</v>
      </c>
      <c r="D46" s="314">
        <v>2014</v>
      </c>
      <c r="E46" s="81" t="s">
        <v>97</v>
      </c>
      <c r="F46" s="81" t="s">
        <v>654</v>
      </c>
      <c r="G46" s="81" t="s">
        <v>716</v>
      </c>
      <c r="H46" s="359" t="s">
        <v>861</v>
      </c>
      <c r="I46" s="351"/>
      <c r="J46" s="351">
        <v>30</v>
      </c>
      <c r="K46" s="351">
        <v>30</v>
      </c>
      <c r="L46" s="351">
        <v>0</v>
      </c>
      <c r="M46" s="351">
        <v>30</v>
      </c>
      <c r="N46" s="352">
        <v>30</v>
      </c>
      <c r="O46" s="351">
        <v>0</v>
      </c>
      <c r="P46" s="81" t="s">
        <v>687</v>
      </c>
      <c r="Q46" s="81" t="s">
        <v>758</v>
      </c>
      <c r="R46" s="81" t="s">
        <v>664</v>
      </c>
      <c r="S46" s="81" t="s">
        <v>664</v>
      </c>
      <c r="T46" s="81" t="s">
        <v>79</v>
      </c>
      <c r="U46" s="81" t="s">
        <v>673</v>
      </c>
      <c r="V46" s="81" t="s">
        <v>689</v>
      </c>
      <c r="W46" s="81" t="s">
        <v>862</v>
      </c>
      <c r="X46" s="81" t="s">
        <v>79</v>
      </c>
      <c r="Y46" s="81" t="s">
        <v>664</v>
      </c>
      <c r="Z46" s="81" t="s">
        <v>664</v>
      </c>
      <c r="AA46" s="81" t="s">
        <v>664</v>
      </c>
      <c r="AB46" s="353" t="s">
        <v>664</v>
      </c>
      <c r="AC46" s="81" t="s">
        <v>664</v>
      </c>
      <c r="AD46" s="81" t="s">
        <v>665</v>
      </c>
      <c r="AE46" s="81"/>
      <c r="AF46" s="354"/>
      <c r="AG46" s="354" t="s">
        <v>863</v>
      </c>
      <c r="AH46" s="354" t="s">
        <v>863</v>
      </c>
      <c r="AI46" s="354"/>
    </row>
    <row r="47" s="330" customFormat="1" ht="22" customHeight="1" spans="1:35">
      <c r="A47" s="314" t="s">
        <v>864</v>
      </c>
      <c r="B47" s="314" t="s">
        <v>19</v>
      </c>
      <c r="C47" s="314" t="s">
        <v>20</v>
      </c>
      <c r="D47" s="314">
        <v>2014</v>
      </c>
      <c r="E47" s="81" t="s">
        <v>98</v>
      </c>
      <c r="F47" s="81" t="s">
        <v>654</v>
      </c>
      <c r="G47" s="81" t="s">
        <v>865</v>
      </c>
      <c r="H47" s="359" t="s">
        <v>866</v>
      </c>
      <c r="I47" s="351"/>
      <c r="J47" s="351">
        <v>77</v>
      </c>
      <c r="K47" s="351">
        <v>77</v>
      </c>
      <c r="L47" s="351">
        <v>0</v>
      </c>
      <c r="M47" s="351">
        <v>77</v>
      </c>
      <c r="N47" s="352">
        <v>77</v>
      </c>
      <c r="O47" s="351">
        <v>0</v>
      </c>
      <c r="P47" s="81" t="s">
        <v>657</v>
      </c>
      <c r="Q47" s="81" t="s">
        <v>658</v>
      </c>
      <c r="R47" s="81" t="s">
        <v>659</v>
      </c>
      <c r="S47" s="81" t="s">
        <v>777</v>
      </c>
      <c r="T47" s="81" t="s">
        <v>79</v>
      </c>
      <c r="U47" s="81" t="s">
        <v>661</v>
      </c>
      <c r="V47" s="81" t="s">
        <v>662</v>
      </c>
      <c r="W47" s="81" t="s">
        <v>863</v>
      </c>
      <c r="X47" s="81" t="s">
        <v>79</v>
      </c>
      <c r="Y47" s="81" t="s">
        <v>664</v>
      </c>
      <c r="Z47" s="81" t="s">
        <v>664</v>
      </c>
      <c r="AA47" s="81" t="s">
        <v>664</v>
      </c>
      <c r="AB47" s="353">
        <v>16000</v>
      </c>
      <c r="AC47" s="81" t="s">
        <v>664</v>
      </c>
      <c r="AD47" s="81" t="s">
        <v>665</v>
      </c>
      <c r="AE47" s="81"/>
      <c r="AF47" s="354"/>
      <c r="AG47" s="354" t="s">
        <v>867</v>
      </c>
      <c r="AH47" s="354" t="s">
        <v>868</v>
      </c>
      <c r="AI47" s="354" t="s">
        <v>869</v>
      </c>
    </row>
    <row r="48" s="330" customFormat="1" ht="22" customHeight="1" spans="1:35">
      <c r="A48" s="314" t="s">
        <v>870</v>
      </c>
      <c r="B48" s="314" t="s">
        <v>19</v>
      </c>
      <c r="C48" s="314" t="s">
        <v>20</v>
      </c>
      <c r="D48" s="360">
        <v>2014</v>
      </c>
      <c r="E48" s="359" t="s">
        <v>99</v>
      </c>
      <c r="F48" s="81" t="s">
        <v>654</v>
      </c>
      <c r="G48" s="359" t="s">
        <v>871</v>
      </c>
      <c r="H48" s="359" t="s">
        <v>872</v>
      </c>
      <c r="I48" s="351"/>
      <c r="J48" s="351">
        <v>65</v>
      </c>
      <c r="K48" s="351">
        <v>60</v>
      </c>
      <c r="L48" s="351">
        <v>5</v>
      </c>
      <c r="M48" s="351">
        <v>65</v>
      </c>
      <c r="N48" s="352">
        <v>60</v>
      </c>
      <c r="O48" s="351">
        <v>5</v>
      </c>
      <c r="P48" s="81" t="s">
        <v>657</v>
      </c>
      <c r="Q48" s="81" t="s">
        <v>658</v>
      </c>
      <c r="R48" s="81" t="s">
        <v>659</v>
      </c>
      <c r="S48" s="81" t="s">
        <v>659</v>
      </c>
      <c r="T48" s="81" t="s">
        <v>50</v>
      </c>
      <c r="U48" s="81" t="s">
        <v>673</v>
      </c>
      <c r="V48" s="81" t="s">
        <v>662</v>
      </c>
      <c r="W48" s="359" t="s">
        <v>867</v>
      </c>
      <c r="X48" s="81" t="s">
        <v>79</v>
      </c>
      <c r="Y48" s="81" t="s">
        <v>664</v>
      </c>
      <c r="Z48" s="81" t="s">
        <v>664</v>
      </c>
      <c r="AA48" s="81" t="s">
        <v>664</v>
      </c>
      <c r="AB48" s="353" t="s">
        <v>664</v>
      </c>
      <c r="AC48" s="473" t="s">
        <v>873</v>
      </c>
      <c r="AD48" s="81" t="s">
        <v>665</v>
      </c>
      <c r="AE48" s="81"/>
      <c r="AF48" s="354"/>
      <c r="AG48" s="361" t="s">
        <v>874</v>
      </c>
      <c r="AH48" s="361" t="s">
        <v>874</v>
      </c>
      <c r="AI48" s="354" t="s">
        <v>875</v>
      </c>
    </row>
    <row r="49" s="330" customFormat="1" ht="22" customHeight="1" spans="1:35">
      <c r="A49" s="314" t="s">
        <v>876</v>
      </c>
      <c r="B49" s="314" t="s">
        <v>19</v>
      </c>
      <c r="C49" s="314" t="s">
        <v>20</v>
      </c>
      <c r="D49" s="314">
        <v>2014</v>
      </c>
      <c r="E49" s="81" t="s">
        <v>100</v>
      </c>
      <c r="F49" s="81" t="s">
        <v>654</v>
      </c>
      <c r="G49" s="81" t="s">
        <v>877</v>
      </c>
      <c r="H49" s="359" t="s">
        <v>878</v>
      </c>
      <c r="I49" s="351"/>
      <c r="J49" s="351">
        <v>200</v>
      </c>
      <c r="K49" s="351">
        <v>200</v>
      </c>
      <c r="L49" s="351">
        <v>0</v>
      </c>
      <c r="M49" s="351">
        <v>200</v>
      </c>
      <c r="N49" s="352">
        <v>200</v>
      </c>
      <c r="O49" s="351">
        <v>0</v>
      </c>
      <c r="P49" s="81" t="s">
        <v>687</v>
      </c>
      <c r="Q49" s="81" t="s">
        <v>758</v>
      </c>
      <c r="R49" s="81" t="s">
        <v>664</v>
      </c>
      <c r="S49" s="81" t="s">
        <v>664</v>
      </c>
      <c r="T49" s="81" t="s">
        <v>50</v>
      </c>
      <c r="U49" s="81" t="s">
        <v>661</v>
      </c>
      <c r="V49" s="81" t="s">
        <v>689</v>
      </c>
      <c r="W49" s="81" t="s">
        <v>874</v>
      </c>
      <c r="X49" s="81" t="s">
        <v>79</v>
      </c>
      <c r="Y49" s="81" t="s">
        <v>664</v>
      </c>
      <c r="Z49" s="81" t="s">
        <v>664</v>
      </c>
      <c r="AA49" s="81" t="s">
        <v>664</v>
      </c>
      <c r="AB49" s="353" t="s">
        <v>664</v>
      </c>
      <c r="AC49" s="81" t="s">
        <v>664</v>
      </c>
      <c r="AD49" s="81" t="s">
        <v>665</v>
      </c>
      <c r="AE49" s="81"/>
      <c r="AF49" s="354"/>
      <c r="AG49" s="354" t="s">
        <v>879</v>
      </c>
      <c r="AH49" s="354" t="s">
        <v>880</v>
      </c>
      <c r="AI49" s="354"/>
    </row>
    <row r="50" s="330" customFormat="1" ht="22" customHeight="1" spans="1:35">
      <c r="A50" s="314" t="s">
        <v>881</v>
      </c>
      <c r="B50" s="314" t="s">
        <v>19</v>
      </c>
      <c r="C50" s="314" t="s">
        <v>20</v>
      </c>
      <c r="D50" s="314">
        <v>2014</v>
      </c>
      <c r="E50" s="81" t="s">
        <v>101</v>
      </c>
      <c r="F50" s="81" t="s">
        <v>654</v>
      </c>
      <c r="G50" s="81" t="s">
        <v>882</v>
      </c>
      <c r="H50" s="359" t="s">
        <v>883</v>
      </c>
      <c r="I50" s="351"/>
      <c r="J50" s="351">
        <v>120</v>
      </c>
      <c r="K50" s="351">
        <v>120</v>
      </c>
      <c r="L50" s="351">
        <v>0</v>
      </c>
      <c r="M50" s="351">
        <v>120</v>
      </c>
      <c r="N50" s="352">
        <v>120</v>
      </c>
      <c r="O50" s="351">
        <v>0</v>
      </c>
      <c r="P50" s="81" t="s">
        <v>657</v>
      </c>
      <c r="Q50" s="81" t="s">
        <v>658</v>
      </c>
      <c r="R50" s="81" t="s">
        <v>659</v>
      </c>
      <c r="S50" s="81" t="s">
        <v>659</v>
      </c>
      <c r="T50" s="81" t="s">
        <v>50</v>
      </c>
      <c r="U50" s="81" t="s">
        <v>673</v>
      </c>
      <c r="V50" s="81" t="s">
        <v>662</v>
      </c>
      <c r="W50" s="81" t="s">
        <v>879</v>
      </c>
      <c r="X50" s="81" t="s">
        <v>79</v>
      </c>
      <c r="Y50" s="81" t="s">
        <v>664</v>
      </c>
      <c r="Z50" s="81" t="s">
        <v>664</v>
      </c>
      <c r="AA50" s="81" t="s">
        <v>664</v>
      </c>
      <c r="AB50" s="353" t="s">
        <v>664</v>
      </c>
      <c r="AC50" s="81" t="s">
        <v>664</v>
      </c>
      <c r="AD50" s="81" t="s">
        <v>665</v>
      </c>
      <c r="AE50" s="81"/>
      <c r="AF50" s="354"/>
      <c r="AG50" s="354" t="s">
        <v>884</v>
      </c>
      <c r="AH50" s="354" t="s">
        <v>884</v>
      </c>
      <c r="AI50" s="354"/>
    </row>
    <row r="51" s="330" customFormat="1" ht="22" customHeight="1" spans="1:35">
      <c r="A51" s="314" t="s">
        <v>885</v>
      </c>
      <c r="B51" s="314" t="s">
        <v>19</v>
      </c>
      <c r="C51" s="314" t="s">
        <v>20</v>
      </c>
      <c r="D51" s="314">
        <v>2014</v>
      </c>
      <c r="E51" s="81" t="s">
        <v>102</v>
      </c>
      <c r="F51" s="81" t="s">
        <v>654</v>
      </c>
      <c r="G51" s="81" t="s">
        <v>756</v>
      </c>
      <c r="H51" s="359" t="s">
        <v>886</v>
      </c>
      <c r="I51" s="351"/>
      <c r="J51" s="351">
        <v>25</v>
      </c>
      <c r="K51" s="351">
        <v>25</v>
      </c>
      <c r="L51" s="351">
        <v>0</v>
      </c>
      <c r="M51" s="351">
        <v>25</v>
      </c>
      <c r="N51" s="352">
        <v>25</v>
      </c>
      <c r="O51" s="351">
        <v>0</v>
      </c>
      <c r="P51" s="81" t="s">
        <v>669</v>
      </c>
      <c r="Q51" s="81" t="s">
        <v>680</v>
      </c>
      <c r="R51" s="81" t="s">
        <v>664</v>
      </c>
      <c r="S51" s="81" t="s">
        <v>664</v>
      </c>
      <c r="T51" s="81" t="s">
        <v>79</v>
      </c>
      <c r="U51" s="81" t="s">
        <v>661</v>
      </c>
      <c r="V51" s="81" t="s">
        <v>662</v>
      </c>
      <c r="W51" s="81" t="s">
        <v>884</v>
      </c>
      <c r="X51" s="81" t="s">
        <v>79</v>
      </c>
      <c r="Y51" s="81" t="s">
        <v>664</v>
      </c>
      <c r="Z51" s="81" t="s">
        <v>664</v>
      </c>
      <c r="AA51" s="81" t="s">
        <v>664</v>
      </c>
      <c r="AB51" s="353" t="s">
        <v>664</v>
      </c>
      <c r="AC51" s="81" t="s">
        <v>664</v>
      </c>
      <c r="AD51" s="81" t="s">
        <v>665</v>
      </c>
      <c r="AE51" s="81"/>
      <c r="AF51" s="354"/>
      <c r="AG51" s="354" t="s">
        <v>887</v>
      </c>
      <c r="AH51" s="354" t="s">
        <v>887</v>
      </c>
      <c r="AI51" s="354"/>
    </row>
    <row r="52" s="330" customFormat="1" ht="22" customHeight="1" spans="1:35">
      <c r="A52" s="314" t="s">
        <v>888</v>
      </c>
      <c r="B52" s="314" t="s">
        <v>19</v>
      </c>
      <c r="C52" s="314" t="s">
        <v>20</v>
      </c>
      <c r="D52" s="314">
        <v>2014</v>
      </c>
      <c r="E52" s="81" t="s">
        <v>103</v>
      </c>
      <c r="F52" s="81" t="s">
        <v>654</v>
      </c>
      <c r="G52" s="81" t="s">
        <v>889</v>
      </c>
      <c r="H52" s="359" t="s">
        <v>890</v>
      </c>
      <c r="I52" s="351"/>
      <c r="J52" s="351">
        <v>25</v>
      </c>
      <c r="K52" s="351">
        <v>25</v>
      </c>
      <c r="L52" s="351">
        <v>0</v>
      </c>
      <c r="M52" s="351">
        <v>25</v>
      </c>
      <c r="N52" s="352">
        <v>25</v>
      </c>
      <c r="O52" s="351">
        <v>0</v>
      </c>
      <c r="P52" s="81" t="s">
        <v>687</v>
      </c>
      <c r="Q52" s="81" t="s">
        <v>688</v>
      </c>
      <c r="R52" s="81" t="s">
        <v>664</v>
      </c>
      <c r="S52" s="81" t="s">
        <v>664</v>
      </c>
      <c r="T52" s="81" t="s">
        <v>50</v>
      </c>
      <c r="U52" s="81" t="s">
        <v>661</v>
      </c>
      <c r="V52" s="81" t="s">
        <v>689</v>
      </c>
      <c r="W52" s="81" t="s">
        <v>887</v>
      </c>
      <c r="X52" s="81" t="s">
        <v>79</v>
      </c>
      <c r="Y52" s="81" t="s">
        <v>664</v>
      </c>
      <c r="Z52" s="81" t="s">
        <v>664</v>
      </c>
      <c r="AA52" s="81" t="s">
        <v>664</v>
      </c>
      <c r="AB52" s="353" t="s">
        <v>664</v>
      </c>
      <c r="AC52" s="81" t="s">
        <v>664</v>
      </c>
      <c r="AD52" s="81" t="s">
        <v>665</v>
      </c>
      <c r="AE52" s="81"/>
      <c r="AF52" s="354"/>
      <c r="AG52" s="354" t="s">
        <v>788</v>
      </c>
      <c r="AH52" s="354" t="s">
        <v>788</v>
      </c>
      <c r="AI52" s="354"/>
    </row>
    <row r="53" s="330" customFormat="1" ht="22" customHeight="1" spans="1:35">
      <c r="A53" s="314" t="s">
        <v>891</v>
      </c>
      <c r="B53" s="314" t="s">
        <v>19</v>
      </c>
      <c r="C53" s="314" t="s">
        <v>20</v>
      </c>
      <c r="D53" s="314">
        <v>2014</v>
      </c>
      <c r="E53" s="81" t="s">
        <v>104</v>
      </c>
      <c r="F53" s="81" t="s">
        <v>654</v>
      </c>
      <c r="G53" s="81" t="s">
        <v>786</v>
      </c>
      <c r="H53" s="359" t="s">
        <v>892</v>
      </c>
      <c r="I53" s="351"/>
      <c r="J53" s="351">
        <v>69.47</v>
      </c>
      <c r="K53" s="351">
        <v>69.47</v>
      </c>
      <c r="L53" s="351">
        <v>0</v>
      </c>
      <c r="M53" s="351">
        <v>69.47</v>
      </c>
      <c r="N53" s="352">
        <v>69.47</v>
      </c>
      <c r="O53" s="351">
        <v>0</v>
      </c>
      <c r="P53" s="81" t="s">
        <v>669</v>
      </c>
      <c r="Q53" s="81" t="s">
        <v>658</v>
      </c>
      <c r="R53" s="81" t="s">
        <v>664</v>
      </c>
      <c r="S53" s="81" t="s">
        <v>664</v>
      </c>
      <c r="T53" s="81" t="s">
        <v>50</v>
      </c>
      <c r="U53" s="81" t="s">
        <v>661</v>
      </c>
      <c r="V53" s="81" t="s">
        <v>662</v>
      </c>
      <c r="W53" s="81" t="s">
        <v>788</v>
      </c>
      <c r="X53" s="81" t="s">
        <v>79</v>
      </c>
      <c r="Y53" s="81" t="s">
        <v>664</v>
      </c>
      <c r="Z53" s="81" t="s">
        <v>664</v>
      </c>
      <c r="AA53" s="81" t="s">
        <v>664</v>
      </c>
      <c r="AB53" s="353" t="s">
        <v>664</v>
      </c>
      <c r="AC53" s="81" t="s">
        <v>664</v>
      </c>
      <c r="AD53" s="81" t="s">
        <v>665</v>
      </c>
      <c r="AE53" s="81" t="s">
        <v>893</v>
      </c>
      <c r="AF53" s="354"/>
      <c r="AG53" s="354" t="s">
        <v>674</v>
      </c>
      <c r="AH53" s="354" t="s">
        <v>676</v>
      </c>
      <c r="AI53" s="354"/>
    </row>
    <row r="54" s="330" customFormat="1" ht="22" customHeight="1" spans="1:35">
      <c r="A54" s="314" t="s">
        <v>894</v>
      </c>
      <c r="B54" s="314" t="s">
        <v>19</v>
      </c>
      <c r="C54" s="314" t="s">
        <v>20</v>
      </c>
      <c r="D54" s="314">
        <v>2014</v>
      </c>
      <c r="E54" s="81" t="s">
        <v>105</v>
      </c>
      <c r="F54" s="81" t="s">
        <v>654</v>
      </c>
      <c r="G54" s="81" t="s">
        <v>672</v>
      </c>
      <c r="H54" s="359" t="s">
        <v>895</v>
      </c>
      <c r="I54" s="351"/>
      <c r="J54" s="351">
        <v>20.8</v>
      </c>
      <c r="K54" s="351">
        <v>20.8</v>
      </c>
      <c r="L54" s="351">
        <v>0</v>
      </c>
      <c r="M54" s="351">
        <v>20.8</v>
      </c>
      <c r="N54" s="352">
        <v>20.8</v>
      </c>
      <c r="O54" s="351">
        <v>0</v>
      </c>
      <c r="P54" s="81" t="s">
        <v>669</v>
      </c>
      <c r="Q54" s="81" t="s">
        <v>658</v>
      </c>
      <c r="R54" s="81" t="s">
        <v>664</v>
      </c>
      <c r="S54" s="81" t="s">
        <v>664</v>
      </c>
      <c r="T54" s="81" t="s">
        <v>50</v>
      </c>
      <c r="U54" s="81" t="s">
        <v>673</v>
      </c>
      <c r="V54" s="81" t="s">
        <v>662</v>
      </c>
      <c r="W54" s="81" t="s">
        <v>674</v>
      </c>
      <c r="X54" s="81" t="s">
        <v>79</v>
      </c>
      <c r="Y54" s="81" t="s">
        <v>664</v>
      </c>
      <c r="Z54" s="81" t="s">
        <v>664</v>
      </c>
      <c r="AA54" s="81" t="s">
        <v>664</v>
      </c>
      <c r="AB54" s="353" t="s">
        <v>664</v>
      </c>
      <c r="AC54" s="81" t="s">
        <v>664</v>
      </c>
      <c r="AD54" s="81" t="s">
        <v>665</v>
      </c>
      <c r="AE54" s="81" t="s">
        <v>896</v>
      </c>
      <c r="AF54" s="354"/>
      <c r="AG54" s="358" t="s">
        <v>817</v>
      </c>
      <c r="AH54" s="358" t="s">
        <v>818</v>
      </c>
      <c r="AI54" s="354"/>
    </row>
    <row r="55" s="330" customFormat="1" ht="28.5" spans="1:35">
      <c r="A55" s="314" t="s">
        <v>897</v>
      </c>
      <c r="B55" s="314" t="s">
        <v>19</v>
      </c>
      <c r="C55" s="314" t="s">
        <v>20</v>
      </c>
      <c r="D55" s="314">
        <v>2014</v>
      </c>
      <c r="E55" s="81" t="s">
        <v>89</v>
      </c>
      <c r="F55" s="81" t="s">
        <v>654</v>
      </c>
      <c r="G55" s="81" t="s">
        <v>820</v>
      </c>
      <c r="H55" s="359" t="s">
        <v>898</v>
      </c>
      <c r="I55" s="351"/>
      <c r="J55" s="351">
        <v>16.79</v>
      </c>
      <c r="K55" s="351">
        <v>16.79</v>
      </c>
      <c r="L55" s="351">
        <v>0</v>
      </c>
      <c r="M55" s="351">
        <v>16.79</v>
      </c>
      <c r="N55" s="352">
        <v>16.79</v>
      </c>
      <c r="O55" s="351">
        <v>0</v>
      </c>
      <c r="P55" s="81" t="s">
        <v>669</v>
      </c>
      <c r="Q55" s="81" t="s">
        <v>658</v>
      </c>
      <c r="R55" s="81" t="s">
        <v>664</v>
      </c>
      <c r="S55" s="81" t="s">
        <v>664</v>
      </c>
      <c r="T55" s="81" t="s">
        <v>50</v>
      </c>
      <c r="U55" s="81" t="s">
        <v>673</v>
      </c>
      <c r="V55" s="81" t="s">
        <v>695</v>
      </c>
      <c r="W55" s="81" t="s">
        <v>818</v>
      </c>
      <c r="X55" s="81" t="s">
        <v>79</v>
      </c>
      <c r="Y55" s="81" t="s">
        <v>664</v>
      </c>
      <c r="Z55" s="81" t="s">
        <v>664</v>
      </c>
      <c r="AA55" s="81" t="s">
        <v>664</v>
      </c>
      <c r="AB55" s="81" t="s">
        <v>664</v>
      </c>
      <c r="AC55" s="81" t="s">
        <v>664</v>
      </c>
      <c r="AD55" s="81" t="s">
        <v>665</v>
      </c>
      <c r="AE55" s="81" t="s">
        <v>899</v>
      </c>
      <c r="AF55" s="354"/>
      <c r="AG55" s="362" t="s">
        <v>900</v>
      </c>
      <c r="AH55" s="362" t="s">
        <v>900</v>
      </c>
      <c r="AI55" s="354"/>
    </row>
    <row r="56" s="330" customFormat="1" ht="22" customHeight="1" spans="1:35">
      <c r="A56" s="314" t="s">
        <v>901</v>
      </c>
      <c r="B56" s="314" t="s">
        <v>19</v>
      </c>
      <c r="C56" s="314" t="s">
        <v>20</v>
      </c>
      <c r="D56" s="314">
        <v>2014</v>
      </c>
      <c r="E56" s="81" t="s">
        <v>106</v>
      </c>
      <c r="F56" s="81" t="s">
        <v>654</v>
      </c>
      <c r="G56" s="314" t="s">
        <v>902</v>
      </c>
      <c r="H56" s="350" t="s">
        <v>903</v>
      </c>
      <c r="I56" s="351"/>
      <c r="J56" s="351">
        <v>133.06</v>
      </c>
      <c r="K56" s="351">
        <v>133.06</v>
      </c>
      <c r="L56" s="351">
        <v>0</v>
      </c>
      <c r="M56" s="351">
        <v>133.06</v>
      </c>
      <c r="N56" s="352">
        <v>133.06</v>
      </c>
      <c r="O56" s="351">
        <v>0</v>
      </c>
      <c r="P56" s="81" t="s">
        <v>669</v>
      </c>
      <c r="Q56" s="81" t="s">
        <v>658</v>
      </c>
      <c r="R56" s="81" t="s">
        <v>664</v>
      </c>
      <c r="S56" s="81" t="s">
        <v>664</v>
      </c>
      <c r="T56" s="81" t="s">
        <v>50</v>
      </c>
      <c r="U56" s="81" t="s">
        <v>661</v>
      </c>
      <c r="V56" s="81" t="s">
        <v>662</v>
      </c>
      <c r="W56" s="81" t="s">
        <v>817</v>
      </c>
      <c r="X56" s="81" t="s">
        <v>664</v>
      </c>
      <c r="Y56" s="81" t="s">
        <v>664</v>
      </c>
      <c r="Z56" s="81" t="s">
        <v>664</v>
      </c>
      <c r="AA56" s="81" t="s">
        <v>664</v>
      </c>
      <c r="AB56" s="353" t="s">
        <v>664</v>
      </c>
      <c r="AC56" s="81" t="s">
        <v>664</v>
      </c>
      <c r="AD56" s="81" t="s">
        <v>665</v>
      </c>
      <c r="AE56" s="81"/>
      <c r="AF56" s="354"/>
      <c r="AG56" s="354" t="s">
        <v>904</v>
      </c>
      <c r="AH56" s="358" t="s">
        <v>905</v>
      </c>
      <c r="AI56" s="354"/>
    </row>
    <row r="57" s="330" customFormat="1" ht="22" customHeight="1" spans="1:35">
      <c r="A57" s="314" t="s">
        <v>906</v>
      </c>
      <c r="B57" s="314" t="s">
        <v>19</v>
      </c>
      <c r="C57" s="314" t="s">
        <v>20</v>
      </c>
      <c r="D57" s="314">
        <v>2014</v>
      </c>
      <c r="E57" s="81" t="s">
        <v>113</v>
      </c>
      <c r="F57" s="81" t="s">
        <v>907</v>
      </c>
      <c r="G57" s="81" t="s">
        <v>908</v>
      </c>
      <c r="H57" s="350" t="s">
        <v>909</v>
      </c>
      <c r="I57" s="351"/>
      <c r="J57" s="351">
        <v>956.86</v>
      </c>
      <c r="K57" s="351">
        <v>956.86</v>
      </c>
      <c r="L57" s="351">
        <v>0</v>
      </c>
      <c r="M57" s="351">
        <v>956.86</v>
      </c>
      <c r="N57" s="352">
        <v>956.86</v>
      </c>
      <c r="O57" s="351">
        <v>0</v>
      </c>
      <c r="P57" s="81" t="s">
        <v>657</v>
      </c>
      <c r="Q57" s="81" t="s">
        <v>718</v>
      </c>
      <c r="R57" s="81" t="s">
        <v>659</v>
      </c>
      <c r="S57" s="81" t="s">
        <v>659</v>
      </c>
      <c r="T57" s="81" t="s">
        <v>50</v>
      </c>
      <c r="U57" s="81" t="s">
        <v>673</v>
      </c>
      <c r="V57" s="81" t="s">
        <v>662</v>
      </c>
      <c r="W57" s="81" t="s">
        <v>904</v>
      </c>
      <c r="X57" s="81" t="s">
        <v>664</v>
      </c>
      <c r="Y57" s="81" t="s">
        <v>664</v>
      </c>
      <c r="Z57" s="81" t="s">
        <v>664</v>
      </c>
      <c r="AA57" s="81" t="s">
        <v>664</v>
      </c>
      <c r="AB57" s="353">
        <v>5300000</v>
      </c>
      <c r="AC57" s="81" t="s">
        <v>910</v>
      </c>
      <c r="AD57" s="81" t="s">
        <v>665</v>
      </c>
      <c r="AE57" s="81"/>
      <c r="AF57" s="354"/>
      <c r="AG57" s="354" t="s">
        <v>911</v>
      </c>
      <c r="AH57" s="354" t="s">
        <v>911</v>
      </c>
      <c r="AI57" s="354" t="s">
        <v>912</v>
      </c>
    </row>
    <row r="58" s="330" customFormat="1" ht="22" customHeight="1" spans="1:35">
      <c r="A58" s="314" t="s">
        <v>913</v>
      </c>
      <c r="B58" s="314" t="s">
        <v>19</v>
      </c>
      <c r="C58" s="314" t="s">
        <v>20</v>
      </c>
      <c r="D58" s="314">
        <v>2015</v>
      </c>
      <c r="E58" s="81" t="s">
        <v>115</v>
      </c>
      <c r="F58" s="81" t="s">
        <v>654</v>
      </c>
      <c r="G58" s="81" t="s">
        <v>914</v>
      </c>
      <c r="H58" s="350" t="s">
        <v>915</v>
      </c>
      <c r="I58" s="351"/>
      <c r="J58" s="351">
        <v>226</v>
      </c>
      <c r="K58" s="351">
        <v>226</v>
      </c>
      <c r="L58" s="351">
        <v>0</v>
      </c>
      <c r="M58" s="351">
        <v>184.902225</v>
      </c>
      <c r="N58" s="352">
        <v>184.902225</v>
      </c>
      <c r="O58" s="351">
        <v>0</v>
      </c>
      <c r="P58" s="81" t="s">
        <v>657</v>
      </c>
      <c r="Q58" s="81" t="s">
        <v>718</v>
      </c>
      <c r="R58" s="81" t="s">
        <v>659</v>
      </c>
      <c r="S58" s="81" t="s">
        <v>660</v>
      </c>
      <c r="T58" s="81" t="s">
        <v>50</v>
      </c>
      <c r="U58" s="81" t="s">
        <v>661</v>
      </c>
      <c r="V58" s="81" t="s">
        <v>662</v>
      </c>
      <c r="W58" s="81" t="s">
        <v>911</v>
      </c>
      <c r="X58" s="81" t="s">
        <v>79</v>
      </c>
      <c r="Y58" s="81" t="s">
        <v>664</v>
      </c>
      <c r="Z58" s="81" t="s">
        <v>664</v>
      </c>
      <c r="AA58" s="81" t="s">
        <v>664</v>
      </c>
      <c r="AB58" s="353">
        <v>15000</v>
      </c>
      <c r="AC58" s="81" t="s">
        <v>916</v>
      </c>
      <c r="AD58" s="81" t="s">
        <v>665</v>
      </c>
      <c r="AE58" s="81"/>
      <c r="AF58" s="354"/>
      <c r="AG58" s="354" t="s">
        <v>842</v>
      </c>
      <c r="AH58" s="354" t="s">
        <v>843</v>
      </c>
      <c r="AI58" s="354"/>
    </row>
    <row r="59" s="330" customFormat="1" ht="22" customHeight="1" spans="1:35">
      <c r="A59" s="314" t="s">
        <v>917</v>
      </c>
      <c r="B59" s="314" t="s">
        <v>19</v>
      </c>
      <c r="C59" s="314" t="s">
        <v>20</v>
      </c>
      <c r="D59" s="314">
        <v>2015</v>
      </c>
      <c r="E59" s="81" t="s">
        <v>116</v>
      </c>
      <c r="F59" s="81" t="s">
        <v>654</v>
      </c>
      <c r="G59" s="81" t="s">
        <v>908</v>
      </c>
      <c r="H59" s="350" t="s">
        <v>918</v>
      </c>
      <c r="I59" s="351"/>
      <c r="J59" s="351">
        <v>180</v>
      </c>
      <c r="K59" s="351">
        <v>180</v>
      </c>
      <c r="L59" s="351"/>
      <c r="M59" s="351">
        <v>180</v>
      </c>
      <c r="N59" s="352">
        <v>180</v>
      </c>
      <c r="O59" s="351"/>
      <c r="P59" s="81" t="s">
        <v>669</v>
      </c>
      <c r="Q59" s="81" t="s">
        <v>688</v>
      </c>
      <c r="R59" s="81" t="s">
        <v>664</v>
      </c>
      <c r="S59" s="81" t="s">
        <v>664</v>
      </c>
      <c r="T59" s="81" t="s">
        <v>50</v>
      </c>
      <c r="U59" s="81" t="s">
        <v>661</v>
      </c>
      <c r="V59" s="81" t="s">
        <v>662</v>
      </c>
      <c r="W59" s="81" t="s">
        <v>904</v>
      </c>
      <c r="X59" s="81" t="s">
        <v>664</v>
      </c>
      <c r="Y59" s="81" t="s">
        <v>664</v>
      </c>
      <c r="Z59" s="81" t="s">
        <v>664</v>
      </c>
      <c r="AA59" s="81" t="s">
        <v>664</v>
      </c>
      <c r="AB59" s="353" t="s">
        <v>664</v>
      </c>
      <c r="AC59" s="81" t="s">
        <v>664</v>
      </c>
      <c r="AD59" s="81" t="s">
        <v>665</v>
      </c>
      <c r="AE59" s="81"/>
      <c r="AF59" s="354"/>
      <c r="AG59" s="354" t="s">
        <v>712</v>
      </c>
      <c r="AH59" s="354" t="s">
        <v>919</v>
      </c>
      <c r="AI59" s="354"/>
    </row>
    <row r="60" s="330" customFormat="1" ht="22" customHeight="1" spans="1:35">
      <c r="A60" s="314" t="s">
        <v>920</v>
      </c>
      <c r="B60" s="314" t="s">
        <v>19</v>
      </c>
      <c r="C60" s="314" t="s">
        <v>20</v>
      </c>
      <c r="D60" s="314">
        <v>2015</v>
      </c>
      <c r="E60" s="81" t="s">
        <v>117</v>
      </c>
      <c r="F60" s="81" t="s">
        <v>654</v>
      </c>
      <c r="G60" s="81" t="s">
        <v>845</v>
      </c>
      <c r="H60" s="350" t="s">
        <v>921</v>
      </c>
      <c r="I60" s="351"/>
      <c r="J60" s="351">
        <v>150</v>
      </c>
      <c r="K60" s="351">
        <v>150</v>
      </c>
      <c r="L60" s="351">
        <v>0</v>
      </c>
      <c r="M60" s="351">
        <v>150</v>
      </c>
      <c r="N60" s="352">
        <v>150</v>
      </c>
      <c r="O60" s="351">
        <v>0</v>
      </c>
      <c r="P60" s="81" t="s">
        <v>657</v>
      </c>
      <c r="Q60" s="81" t="s">
        <v>718</v>
      </c>
      <c r="R60" s="81" t="s">
        <v>659</v>
      </c>
      <c r="S60" s="81" t="s">
        <v>659</v>
      </c>
      <c r="T60" s="81" t="s">
        <v>50</v>
      </c>
      <c r="U60" s="81" t="s">
        <v>661</v>
      </c>
      <c r="V60" s="81" t="s">
        <v>662</v>
      </c>
      <c r="W60" s="81" t="s">
        <v>842</v>
      </c>
      <c r="X60" s="81" t="s">
        <v>79</v>
      </c>
      <c r="Y60" s="81" t="s">
        <v>664</v>
      </c>
      <c r="Z60" s="81" t="s">
        <v>664</v>
      </c>
      <c r="AA60" s="81" t="s">
        <v>664</v>
      </c>
      <c r="AB60" s="325">
        <v>3228000</v>
      </c>
      <c r="AC60" s="81" t="s">
        <v>847</v>
      </c>
      <c r="AD60" s="81" t="s">
        <v>665</v>
      </c>
      <c r="AE60" s="81" t="s">
        <v>922</v>
      </c>
      <c r="AF60" s="354"/>
      <c r="AG60" s="357" t="s">
        <v>879</v>
      </c>
      <c r="AH60" s="357" t="s">
        <v>879</v>
      </c>
      <c r="AI60" s="354"/>
    </row>
    <row r="61" s="330" customFormat="1" ht="22" customHeight="1" spans="1:35">
      <c r="A61" s="314" t="s">
        <v>923</v>
      </c>
      <c r="B61" s="314" t="s">
        <v>19</v>
      </c>
      <c r="C61" s="314" t="s">
        <v>20</v>
      </c>
      <c r="D61" s="314">
        <v>2015</v>
      </c>
      <c r="E61" s="81" t="s">
        <v>118</v>
      </c>
      <c r="F61" s="81" t="s">
        <v>654</v>
      </c>
      <c r="G61" s="81" t="s">
        <v>791</v>
      </c>
      <c r="H61" s="350" t="s">
        <v>924</v>
      </c>
      <c r="I61" s="351"/>
      <c r="J61" s="351">
        <v>80</v>
      </c>
      <c r="K61" s="351">
        <v>80</v>
      </c>
      <c r="L61" s="351">
        <v>0</v>
      </c>
      <c r="M61" s="351">
        <v>80</v>
      </c>
      <c r="N61" s="352">
        <v>80</v>
      </c>
      <c r="O61" s="351">
        <v>0</v>
      </c>
      <c r="P61" s="81" t="s">
        <v>657</v>
      </c>
      <c r="Q61" s="81" t="s">
        <v>694</v>
      </c>
      <c r="R61" s="81" t="s">
        <v>659</v>
      </c>
      <c r="S61" s="81" t="s">
        <v>659</v>
      </c>
      <c r="T61" s="81" t="s">
        <v>50</v>
      </c>
      <c r="U61" s="81" t="s">
        <v>673</v>
      </c>
      <c r="V61" s="81" t="s">
        <v>662</v>
      </c>
      <c r="W61" s="81" t="s">
        <v>712</v>
      </c>
      <c r="X61" s="81" t="s">
        <v>79</v>
      </c>
      <c r="Y61" s="81" t="s">
        <v>664</v>
      </c>
      <c r="Z61" s="81" t="s">
        <v>664</v>
      </c>
      <c r="AA61" s="81" t="s">
        <v>664</v>
      </c>
      <c r="AB61" s="353">
        <v>730944.36745199</v>
      </c>
      <c r="AC61" s="81">
        <v>31</v>
      </c>
      <c r="AD61" s="81" t="s">
        <v>665</v>
      </c>
      <c r="AE61" s="81"/>
      <c r="AF61" s="354"/>
      <c r="AG61" s="354" t="s">
        <v>925</v>
      </c>
      <c r="AH61" s="354" t="s">
        <v>925</v>
      </c>
      <c r="AI61" s="354"/>
    </row>
    <row r="62" s="330" customFormat="1" ht="22" customHeight="1" spans="1:35">
      <c r="A62" s="314" t="s">
        <v>926</v>
      </c>
      <c r="B62" s="314" t="s">
        <v>19</v>
      </c>
      <c r="C62" s="314" t="s">
        <v>20</v>
      </c>
      <c r="D62" s="314">
        <v>2015</v>
      </c>
      <c r="E62" s="81" t="s">
        <v>119</v>
      </c>
      <c r="F62" s="81" t="s">
        <v>654</v>
      </c>
      <c r="G62" s="81" t="s">
        <v>882</v>
      </c>
      <c r="H62" s="350" t="s">
        <v>927</v>
      </c>
      <c r="I62" s="351"/>
      <c r="J62" s="351">
        <v>50</v>
      </c>
      <c r="K62" s="351">
        <v>50</v>
      </c>
      <c r="L62" s="351">
        <v>0</v>
      </c>
      <c r="M62" s="351">
        <v>47.25</v>
      </c>
      <c r="N62" s="352">
        <v>47.25</v>
      </c>
      <c r="O62" s="351">
        <v>0</v>
      </c>
      <c r="P62" s="81" t="s">
        <v>669</v>
      </c>
      <c r="Q62" s="81" t="s">
        <v>718</v>
      </c>
      <c r="R62" s="81" t="s">
        <v>664</v>
      </c>
      <c r="S62" s="81" t="s">
        <v>664</v>
      </c>
      <c r="T62" s="81" t="s">
        <v>50</v>
      </c>
      <c r="U62" s="81" t="s">
        <v>661</v>
      </c>
      <c r="V62" s="81" t="s">
        <v>662</v>
      </c>
      <c r="W62" s="81" t="s">
        <v>879</v>
      </c>
      <c r="X62" s="81" t="s">
        <v>664</v>
      </c>
      <c r="Y62" s="81" t="s">
        <v>664</v>
      </c>
      <c r="Z62" s="81" t="s">
        <v>664</v>
      </c>
      <c r="AA62" s="81" t="s">
        <v>664</v>
      </c>
      <c r="AB62" s="353" t="s">
        <v>664</v>
      </c>
      <c r="AC62" s="81" t="s">
        <v>664</v>
      </c>
      <c r="AD62" s="81" t="s">
        <v>665</v>
      </c>
      <c r="AE62" s="81"/>
      <c r="AF62" s="354"/>
      <c r="AG62" s="354" t="s">
        <v>928</v>
      </c>
      <c r="AH62" s="354" t="s">
        <v>928</v>
      </c>
      <c r="AI62" s="354"/>
    </row>
    <row r="63" s="330" customFormat="1" ht="22" customHeight="1" spans="1:35">
      <c r="A63" s="314" t="s">
        <v>929</v>
      </c>
      <c r="B63" s="314" t="s">
        <v>19</v>
      </c>
      <c r="C63" s="314" t="s">
        <v>20</v>
      </c>
      <c r="D63" s="314">
        <v>2015</v>
      </c>
      <c r="E63" s="81" t="s">
        <v>122</v>
      </c>
      <c r="F63" s="81" t="s">
        <v>654</v>
      </c>
      <c r="G63" s="81" t="s">
        <v>930</v>
      </c>
      <c r="H63" s="350" t="s">
        <v>931</v>
      </c>
      <c r="I63" s="351"/>
      <c r="J63" s="351">
        <v>25</v>
      </c>
      <c r="K63" s="351">
        <v>25</v>
      </c>
      <c r="L63" s="351">
        <v>0</v>
      </c>
      <c r="M63" s="351">
        <v>25</v>
      </c>
      <c r="N63" s="352">
        <v>25</v>
      </c>
      <c r="O63" s="351">
        <v>0</v>
      </c>
      <c r="P63" s="81" t="s">
        <v>687</v>
      </c>
      <c r="Q63" s="81" t="s">
        <v>758</v>
      </c>
      <c r="R63" s="81" t="s">
        <v>664</v>
      </c>
      <c r="S63" s="81" t="s">
        <v>664</v>
      </c>
      <c r="T63" s="81" t="s">
        <v>50</v>
      </c>
      <c r="U63" s="81" t="s">
        <v>661</v>
      </c>
      <c r="V63" s="81" t="s">
        <v>689</v>
      </c>
      <c r="W63" s="81" t="s">
        <v>925</v>
      </c>
      <c r="X63" s="81" t="s">
        <v>79</v>
      </c>
      <c r="Y63" s="81" t="s">
        <v>664</v>
      </c>
      <c r="Z63" s="81" t="s">
        <v>664</v>
      </c>
      <c r="AA63" s="81" t="s">
        <v>664</v>
      </c>
      <c r="AB63" s="353" t="s">
        <v>664</v>
      </c>
      <c r="AC63" s="81" t="s">
        <v>664</v>
      </c>
      <c r="AD63" s="81" t="s">
        <v>665</v>
      </c>
      <c r="AE63" s="81"/>
      <c r="AF63" s="354"/>
      <c r="AG63" s="354" t="s">
        <v>932</v>
      </c>
      <c r="AH63" s="354" t="s">
        <v>932</v>
      </c>
      <c r="AI63" s="354" t="s">
        <v>933</v>
      </c>
    </row>
    <row r="64" s="330" customFormat="1" ht="22" customHeight="1" spans="1:35">
      <c r="A64" s="314" t="s">
        <v>934</v>
      </c>
      <c r="B64" s="314" t="s">
        <v>19</v>
      </c>
      <c r="C64" s="314" t="s">
        <v>20</v>
      </c>
      <c r="D64" s="314">
        <v>2015</v>
      </c>
      <c r="E64" s="81" t="s">
        <v>123</v>
      </c>
      <c r="F64" s="81" t="s">
        <v>654</v>
      </c>
      <c r="G64" s="81" t="s">
        <v>806</v>
      </c>
      <c r="H64" s="350" t="s">
        <v>935</v>
      </c>
      <c r="I64" s="351"/>
      <c r="J64" s="351">
        <v>40</v>
      </c>
      <c r="K64" s="351">
        <v>40</v>
      </c>
      <c r="L64" s="351">
        <v>0</v>
      </c>
      <c r="M64" s="351">
        <v>40</v>
      </c>
      <c r="N64" s="352">
        <v>40</v>
      </c>
      <c r="O64" s="351">
        <v>0</v>
      </c>
      <c r="P64" s="81" t="s">
        <v>687</v>
      </c>
      <c r="Q64" s="81" t="s">
        <v>758</v>
      </c>
      <c r="R64" s="81" t="s">
        <v>664</v>
      </c>
      <c r="S64" s="81" t="s">
        <v>664</v>
      </c>
      <c r="T64" s="81" t="s">
        <v>50</v>
      </c>
      <c r="U64" s="81" t="s">
        <v>661</v>
      </c>
      <c r="V64" s="81" t="s">
        <v>689</v>
      </c>
      <c r="W64" s="81" t="s">
        <v>928</v>
      </c>
      <c r="X64" s="81" t="s">
        <v>79</v>
      </c>
      <c r="Y64" s="81" t="s">
        <v>664</v>
      </c>
      <c r="Z64" s="81" t="s">
        <v>664</v>
      </c>
      <c r="AA64" s="81" t="s">
        <v>664</v>
      </c>
      <c r="AB64" s="353" t="s">
        <v>664</v>
      </c>
      <c r="AC64" s="81" t="s">
        <v>664</v>
      </c>
      <c r="AD64" s="81" t="s">
        <v>665</v>
      </c>
      <c r="AE64" s="81"/>
      <c r="AF64" s="354"/>
      <c r="AG64" s="354" t="s">
        <v>863</v>
      </c>
      <c r="AH64" s="354" t="s">
        <v>863</v>
      </c>
      <c r="AI64" s="354"/>
    </row>
    <row r="65" s="330" customFormat="1" ht="22" customHeight="1" spans="1:35">
      <c r="A65" s="314" t="s">
        <v>936</v>
      </c>
      <c r="B65" s="314" t="s">
        <v>19</v>
      </c>
      <c r="C65" s="314" t="s">
        <v>20</v>
      </c>
      <c r="D65" s="314">
        <v>2015</v>
      </c>
      <c r="E65" s="81" t="s">
        <v>124</v>
      </c>
      <c r="F65" s="81" t="s">
        <v>654</v>
      </c>
      <c r="G65" s="81" t="s">
        <v>937</v>
      </c>
      <c r="H65" s="350" t="s">
        <v>938</v>
      </c>
      <c r="I65" s="351"/>
      <c r="J65" s="351">
        <v>75</v>
      </c>
      <c r="K65" s="351">
        <v>75</v>
      </c>
      <c r="L65" s="351">
        <v>0</v>
      </c>
      <c r="M65" s="351">
        <v>75</v>
      </c>
      <c r="N65" s="352">
        <v>75</v>
      </c>
      <c r="O65" s="351">
        <v>0</v>
      </c>
      <c r="P65" s="81" t="s">
        <v>657</v>
      </c>
      <c r="Q65" s="81" t="s">
        <v>658</v>
      </c>
      <c r="R65" s="81" t="s">
        <v>659</v>
      </c>
      <c r="S65" s="81" t="s">
        <v>659</v>
      </c>
      <c r="T65" s="81" t="s">
        <v>50</v>
      </c>
      <c r="U65" s="81" t="s">
        <v>661</v>
      </c>
      <c r="V65" s="81" t="s">
        <v>662</v>
      </c>
      <c r="W65" s="81" t="s">
        <v>932</v>
      </c>
      <c r="X65" s="81" t="s">
        <v>79</v>
      </c>
      <c r="Y65" s="81" t="s">
        <v>664</v>
      </c>
      <c r="Z65" s="81" t="s">
        <v>664</v>
      </c>
      <c r="AA65" s="81" t="s">
        <v>664</v>
      </c>
      <c r="AB65" s="353" t="s">
        <v>664</v>
      </c>
      <c r="AC65" s="81">
        <v>36</v>
      </c>
      <c r="AD65" s="81" t="s">
        <v>665</v>
      </c>
      <c r="AE65" s="81"/>
      <c r="AF65" s="354"/>
      <c r="AG65" s="354" t="s">
        <v>939</v>
      </c>
      <c r="AH65" s="354" t="s">
        <v>939</v>
      </c>
      <c r="AI65" s="354" t="s">
        <v>940</v>
      </c>
    </row>
    <row r="66" s="330" customFormat="1" ht="22" customHeight="1" spans="1:35">
      <c r="A66" s="314" t="s">
        <v>941</v>
      </c>
      <c r="B66" s="314" t="s">
        <v>19</v>
      </c>
      <c r="C66" s="314" t="s">
        <v>20</v>
      </c>
      <c r="D66" s="314">
        <v>2015</v>
      </c>
      <c r="E66" s="81" t="s">
        <v>125</v>
      </c>
      <c r="F66" s="81" t="s">
        <v>654</v>
      </c>
      <c r="G66" s="81" t="s">
        <v>865</v>
      </c>
      <c r="H66" s="350" t="s">
        <v>942</v>
      </c>
      <c r="I66" s="351"/>
      <c r="J66" s="351">
        <v>65</v>
      </c>
      <c r="K66" s="351">
        <v>65</v>
      </c>
      <c r="L66" s="351">
        <v>0</v>
      </c>
      <c r="M66" s="351">
        <v>63.034</v>
      </c>
      <c r="N66" s="352">
        <v>63.034</v>
      </c>
      <c r="O66" s="351">
        <v>0</v>
      </c>
      <c r="P66" s="81" t="s">
        <v>657</v>
      </c>
      <c r="Q66" s="81" t="s">
        <v>680</v>
      </c>
      <c r="R66" s="81" t="s">
        <v>659</v>
      </c>
      <c r="S66" s="81" t="s">
        <v>747</v>
      </c>
      <c r="T66" s="81" t="s">
        <v>50</v>
      </c>
      <c r="U66" s="81" t="s">
        <v>661</v>
      </c>
      <c r="V66" s="81" t="s">
        <v>662</v>
      </c>
      <c r="W66" s="81" t="s">
        <v>863</v>
      </c>
      <c r="X66" s="81" t="s">
        <v>79</v>
      </c>
      <c r="Y66" s="81" t="s">
        <v>664</v>
      </c>
      <c r="Z66" s="81" t="s">
        <v>664</v>
      </c>
      <c r="AA66" s="81" t="s">
        <v>664</v>
      </c>
      <c r="AB66" s="353" t="s">
        <v>664</v>
      </c>
      <c r="AC66" s="81" t="s">
        <v>664</v>
      </c>
      <c r="AD66" s="81" t="s">
        <v>665</v>
      </c>
      <c r="AE66" s="81"/>
      <c r="AF66" s="354"/>
      <c r="AG66" s="354" t="s">
        <v>943</v>
      </c>
      <c r="AH66" s="354" t="s">
        <v>943</v>
      </c>
      <c r="AI66" s="354"/>
    </row>
    <row r="67" s="330" customFormat="1" ht="22" customHeight="1" spans="1:35">
      <c r="A67" s="314" t="s">
        <v>944</v>
      </c>
      <c r="B67" s="314" t="s">
        <v>19</v>
      </c>
      <c r="C67" s="314" t="s">
        <v>20</v>
      </c>
      <c r="D67" s="314">
        <v>2015</v>
      </c>
      <c r="E67" s="81" t="s">
        <v>126</v>
      </c>
      <c r="F67" s="81" t="s">
        <v>654</v>
      </c>
      <c r="G67" s="81" t="s">
        <v>945</v>
      </c>
      <c r="H67" s="350" t="s">
        <v>946</v>
      </c>
      <c r="I67" s="351"/>
      <c r="J67" s="351">
        <v>350</v>
      </c>
      <c r="K67" s="351">
        <v>350</v>
      </c>
      <c r="L67" s="351">
        <v>0</v>
      </c>
      <c r="M67" s="351">
        <v>342.947618</v>
      </c>
      <c r="N67" s="352">
        <v>342.947618</v>
      </c>
      <c r="O67" s="351">
        <v>0</v>
      </c>
      <c r="P67" s="81" t="s">
        <v>657</v>
      </c>
      <c r="Q67" s="81" t="s">
        <v>658</v>
      </c>
      <c r="R67" s="81" t="s">
        <v>659</v>
      </c>
      <c r="S67" s="81" t="s">
        <v>659</v>
      </c>
      <c r="T67" s="81" t="s">
        <v>50</v>
      </c>
      <c r="U67" s="81" t="s">
        <v>673</v>
      </c>
      <c r="V67" s="81" t="s">
        <v>662</v>
      </c>
      <c r="W67" s="81" t="s">
        <v>939</v>
      </c>
      <c r="X67" s="81" t="s">
        <v>79</v>
      </c>
      <c r="Y67" s="81" t="s">
        <v>664</v>
      </c>
      <c r="Z67" s="81" t="s">
        <v>664</v>
      </c>
      <c r="AA67" s="81" t="s">
        <v>664</v>
      </c>
      <c r="AB67" s="353" t="s">
        <v>664</v>
      </c>
      <c r="AC67" s="81" t="s">
        <v>664</v>
      </c>
      <c r="AD67" s="81" t="s">
        <v>665</v>
      </c>
      <c r="AE67" s="81"/>
      <c r="AF67" s="354"/>
      <c r="AG67" s="354" t="s">
        <v>783</v>
      </c>
      <c r="AH67" s="363" t="s">
        <v>947</v>
      </c>
      <c r="AI67" s="354"/>
    </row>
    <row r="68" s="330" customFormat="1" ht="54" customHeight="1" spans="1:35">
      <c r="A68" s="314" t="s">
        <v>948</v>
      </c>
      <c r="B68" s="314" t="s">
        <v>19</v>
      </c>
      <c r="C68" s="314" t="s">
        <v>20</v>
      </c>
      <c r="D68" s="314">
        <v>2015</v>
      </c>
      <c r="E68" s="81" t="s">
        <v>127</v>
      </c>
      <c r="F68" s="81" t="s">
        <v>654</v>
      </c>
      <c r="G68" s="81" t="s">
        <v>945</v>
      </c>
      <c r="H68" s="350" t="s">
        <v>949</v>
      </c>
      <c r="I68" s="351"/>
      <c r="J68" s="351">
        <v>50</v>
      </c>
      <c r="K68" s="351">
        <v>50</v>
      </c>
      <c r="L68" s="351">
        <v>0</v>
      </c>
      <c r="M68" s="351">
        <v>50</v>
      </c>
      <c r="N68" s="352">
        <v>50</v>
      </c>
      <c r="O68" s="351">
        <v>0</v>
      </c>
      <c r="P68" s="81" t="s">
        <v>687</v>
      </c>
      <c r="Q68" s="81" t="s">
        <v>680</v>
      </c>
      <c r="R68" s="81" t="s">
        <v>664</v>
      </c>
      <c r="S68" s="81" t="s">
        <v>664</v>
      </c>
      <c r="T68" s="81" t="s">
        <v>79</v>
      </c>
      <c r="U68" s="81" t="s">
        <v>661</v>
      </c>
      <c r="V68" s="81" t="s">
        <v>689</v>
      </c>
      <c r="W68" s="81" t="s">
        <v>943</v>
      </c>
      <c r="X68" s="81" t="s">
        <v>79</v>
      </c>
      <c r="Y68" s="81" t="s">
        <v>664</v>
      </c>
      <c r="Z68" s="81" t="s">
        <v>664</v>
      </c>
      <c r="AA68" s="81" t="s">
        <v>664</v>
      </c>
      <c r="AB68" s="353" t="s">
        <v>664</v>
      </c>
      <c r="AC68" s="81" t="s">
        <v>664</v>
      </c>
      <c r="AD68" s="81" t="s">
        <v>665</v>
      </c>
      <c r="AE68" s="81"/>
      <c r="AF68" s="354"/>
      <c r="AG68" s="354" t="s">
        <v>783</v>
      </c>
      <c r="AH68" s="363" t="s">
        <v>947</v>
      </c>
      <c r="AI68" s="354"/>
    </row>
    <row r="69" s="330" customFormat="1" ht="22" customHeight="1" spans="1:35">
      <c r="A69" s="314" t="s">
        <v>950</v>
      </c>
      <c r="B69" s="314" t="s">
        <v>19</v>
      </c>
      <c r="C69" s="314" t="s">
        <v>20</v>
      </c>
      <c r="D69" s="314">
        <v>2015</v>
      </c>
      <c r="E69" s="81" t="s">
        <v>128</v>
      </c>
      <c r="F69" s="81" t="s">
        <v>654</v>
      </c>
      <c r="G69" s="81" t="s">
        <v>951</v>
      </c>
      <c r="H69" s="350" t="s">
        <v>952</v>
      </c>
      <c r="I69" s="351"/>
      <c r="J69" s="351">
        <v>270</v>
      </c>
      <c r="K69" s="351">
        <v>270</v>
      </c>
      <c r="L69" s="351">
        <v>0</v>
      </c>
      <c r="M69" s="351">
        <v>270</v>
      </c>
      <c r="N69" s="352">
        <v>270</v>
      </c>
      <c r="O69" s="351">
        <v>0</v>
      </c>
      <c r="P69" s="81" t="s">
        <v>657</v>
      </c>
      <c r="Q69" s="81" t="s">
        <v>658</v>
      </c>
      <c r="R69" s="81" t="s">
        <v>659</v>
      </c>
      <c r="S69" s="81" t="s">
        <v>777</v>
      </c>
      <c r="T69" s="81" t="s">
        <v>50</v>
      </c>
      <c r="U69" s="81" t="s">
        <v>673</v>
      </c>
      <c r="V69" s="81" t="s">
        <v>662</v>
      </c>
      <c r="W69" s="81" t="s">
        <v>953</v>
      </c>
      <c r="X69" s="81" t="s">
        <v>79</v>
      </c>
      <c r="Y69" s="81" t="s">
        <v>664</v>
      </c>
      <c r="Z69" s="81" t="s">
        <v>664</v>
      </c>
      <c r="AA69" s="81" t="s">
        <v>664</v>
      </c>
      <c r="AB69" s="353" t="s">
        <v>664</v>
      </c>
      <c r="AC69" s="81" t="s">
        <v>664</v>
      </c>
      <c r="AD69" s="81" t="s">
        <v>665</v>
      </c>
      <c r="AE69" s="81"/>
      <c r="AF69" s="354"/>
      <c r="AG69" s="354" t="s">
        <v>670</v>
      </c>
      <c r="AH69" s="354" t="s">
        <v>954</v>
      </c>
      <c r="AI69" s="354" t="s">
        <v>699</v>
      </c>
    </row>
    <row r="70" s="330" customFormat="1" ht="22" customHeight="1" spans="1:35">
      <c r="A70" s="314" t="s">
        <v>955</v>
      </c>
      <c r="B70" s="314" t="s">
        <v>19</v>
      </c>
      <c r="C70" s="314" t="s">
        <v>20</v>
      </c>
      <c r="D70" s="314">
        <v>2015</v>
      </c>
      <c r="E70" s="81" t="s">
        <v>129</v>
      </c>
      <c r="F70" s="81" t="s">
        <v>654</v>
      </c>
      <c r="G70" s="81" t="s">
        <v>951</v>
      </c>
      <c r="H70" s="350" t="s">
        <v>956</v>
      </c>
      <c r="I70" s="351"/>
      <c r="J70" s="351">
        <v>130</v>
      </c>
      <c r="K70" s="351">
        <v>130</v>
      </c>
      <c r="L70" s="351">
        <v>0</v>
      </c>
      <c r="M70" s="351">
        <v>130</v>
      </c>
      <c r="N70" s="352">
        <v>130</v>
      </c>
      <c r="O70" s="351">
        <v>0</v>
      </c>
      <c r="P70" s="81" t="s">
        <v>657</v>
      </c>
      <c r="Q70" s="81" t="s">
        <v>680</v>
      </c>
      <c r="R70" s="81" t="s">
        <v>659</v>
      </c>
      <c r="S70" s="81" t="s">
        <v>777</v>
      </c>
      <c r="T70" s="81" t="s">
        <v>79</v>
      </c>
      <c r="U70" s="81" t="s">
        <v>673</v>
      </c>
      <c r="V70" s="81" t="s">
        <v>662</v>
      </c>
      <c r="W70" s="81" t="s">
        <v>953</v>
      </c>
      <c r="X70" s="81" t="s">
        <v>79</v>
      </c>
      <c r="Y70" s="81" t="s">
        <v>664</v>
      </c>
      <c r="Z70" s="81" t="s">
        <v>664</v>
      </c>
      <c r="AA70" s="81" t="s">
        <v>664</v>
      </c>
      <c r="AB70" s="353" t="s">
        <v>664</v>
      </c>
      <c r="AC70" s="81" t="s">
        <v>664</v>
      </c>
      <c r="AD70" s="81" t="s">
        <v>665</v>
      </c>
      <c r="AE70" s="81"/>
      <c r="AF70" s="354"/>
      <c r="AG70" s="354" t="s">
        <v>957</v>
      </c>
      <c r="AH70" s="354" t="s">
        <v>957</v>
      </c>
      <c r="AI70" s="354"/>
    </row>
    <row r="71" s="330" customFormat="1" ht="22" customHeight="1" spans="1:35">
      <c r="A71" s="314" t="s">
        <v>958</v>
      </c>
      <c r="B71" s="314" t="s">
        <v>19</v>
      </c>
      <c r="C71" s="314" t="s">
        <v>20</v>
      </c>
      <c r="D71" s="314">
        <v>2015</v>
      </c>
      <c r="E71" s="81" t="s">
        <v>130</v>
      </c>
      <c r="F71" s="81" t="s">
        <v>654</v>
      </c>
      <c r="G71" s="81" t="s">
        <v>667</v>
      </c>
      <c r="H71" s="350" t="s">
        <v>959</v>
      </c>
      <c r="I71" s="351"/>
      <c r="J71" s="351">
        <v>30</v>
      </c>
      <c r="K71" s="351">
        <v>30</v>
      </c>
      <c r="L71" s="351">
        <v>0</v>
      </c>
      <c r="M71" s="351">
        <v>30</v>
      </c>
      <c r="N71" s="352">
        <v>30</v>
      </c>
      <c r="O71" s="351">
        <v>0</v>
      </c>
      <c r="P71" s="81" t="s">
        <v>657</v>
      </c>
      <c r="Q71" s="81" t="s">
        <v>680</v>
      </c>
      <c r="R71" s="81" t="s">
        <v>659</v>
      </c>
      <c r="S71" s="81" t="s">
        <v>659</v>
      </c>
      <c r="T71" s="81" t="s">
        <v>50</v>
      </c>
      <c r="U71" s="81" t="s">
        <v>673</v>
      </c>
      <c r="V71" s="81" t="s">
        <v>695</v>
      </c>
      <c r="W71" s="81" t="s">
        <v>954</v>
      </c>
      <c r="X71" s="81" t="s">
        <v>79</v>
      </c>
      <c r="Y71" s="81" t="s">
        <v>664</v>
      </c>
      <c r="Z71" s="81" t="s">
        <v>664</v>
      </c>
      <c r="AA71" s="81" t="s">
        <v>664</v>
      </c>
      <c r="AB71" s="353" t="s">
        <v>664</v>
      </c>
      <c r="AC71" s="81">
        <v>29</v>
      </c>
      <c r="AD71" s="81" t="s">
        <v>665</v>
      </c>
      <c r="AE71" s="81"/>
      <c r="AF71" s="354"/>
      <c r="AG71" s="354" t="s">
        <v>960</v>
      </c>
      <c r="AH71" s="354" t="s">
        <v>960</v>
      </c>
      <c r="AI71" s="354"/>
    </row>
    <row r="72" s="330" customFormat="1" ht="22" customHeight="1" spans="1:35">
      <c r="A72" s="314" t="s">
        <v>961</v>
      </c>
      <c r="B72" s="314" t="s">
        <v>19</v>
      </c>
      <c r="C72" s="314" t="s">
        <v>20</v>
      </c>
      <c r="D72" s="314">
        <v>2015</v>
      </c>
      <c r="E72" s="81" t="s">
        <v>131</v>
      </c>
      <c r="F72" s="81" t="s">
        <v>654</v>
      </c>
      <c r="G72" s="81" t="s">
        <v>962</v>
      </c>
      <c r="H72" s="350" t="s">
        <v>963</v>
      </c>
      <c r="I72" s="351"/>
      <c r="J72" s="351">
        <v>30</v>
      </c>
      <c r="K72" s="351">
        <v>30</v>
      </c>
      <c r="L72" s="351">
        <v>0</v>
      </c>
      <c r="M72" s="351">
        <v>29.987</v>
      </c>
      <c r="N72" s="352">
        <v>29.987</v>
      </c>
      <c r="O72" s="351">
        <v>0</v>
      </c>
      <c r="P72" s="81" t="s">
        <v>657</v>
      </c>
      <c r="Q72" s="81" t="s">
        <v>827</v>
      </c>
      <c r="R72" s="81" t="s">
        <v>659</v>
      </c>
      <c r="S72" s="81" t="s">
        <v>777</v>
      </c>
      <c r="T72" s="81" t="s">
        <v>79</v>
      </c>
      <c r="U72" s="81" t="s">
        <v>661</v>
      </c>
      <c r="V72" s="81" t="s">
        <v>662</v>
      </c>
      <c r="W72" s="81" t="s">
        <v>957</v>
      </c>
      <c r="X72" s="81" t="s">
        <v>79</v>
      </c>
      <c r="Y72" s="81" t="s">
        <v>664</v>
      </c>
      <c r="Z72" s="81" t="s">
        <v>664</v>
      </c>
      <c r="AA72" s="81" t="s">
        <v>664</v>
      </c>
      <c r="AB72" s="353" t="s">
        <v>664</v>
      </c>
      <c r="AC72" s="81" t="s">
        <v>664</v>
      </c>
      <c r="AD72" s="81" t="s">
        <v>665</v>
      </c>
      <c r="AE72" s="81"/>
      <c r="AF72" s="354"/>
      <c r="AG72" s="354" t="s">
        <v>964</v>
      </c>
      <c r="AH72" s="354" t="s">
        <v>964</v>
      </c>
      <c r="AI72" s="354"/>
    </row>
    <row r="73" s="330" customFormat="1" ht="22" customHeight="1" spans="1:35">
      <c r="A73" s="314" t="s">
        <v>917</v>
      </c>
      <c r="B73" s="314" t="s">
        <v>19</v>
      </c>
      <c r="C73" s="314" t="s">
        <v>20</v>
      </c>
      <c r="D73" s="314">
        <v>2015</v>
      </c>
      <c r="E73" s="81" t="s">
        <v>132</v>
      </c>
      <c r="F73" s="81" t="s">
        <v>654</v>
      </c>
      <c r="G73" s="314" t="s">
        <v>725</v>
      </c>
      <c r="H73" s="364" t="s">
        <v>965</v>
      </c>
      <c r="I73" s="351"/>
      <c r="J73" s="351">
        <v>30</v>
      </c>
      <c r="K73" s="351">
        <v>30</v>
      </c>
      <c r="L73" s="351"/>
      <c r="M73" s="351">
        <v>30</v>
      </c>
      <c r="N73" s="352">
        <v>30</v>
      </c>
      <c r="O73" s="351"/>
      <c r="P73" s="81" t="s">
        <v>669</v>
      </c>
      <c r="Q73" s="81" t="s">
        <v>718</v>
      </c>
      <c r="R73" s="81" t="s">
        <v>664</v>
      </c>
      <c r="S73" s="81" t="s">
        <v>664</v>
      </c>
      <c r="T73" s="81" t="s">
        <v>50</v>
      </c>
      <c r="U73" s="81" t="s">
        <v>661</v>
      </c>
      <c r="V73" s="81" t="s">
        <v>662</v>
      </c>
      <c r="W73" s="355" t="s">
        <v>817</v>
      </c>
      <c r="X73" s="81" t="s">
        <v>664</v>
      </c>
      <c r="Y73" s="81" t="s">
        <v>664</v>
      </c>
      <c r="Z73" s="81" t="s">
        <v>664</v>
      </c>
      <c r="AA73" s="81" t="s">
        <v>664</v>
      </c>
      <c r="AB73" s="353" t="s">
        <v>664</v>
      </c>
      <c r="AC73" s="81" t="s">
        <v>664</v>
      </c>
      <c r="AD73" s="81" t="s">
        <v>664</v>
      </c>
      <c r="AE73" s="81"/>
      <c r="AF73" s="354"/>
      <c r="AG73" s="357" t="s">
        <v>966</v>
      </c>
      <c r="AH73" s="357" t="s">
        <v>966</v>
      </c>
      <c r="AI73" s="354"/>
    </row>
    <row r="74" s="330" customFormat="1" ht="22" customHeight="1" spans="1:35">
      <c r="A74" s="314" t="s">
        <v>967</v>
      </c>
      <c r="B74" s="314" t="s">
        <v>19</v>
      </c>
      <c r="C74" s="314" t="s">
        <v>20</v>
      </c>
      <c r="D74" s="314">
        <v>2015</v>
      </c>
      <c r="E74" s="81" t="s">
        <v>133</v>
      </c>
      <c r="F74" s="81" t="s">
        <v>654</v>
      </c>
      <c r="G74" s="81" t="s">
        <v>716</v>
      </c>
      <c r="H74" s="350" t="s">
        <v>968</v>
      </c>
      <c r="I74" s="351"/>
      <c r="J74" s="351">
        <v>40</v>
      </c>
      <c r="K74" s="351">
        <v>40</v>
      </c>
      <c r="L74" s="351">
        <v>0</v>
      </c>
      <c r="M74" s="351">
        <v>40</v>
      </c>
      <c r="N74" s="352">
        <v>40</v>
      </c>
      <c r="O74" s="351">
        <v>0</v>
      </c>
      <c r="P74" s="81" t="s">
        <v>687</v>
      </c>
      <c r="Q74" s="81" t="s">
        <v>758</v>
      </c>
      <c r="R74" s="81" t="s">
        <v>664</v>
      </c>
      <c r="S74" s="81" t="s">
        <v>664</v>
      </c>
      <c r="T74" s="81" t="s">
        <v>50</v>
      </c>
      <c r="U74" s="81" t="s">
        <v>661</v>
      </c>
      <c r="V74" s="81" t="s">
        <v>689</v>
      </c>
      <c r="W74" s="182" t="s">
        <v>960</v>
      </c>
      <c r="X74" s="81" t="s">
        <v>79</v>
      </c>
      <c r="Y74" s="81" t="s">
        <v>664</v>
      </c>
      <c r="Z74" s="81" t="s">
        <v>664</v>
      </c>
      <c r="AA74" s="81" t="s">
        <v>664</v>
      </c>
      <c r="AB74" s="353" t="s">
        <v>664</v>
      </c>
      <c r="AC74" s="81" t="s">
        <v>664</v>
      </c>
      <c r="AD74" s="81" t="s">
        <v>665</v>
      </c>
      <c r="AE74" s="81"/>
      <c r="AF74" s="354"/>
      <c r="AG74" s="354" t="s">
        <v>969</v>
      </c>
      <c r="AH74" s="358" t="s">
        <v>970</v>
      </c>
      <c r="AI74" s="354"/>
    </row>
    <row r="75" s="330" customFormat="1" ht="22" customHeight="1" spans="1:35">
      <c r="A75" s="314" t="s">
        <v>971</v>
      </c>
      <c r="B75" s="314" t="s">
        <v>19</v>
      </c>
      <c r="C75" s="314" t="s">
        <v>20</v>
      </c>
      <c r="D75" s="314">
        <v>2015</v>
      </c>
      <c r="E75" s="81" t="s">
        <v>135</v>
      </c>
      <c r="F75" s="81" t="s">
        <v>654</v>
      </c>
      <c r="G75" s="81" t="s">
        <v>972</v>
      </c>
      <c r="H75" s="350" t="s">
        <v>973</v>
      </c>
      <c r="I75" s="351"/>
      <c r="J75" s="351">
        <v>155</v>
      </c>
      <c r="K75" s="351">
        <v>155</v>
      </c>
      <c r="L75" s="351">
        <v>0</v>
      </c>
      <c r="M75" s="351">
        <v>155</v>
      </c>
      <c r="N75" s="352">
        <v>155</v>
      </c>
      <c r="O75" s="351">
        <v>0</v>
      </c>
      <c r="P75" s="81" t="s">
        <v>687</v>
      </c>
      <c r="Q75" s="81" t="s">
        <v>718</v>
      </c>
      <c r="R75" s="81" t="s">
        <v>664</v>
      </c>
      <c r="S75" s="355" t="s">
        <v>664</v>
      </c>
      <c r="T75" s="81" t="s">
        <v>79</v>
      </c>
      <c r="U75" s="81" t="s">
        <v>661</v>
      </c>
      <c r="V75" s="81" t="s">
        <v>689</v>
      </c>
      <c r="W75" s="81" t="s">
        <v>964</v>
      </c>
      <c r="X75" s="81" t="s">
        <v>79</v>
      </c>
      <c r="Y75" s="81" t="s">
        <v>664</v>
      </c>
      <c r="Z75" s="81" t="s">
        <v>664</v>
      </c>
      <c r="AA75" s="81" t="s">
        <v>664</v>
      </c>
      <c r="AB75" s="353" t="s">
        <v>664</v>
      </c>
      <c r="AC75" s="81" t="s">
        <v>664</v>
      </c>
      <c r="AD75" s="81" t="s">
        <v>665</v>
      </c>
      <c r="AE75" s="81"/>
      <c r="AF75" s="354"/>
      <c r="AG75" s="361" t="s">
        <v>969</v>
      </c>
      <c r="AH75" s="361" t="s">
        <v>974</v>
      </c>
      <c r="AI75" s="354"/>
    </row>
    <row r="76" s="330" customFormat="1" ht="22" customHeight="1" spans="1:35">
      <c r="A76" s="314" t="s">
        <v>975</v>
      </c>
      <c r="B76" s="314" t="s">
        <v>19</v>
      </c>
      <c r="C76" s="314" t="s">
        <v>20</v>
      </c>
      <c r="D76" s="314">
        <v>2015</v>
      </c>
      <c r="E76" s="81" t="s">
        <v>143</v>
      </c>
      <c r="F76" s="81" t="s">
        <v>976</v>
      </c>
      <c r="G76" s="81" t="s">
        <v>977</v>
      </c>
      <c r="H76" s="350" t="s">
        <v>978</v>
      </c>
      <c r="I76" s="351"/>
      <c r="J76" s="351">
        <v>299.97</v>
      </c>
      <c r="K76" s="351">
        <v>299.97</v>
      </c>
      <c r="L76" s="351">
        <v>0</v>
      </c>
      <c r="M76" s="351">
        <v>299.97</v>
      </c>
      <c r="N76" s="352">
        <v>299.97</v>
      </c>
      <c r="O76" s="351">
        <v>0</v>
      </c>
      <c r="P76" s="81" t="s">
        <v>657</v>
      </c>
      <c r="Q76" s="81" t="s">
        <v>658</v>
      </c>
      <c r="R76" s="81" t="s">
        <v>659</v>
      </c>
      <c r="S76" s="355" t="s">
        <v>777</v>
      </c>
      <c r="T76" s="81" t="s">
        <v>79</v>
      </c>
      <c r="U76" s="81" t="s">
        <v>661</v>
      </c>
      <c r="V76" s="81" t="s">
        <v>662</v>
      </c>
      <c r="W76" s="81" t="s">
        <v>979</v>
      </c>
      <c r="X76" s="81" t="s">
        <v>664</v>
      </c>
      <c r="Y76" s="81" t="s">
        <v>664</v>
      </c>
      <c r="Z76" s="81" t="s">
        <v>664</v>
      </c>
      <c r="AA76" s="81" t="s">
        <v>664</v>
      </c>
      <c r="AB76" s="353" t="s">
        <v>664</v>
      </c>
      <c r="AC76" s="81" t="s">
        <v>664</v>
      </c>
      <c r="AD76" s="81" t="s">
        <v>665</v>
      </c>
      <c r="AE76" s="81" t="s">
        <v>660</v>
      </c>
      <c r="AF76" s="354"/>
      <c r="AG76" s="354" t="s">
        <v>663</v>
      </c>
      <c r="AH76" s="354" t="s">
        <v>663</v>
      </c>
      <c r="AI76" s="354"/>
    </row>
    <row r="77" s="330" customFormat="1" ht="22" customHeight="1" spans="1:35">
      <c r="A77" s="314" t="s">
        <v>980</v>
      </c>
      <c r="B77" s="314" t="s">
        <v>19</v>
      </c>
      <c r="C77" s="314" t="s">
        <v>20</v>
      </c>
      <c r="D77" s="314">
        <v>2016</v>
      </c>
      <c r="E77" s="81" t="s">
        <v>144</v>
      </c>
      <c r="F77" s="81" t="s">
        <v>654</v>
      </c>
      <c r="G77" s="81" t="s">
        <v>981</v>
      </c>
      <c r="H77" s="350" t="s">
        <v>982</v>
      </c>
      <c r="I77" s="351"/>
      <c r="J77" s="351">
        <v>19.13</v>
      </c>
      <c r="K77" s="351">
        <v>19.13</v>
      </c>
      <c r="L77" s="351">
        <v>0</v>
      </c>
      <c r="M77" s="351">
        <v>16.2370284833068</v>
      </c>
      <c r="N77" s="352">
        <v>16.2370284833068</v>
      </c>
      <c r="O77" s="351">
        <v>0</v>
      </c>
      <c r="P77" s="81" t="s">
        <v>657</v>
      </c>
      <c r="Q77" s="81" t="s">
        <v>658</v>
      </c>
      <c r="R77" s="81" t="s">
        <v>659</v>
      </c>
      <c r="S77" s="81" t="s">
        <v>659</v>
      </c>
      <c r="T77" s="81" t="s">
        <v>50</v>
      </c>
      <c r="U77" s="81" t="s">
        <v>673</v>
      </c>
      <c r="V77" s="81" t="s">
        <v>662</v>
      </c>
      <c r="W77" s="81" t="s">
        <v>969</v>
      </c>
      <c r="X77" s="81" t="s">
        <v>50</v>
      </c>
      <c r="Y77" s="81" t="s">
        <v>664</v>
      </c>
      <c r="Z77" s="81" t="s">
        <v>664</v>
      </c>
      <c r="AA77" s="81" t="s">
        <v>983</v>
      </c>
      <c r="AB77" s="353">
        <v>80000</v>
      </c>
      <c r="AC77" s="81">
        <v>2</v>
      </c>
      <c r="AD77" s="81" t="s">
        <v>665</v>
      </c>
      <c r="AE77" s="81"/>
      <c r="AF77" s="354"/>
      <c r="AG77" s="354" t="s">
        <v>984</v>
      </c>
      <c r="AH77" s="354" t="s">
        <v>984</v>
      </c>
      <c r="AI77" s="354"/>
    </row>
    <row r="78" s="330" customFormat="1" ht="22" customHeight="1" spans="1:35">
      <c r="A78" s="314" t="s">
        <v>985</v>
      </c>
      <c r="B78" s="314" t="s">
        <v>19</v>
      </c>
      <c r="C78" s="314" t="s">
        <v>20</v>
      </c>
      <c r="D78" s="314">
        <v>2016</v>
      </c>
      <c r="E78" s="81" t="s">
        <v>145</v>
      </c>
      <c r="F78" s="81" t="s">
        <v>654</v>
      </c>
      <c r="G78" s="81" t="s">
        <v>981</v>
      </c>
      <c r="H78" s="350" t="s">
        <v>986</v>
      </c>
      <c r="I78" s="351"/>
      <c r="J78" s="351">
        <v>141.12</v>
      </c>
      <c r="K78" s="351">
        <v>141.12</v>
      </c>
      <c r="L78" s="351">
        <v>0</v>
      </c>
      <c r="M78" s="351">
        <v>122.035233391861</v>
      </c>
      <c r="N78" s="352">
        <v>122.035233391861</v>
      </c>
      <c r="O78" s="351">
        <v>0</v>
      </c>
      <c r="P78" s="81" t="s">
        <v>657</v>
      </c>
      <c r="Q78" s="81" t="s">
        <v>658</v>
      </c>
      <c r="R78" s="81" t="s">
        <v>659</v>
      </c>
      <c r="S78" s="81" t="s">
        <v>659</v>
      </c>
      <c r="T78" s="81" t="s">
        <v>50</v>
      </c>
      <c r="U78" s="81" t="s">
        <v>661</v>
      </c>
      <c r="V78" s="81" t="s">
        <v>662</v>
      </c>
      <c r="W78" s="81" t="s">
        <v>969</v>
      </c>
      <c r="X78" s="81" t="s">
        <v>50</v>
      </c>
      <c r="Y78" s="81">
        <v>2019.06</v>
      </c>
      <c r="Z78" s="81" t="s">
        <v>664</v>
      </c>
      <c r="AA78" s="81" t="s">
        <v>987</v>
      </c>
      <c r="AB78" s="353">
        <v>178000</v>
      </c>
      <c r="AC78" s="81" t="s">
        <v>664</v>
      </c>
      <c r="AD78" s="81" t="s">
        <v>665</v>
      </c>
      <c r="AE78" s="81"/>
      <c r="AF78" s="354"/>
      <c r="AG78" s="354" t="s">
        <v>988</v>
      </c>
      <c r="AH78" s="354" t="s">
        <v>988</v>
      </c>
      <c r="AI78" s="354"/>
    </row>
    <row r="79" s="330" customFormat="1" ht="22" customHeight="1" spans="1:35">
      <c r="A79" s="314" t="s">
        <v>989</v>
      </c>
      <c r="B79" s="314" t="s">
        <v>19</v>
      </c>
      <c r="C79" s="314" t="s">
        <v>20</v>
      </c>
      <c r="D79" s="314">
        <v>2016</v>
      </c>
      <c r="E79" s="81" t="s">
        <v>146</v>
      </c>
      <c r="F79" s="81" t="s">
        <v>654</v>
      </c>
      <c r="G79" s="81" t="s">
        <v>655</v>
      </c>
      <c r="H79" s="359" t="s">
        <v>990</v>
      </c>
      <c r="I79" s="351"/>
      <c r="J79" s="351">
        <v>31.29</v>
      </c>
      <c r="K79" s="351">
        <v>31.29</v>
      </c>
      <c r="L79" s="351">
        <v>0</v>
      </c>
      <c r="M79" s="351">
        <v>28.92969493</v>
      </c>
      <c r="N79" s="352">
        <v>28.92969493</v>
      </c>
      <c r="O79" s="351">
        <v>0</v>
      </c>
      <c r="P79" s="81" t="s">
        <v>657</v>
      </c>
      <c r="Q79" s="81" t="s">
        <v>680</v>
      </c>
      <c r="R79" s="81" t="s">
        <v>659</v>
      </c>
      <c r="S79" s="81" t="s">
        <v>659</v>
      </c>
      <c r="T79" s="81" t="s">
        <v>79</v>
      </c>
      <c r="U79" s="81" t="s">
        <v>661</v>
      </c>
      <c r="V79" s="81" t="s">
        <v>662</v>
      </c>
      <c r="W79" s="81" t="s">
        <v>663</v>
      </c>
      <c r="X79" s="81" t="s">
        <v>50</v>
      </c>
      <c r="Y79" s="81">
        <v>2019.06</v>
      </c>
      <c r="Z79" s="81" t="s">
        <v>664</v>
      </c>
      <c r="AA79" s="81" t="s">
        <v>991</v>
      </c>
      <c r="AB79" s="353">
        <v>10000</v>
      </c>
      <c r="AC79" s="81" t="s">
        <v>664</v>
      </c>
      <c r="AD79" s="81" t="s">
        <v>665</v>
      </c>
      <c r="AE79" s="81"/>
      <c r="AF79" s="354"/>
      <c r="AG79" s="354" t="s">
        <v>992</v>
      </c>
      <c r="AH79" s="354" t="s">
        <v>992</v>
      </c>
      <c r="AI79" s="354"/>
    </row>
    <row r="80" s="330" customFormat="1" ht="22" customHeight="1" spans="1:35">
      <c r="A80" s="314" t="s">
        <v>993</v>
      </c>
      <c r="B80" s="314" t="s">
        <v>19</v>
      </c>
      <c r="C80" s="314" t="s">
        <v>20</v>
      </c>
      <c r="D80" s="314">
        <v>2016</v>
      </c>
      <c r="E80" s="81" t="s">
        <v>147</v>
      </c>
      <c r="F80" s="81" t="s">
        <v>654</v>
      </c>
      <c r="G80" s="81" t="s">
        <v>655</v>
      </c>
      <c r="H80" s="359" t="s">
        <v>994</v>
      </c>
      <c r="I80" s="351"/>
      <c r="J80" s="351">
        <v>59.63</v>
      </c>
      <c r="K80" s="351">
        <v>59.63</v>
      </c>
      <c r="L80" s="351">
        <v>0</v>
      </c>
      <c r="M80" s="351">
        <v>59.63</v>
      </c>
      <c r="N80" s="352">
        <v>59.63</v>
      </c>
      <c r="O80" s="351">
        <v>0</v>
      </c>
      <c r="P80" s="81" t="s">
        <v>687</v>
      </c>
      <c r="Q80" s="81" t="s">
        <v>688</v>
      </c>
      <c r="R80" s="81" t="s">
        <v>664</v>
      </c>
      <c r="S80" s="81" t="s">
        <v>664</v>
      </c>
      <c r="T80" s="81" t="s">
        <v>50</v>
      </c>
      <c r="U80" s="81" t="s">
        <v>661</v>
      </c>
      <c r="V80" s="81" t="s">
        <v>689</v>
      </c>
      <c r="W80" s="81" t="s">
        <v>984</v>
      </c>
      <c r="X80" s="81" t="s">
        <v>79</v>
      </c>
      <c r="Y80" s="81" t="s">
        <v>664</v>
      </c>
      <c r="Z80" s="81" t="s">
        <v>664</v>
      </c>
      <c r="AA80" s="81" t="s">
        <v>664</v>
      </c>
      <c r="AB80" s="353" t="s">
        <v>664</v>
      </c>
      <c r="AC80" s="81" t="s">
        <v>664</v>
      </c>
      <c r="AD80" s="81" t="s">
        <v>665</v>
      </c>
      <c r="AE80" s="81"/>
      <c r="AF80" s="354"/>
      <c r="AG80" s="354" t="s">
        <v>995</v>
      </c>
      <c r="AH80" s="354" t="s">
        <v>995</v>
      </c>
      <c r="AI80" s="354"/>
    </row>
    <row r="81" s="330" customFormat="1" ht="22" customHeight="1" spans="1:35">
      <c r="A81" s="314" t="s">
        <v>996</v>
      </c>
      <c r="B81" s="314" t="s">
        <v>19</v>
      </c>
      <c r="C81" s="314" t="s">
        <v>20</v>
      </c>
      <c r="D81" s="314">
        <v>2016</v>
      </c>
      <c r="E81" s="81" t="s">
        <v>148</v>
      </c>
      <c r="F81" s="81" t="s">
        <v>654</v>
      </c>
      <c r="G81" s="81" t="s">
        <v>997</v>
      </c>
      <c r="H81" s="359" t="s">
        <v>998</v>
      </c>
      <c r="I81" s="351"/>
      <c r="J81" s="351">
        <v>45.63</v>
      </c>
      <c r="K81" s="351">
        <v>45.63</v>
      </c>
      <c r="L81" s="351">
        <v>0</v>
      </c>
      <c r="M81" s="351">
        <v>45.63</v>
      </c>
      <c r="N81" s="352">
        <v>45.63</v>
      </c>
      <c r="O81" s="351">
        <v>0</v>
      </c>
      <c r="P81" s="81" t="s">
        <v>657</v>
      </c>
      <c r="Q81" s="81" t="s">
        <v>827</v>
      </c>
      <c r="R81" s="81" t="s">
        <v>659</v>
      </c>
      <c r="S81" s="81" t="s">
        <v>777</v>
      </c>
      <c r="T81" s="81" t="s">
        <v>79</v>
      </c>
      <c r="U81" s="81" t="s">
        <v>661</v>
      </c>
      <c r="V81" s="81" t="s">
        <v>662</v>
      </c>
      <c r="W81" s="81" t="s">
        <v>988</v>
      </c>
      <c r="X81" s="81" t="s">
        <v>50</v>
      </c>
      <c r="Y81" s="81">
        <v>2019.06</v>
      </c>
      <c r="Z81" s="81" t="s">
        <v>664</v>
      </c>
      <c r="AA81" s="81" t="s">
        <v>999</v>
      </c>
      <c r="AB81" s="353">
        <v>7200</v>
      </c>
      <c r="AC81" s="81">
        <v>85</v>
      </c>
      <c r="AD81" s="81" t="s">
        <v>665</v>
      </c>
      <c r="AE81" s="81"/>
      <c r="AF81" s="354"/>
      <c r="AG81" s="354" t="s">
        <v>1000</v>
      </c>
      <c r="AH81" s="354" t="s">
        <v>1000</v>
      </c>
      <c r="AI81" s="354"/>
    </row>
    <row r="82" s="330" customFormat="1" ht="22" customHeight="1" spans="1:35">
      <c r="A82" s="314" t="s">
        <v>1001</v>
      </c>
      <c r="B82" s="314" t="s">
        <v>19</v>
      </c>
      <c r="C82" s="314" t="s">
        <v>20</v>
      </c>
      <c r="D82" s="314">
        <v>2016</v>
      </c>
      <c r="E82" s="81" t="s">
        <v>149</v>
      </c>
      <c r="F82" s="81" t="s">
        <v>654</v>
      </c>
      <c r="G82" s="81" t="s">
        <v>1002</v>
      </c>
      <c r="H82" s="359" t="s">
        <v>1003</v>
      </c>
      <c r="I82" s="351"/>
      <c r="J82" s="351">
        <v>55.68</v>
      </c>
      <c r="K82" s="351">
        <v>55.68</v>
      </c>
      <c r="L82" s="351">
        <v>0</v>
      </c>
      <c r="M82" s="351">
        <v>55.68</v>
      </c>
      <c r="N82" s="352">
        <v>55.68</v>
      </c>
      <c r="O82" s="351">
        <v>0</v>
      </c>
      <c r="P82" s="81" t="s">
        <v>687</v>
      </c>
      <c r="Q82" s="81" t="s">
        <v>688</v>
      </c>
      <c r="R82" s="81" t="s">
        <v>664</v>
      </c>
      <c r="S82" s="81" t="s">
        <v>664</v>
      </c>
      <c r="T82" s="81" t="s">
        <v>50</v>
      </c>
      <c r="U82" s="81" t="s">
        <v>661</v>
      </c>
      <c r="V82" s="81" t="s">
        <v>689</v>
      </c>
      <c r="W82" s="81" t="s">
        <v>992</v>
      </c>
      <c r="X82" s="81" t="s">
        <v>79</v>
      </c>
      <c r="Y82" s="81" t="s">
        <v>664</v>
      </c>
      <c r="Z82" s="81" t="s">
        <v>664</v>
      </c>
      <c r="AA82" s="81" t="s">
        <v>664</v>
      </c>
      <c r="AB82" s="353" t="s">
        <v>664</v>
      </c>
      <c r="AC82" s="81" t="s">
        <v>664</v>
      </c>
      <c r="AD82" s="81" t="s">
        <v>665</v>
      </c>
      <c r="AE82" s="81" t="s">
        <v>1004</v>
      </c>
      <c r="AF82" s="354"/>
      <c r="AG82" s="354" t="s">
        <v>1005</v>
      </c>
      <c r="AH82" s="354" t="s">
        <v>1005</v>
      </c>
      <c r="AI82" s="354"/>
    </row>
    <row r="83" s="330" customFormat="1" ht="22" customHeight="1" spans="1:35">
      <c r="A83" s="314" t="s">
        <v>1006</v>
      </c>
      <c r="B83" s="314" t="s">
        <v>19</v>
      </c>
      <c r="C83" s="314" t="s">
        <v>20</v>
      </c>
      <c r="D83" s="314">
        <v>2016</v>
      </c>
      <c r="E83" s="81" t="s">
        <v>150</v>
      </c>
      <c r="F83" s="81" t="s">
        <v>654</v>
      </c>
      <c r="G83" s="81" t="s">
        <v>1007</v>
      </c>
      <c r="H83" s="359" t="s">
        <v>1008</v>
      </c>
      <c r="I83" s="351"/>
      <c r="J83" s="351">
        <v>50.6</v>
      </c>
      <c r="K83" s="351">
        <v>50.6</v>
      </c>
      <c r="L83" s="351">
        <v>0</v>
      </c>
      <c r="M83" s="351">
        <v>50.5959077794808</v>
      </c>
      <c r="N83" s="352">
        <v>50.5959077794808</v>
      </c>
      <c r="O83" s="351">
        <v>0</v>
      </c>
      <c r="P83" s="81" t="s">
        <v>687</v>
      </c>
      <c r="Q83" s="81" t="s">
        <v>758</v>
      </c>
      <c r="R83" s="81" t="s">
        <v>664</v>
      </c>
      <c r="S83" s="81" t="s">
        <v>664</v>
      </c>
      <c r="T83" s="81" t="s">
        <v>50</v>
      </c>
      <c r="U83" s="81" t="s">
        <v>661</v>
      </c>
      <c r="V83" s="81" t="s">
        <v>689</v>
      </c>
      <c r="W83" s="81" t="s">
        <v>995</v>
      </c>
      <c r="X83" s="81" t="s">
        <v>79</v>
      </c>
      <c r="Y83" s="81" t="s">
        <v>664</v>
      </c>
      <c r="Z83" s="81" t="s">
        <v>664</v>
      </c>
      <c r="AA83" s="81" t="s">
        <v>664</v>
      </c>
      <c r="AB83" s="353" t="s">
        <v>664</v>
      </c>
      <c r="AC83" s="81" t="s">
        <v>664</v>
      </c>
      <c r="AD83" s="81" t="s">
        <v>665</v>
      </c>
      <c r="AE83" s="81" t="s">
        <v>1009</v>
      </c>
      <c r="AF83" s="354"/>
      <c r="AG83" s="354" t="s">
        <v>1010</v>
      </c>
      <c r="AH83" s="354" t="s">
        <v>1010</v>
      </c>
      <c r="AI83" s="354"/>
    </row>
    <row r="84" s="330" customFormat="1" ht="22" customHeight="1" spans="1:35">
      <c r="A84" s="314" t="s">
        <v>1011</v>
      </c>
      <c r="B84" s="314" t="s">
        <v>19</v>
      </c>
      <c r="C84" s="314" t="s">
        <v>20</v>
      </c>
      <c r="D84" s="314">
        <v>2016</v>
      </c>
      <c r="E84" s="81" t="s">
        <v>151</v>
      </c>
      <c r="F84" s="81" t="s">
        <v>654</v>
      </c>
      <c r="G84" s="81" t="s">
        <v>1012</v>
      </c>
      <c r="H84" s="359" t="s">
        <v>1013</v>
      </c>
      <c r="I84" s="351"/>
      <c r="J84" s="351">
        <v>10.08</v>
      </c>
      <c r="K84" s="351">
        <v>10.08</v>
      </c>
      <c r="L84" s="351">
        <v>0</v>
      </c>
      <c r="M84" s="351">
        <v>10.0757497263059</v>
      </c>
      <c r="N84" s="352">
        <v>10.0757497263059</v>
      </c>
      <c r="O84" s="351">
        <v>0</v>
      </c>
      <c r="P84" s="81" t="s">
        <v>687</v>
      </c>
      <c r="Q84" s="81" t="s">
        <v>711</v>
      </c>
      <c r="R84" s="81" t="s">
        <v>664</v>
      </c>
      <c r="S84" s="81" t="s">
        <v>664</v>
      </c>
      <c r="T84" s="81" t="s">
        <v>50</v>
      </c>
      <c r="U84" s="81" t="s">
        <v>661</v>
      </c>
      <c r="V84" s="81" t="s">
        <v>689</v>
      </c>
      <c r="W84" s="81" t="s">
        <v>1000</v>
      </c>
      <c r="X84" s="81" t="s">
        <v>79</v>
      </c>
      <c r="Y84" s="81" t="s">
        <v>664</v>
      </c>
      <c r="Z84" s="81" t="s">
        <v>664</v>
      </c>
      <c r="AA84" s="81" t="s">
        <v>664</v>
      </c>
      <c r="AB84" s="353" t="s">
        <v>664</v>
      </c>
      <c r="AC84" s="81" t="s">
        <v>664</v>
      </c>
      <c r="AD84" s="81" t="s">
        <v>665</v>
      </c>
      <c r="AE84" s="81" t="s">
        <v>1014</v>
      </c>
      <c r="AF84" s="354"/>
      <c r="AG84" s="354" t="s">
        <v>1015</v>
      </c>
      <c r="AH84" s="354" t="s">
        <v>1015</v>
      </c>
      <c r="AI84" s="354"/>
    </row>
    <row r="85" s="330" customFormat="1" ht="22" customHeight="1" spans="1:35">
      <c r="A85" s="314" t="s">
        <v>1016</v>
      </c>
      <c r="B85" s="314" t="s">
        <v>19</v>
      </c>
      <c r="C85" s="314" t="s">
        <v>20</v>
      </c>
      <c r="D85" s="314">
        <v>2016</v>
      </c>
      <c r="E85" s="81" t="s">
        <v>152</v>
      </c>
      <c r="F85" s="81" t="s">
        <v>654</v>
      </c>
      <c r="G85" s="81" t="s">
        <v>1017</v>
      </c>
      <c r="H85" s="359" t="s">
        <v>1018</v>
      </c>
      <c r="I85" s="351"/>
      <c r="J85" s="351">
        <v>116.2</v>
      </c>
      <c r="K85" s="351">
        <v>116.2</v>
      </c>
      <c r="L85" s="351">
        <v>0</v>
      </c>
      <c r="M85" s="351">
        <v>111.860146074445</v>
      </c>
      <c r="N85" s="352">
        <v>111.860146074445</v>
      </c>
      <c r="O85" s="351">
        <v>0</v>
      </c>
      <c r="P85" s="81" t="s">
        <v>687</v>
      </c>
      <c r="Q85" s="81" t="s">
        <v>688</v>
      </c>
      <c r="R85" s="81" t="s">
        <v>664</v>
      </c>
      <c r="S85" s="81" t="s">
        <v>664</v>
      </c>
      <c r="T85" s="81" t="s">
        <v>50</v>
      </c>
      <c r="U85" s="81" t="s">
        <v>661</v>
      </c>
      <c r="V85" s="81" t="s">
        <v>689</v>
      </c>
      <c r="W85" s="81" t="s">
        <v>1005</v>
      </c>
      <c r="X85" s="81" t="s">
        <v>79</v>
      </c>
      <c r="Y85" s="81" t="s">
        <v>664</v>
      </c>
      <c r="Z85" s="81" t="s">
        <v>664</v>
      </c>
      <c r="AA85" s="81" t="s">
        <v>664</v>
      </c>
      <c r="AB85" s="353" t="s">
        <v>664</v>
      </c>
      <c r="AC85" s="81" t="s">
        <v>664</v>
      </c>
      <c r="AD85" s="81" t="s">
        <v>665</v>
      </c>
      <c r="AE85" s="81" t="s">
        <v>1019</v>
      </c>
      <c r="AF85" s="354"/>
      <c r="AG85" s="354" t="s">
        <v>1020</v>
      </c>
      <c r="AH85" s="354" t="s">
        <v>1020</v>
      </c>
      <c r="AI85" s="354"/>
    </row>
    <row r="86" s="330" customFormat="1" ht="22" customHeight="1" spans="1:35">
      <c r="A86" s="474" t="s">
        <v>1021</v>
      </c>
      <c r="B86" s="314" t="s">
        <v>19</v>
      </c>
      <c r="C86" s="314" t="s">
        <v>20</v>
      </c>
      <c r="D86" s="314">
        <v>2016</v>
      </c>
      <c r="E86" s="81" t="s">
        <v>153</v>
      </c>
      <c r="F86" s="81" t="s">
        <v>654</v>
      </c>
      <c r="G86" s="81" t="s">
        <v>1022</v>
      </c>
      <c r="H86" s="359" t="s">
        <v>1023</v>
      </c>
      <c r="I86" s="351"/>
      <c r="J86" s="351">
        <v>106.2</v>
      </c>
      <c r="K86" s="351">
        <v>106.2</v>
      </c>
      <c r="L86" s="351">
        <v>0</v>
      </c>
      <c r="M86" s="351">
        <v>106.2</v>
      </c>
      <c r="N86" s="352">
        <v>106.2</v>
      </c>
      <c r="O86" s="351">
        <v>0</v>
      </c>
      <c r="P86" s="81" t="s">
        <v>657</v>
      </c>
      <c r="Q86" s="81" t="s">
        <v>688</v>
      </c>
      <c r="R86" s="81" t="s">
        <v>659</v>
      </c>
      <c r="S86" s="81" t="s">
        <v>660</v>
      </c>
      <c r="T86" s="81" t="s">
        <v>79</v>
      </c>
      <c r="U86" s="81" t="s">
        <v>661</v>
      </c>
      <c r="V86" s="81" t="s">
        <v>662</v>
      </c>
      <c r="W86" s="81" t="s">
        <v>1010</v>
      </c>
      <c r="X86" s="81" t="s">
        <v>79</v>
      </c>
      <c r="Y86" s="81" t="s">
        <v>664</v>
      </c>
      <c r="Z86" s="81" t="s">
        <v>664</v>
      </c>
      <c r="AA86" s="81" t="s">
        <v>664</v>
      </c>
      <c r="AB86" s="353" t="s">
        <v>664</v>
      </c>
      <c r="AC86" s="81" t="s">
        <v>664</v>
      </c>
      <c r="AD86" s="81" t="s">
        <v>665</v>
      </c>
      <c r="AE86" s="81"/>
      <c r="AF86" s="354"/>
      <c r="AG86" s="354" t="s">
        <v>1024</v>
      </c>
      <c r="AH86" s="354" t="s">
        <v>1024</v>
      </c>
      <c r="AI86" s="354"/>
    </row>
    <row r="87" s="330" customFormat="1" ht="22" customHeight="1" spans="1:35">
      <c r="A87" s="314" t="s">
        <v>1025</v>
      </c>
      <c r="B87" s="314" t="s">
        <v>19</v>
      </c>
      <c r="C87" s="314" t="s">
        <v>20</v>
      </c>
      <c r="D87" s="314">
        <v>2016</v>
      </c>
      <c r="E87" s="81" t="s">
        <v>154</v>
      </c>
      <c r="F87" s="81" t="s">
        <v>654</v>
      </c>
      <c r="G87" s="81" t="s">
        <v>725</v>
      </c>
      <c r="H87" s="359" t="s">
        <v>1026</v>
      </c>
      <c r="I87" s="351"/>
      <c r="J87" s="351">
        <v>5.95</v>
      </c>
      <c r="K87" s="351">
        <v>5.95</v>
      </c>
      <c r="L87" s="351">
        <v>0</v>
      </c>
      <c r="M87" s="351">
        <v>5.95000000023303</v>
      </c>
      <c r="N87" s="352">
        <v>5.95000000023303</v>
      </c>
      <c r="O87" s="351">
        <v>0</v>
      </c>
      <c r="P87" s="81" t="s">
        <v>687</v>
      </c>
      <c r="Q87" s="81" t="s">
        <v>758</v>
      </c>
      <c r="R87" s="81" t="s">
        <v>664</v>
      </c>
      <c r="S87" s="81" t="s">
        <v>664</v>
      </c>
      <c r="T87" s="81" t="s">
        <v>50</v>
      </c>
      <c r="U87" s="81" t="s">
        <v>661</v>
      </c>
      <c r="V87" s="81" t="s">
        <v>689</v>
      </c>
      <c r="W87" s="81" t="s">
        <v>1015</v>
      </c>
      <c r="X87" s="81" t="s">
        <v>79</v>
      </c>
      <c r="Y87" s="81" t="s">
        <v>664</v>
      </c>
      <c r="Z87" s="81" t="s">
        <v>664</v>
      </c>
      <c r="AA87" s="81" t="s">
        <v>664</v>
      </c>
      <c r="AB87" s="353" t="s">
        <v>664</v>
      </c>
      <c r="AC87" s="81" t="s">
        <v>664</v>
      </c>
      <c r="AD87" s="81" t="s">
        <v>665</v>
      </c>
      <c r="AE87" s="81"/>
      <c r="AF87" s="354"/>
      <c r="AG87" s="354" t="s">
        <v>1027</v>
      </c>
      <c r="AH87" s="354" t="s">
        <v>1027</v>
      </c>
      <c r="AI87" s="354"/>
    </row>
    <row r="88" s="330" customFormat="1" ht="22" customHeight="1" spans="1:35">
      <c r="A88" s="314" t="s">
        <v>1028</v>
      </c>
      <c r="B88" s="314" t="s">
        <v>19</v>
      </c>
      <c r="C88" s="314" t="s">
        <v>20</v>
      </c>
      <c r="D88" s="314">
        <v>2016</v>
      </c>
      <c r="E88" s="81" t="s">
        <v>155</v>
      </c>
      <c r="F88" s="81" t="s">
        <v>654</v>
      </c>
      <c r="G88" s="81" t="s">
        <v>871</v>
      </c>
      <c r="H88" s="359" t="s">
        <v>1029</v>
      </c>
      <c r="I88" s="351"/>
      <c r="J88" s="351">
        <v>18.93</v>
      </c>
      <c r="K88" s="351">
        <v>18.93</v>
      </c>
      <c r="L88" s="351">
        <v>0</v>
      </c>
      <c r="M88" s="351">
        <v>18.9300000031717</v>
      </c>
      <c r="N88" s="352">
        <v>18.9300000031717</v>
      </c>
      <c r="O88" s="351">
        <v>0</v>
      </c>
      <c r="P88" s="81" t="s">
        <v>687</v>
      </c>
      <c r="Q88" s="81" t="s">
        <v>688</v>
      </c>
      <c r="R88" s="81" t="s">
        <v>664</v>
      </c>
      <c r="S88" s="81" t="s">
        <v>664</v>
      </c>
      <c r="T88" s="81" t="s">
        <v>50</v>
      </c>
      <c r="U88" s="81" t="s">
        <v>661</v>
      </c>
      <c r="V88" s="81" t="s">
        <v>689</v>
      </c>
      <c r="W88" s="81" t="s">
        <v>1020</v>
      </c>
      <c r="X88" s="81" t="s">
        <v>79</v>
      </c>
      <c r="Y88" s="81" t="s">
        <v>664</v>
      </c>
      <c r="Z88" s="81" t="s">
        <v>664</v>
      </c>
      <c r="AA88" s="81" t="s">
        <v>664</v>
      </c>
      <c r="AB88" s="353" t="s">
        <v>664</v>
      </c>
      <c r="AC88" s="81" t="s">
        <v>664</v>
      </c>
      <c r="AD88" s="81" t="s">
        <v>665</v>
      </c>
      <c r="AE88" s="81"/>
      <c r="AF88" s="354"/>
      <c r="AG88" s="354" t="s">
        <v>1030</v>
      </c>
      <c r="AH88" s="354" t="s">
        <v>1030</v>
      </c>
      <c r="AI88" s="354"/>
    </row>
    <row r="89" s="330" customFormat="1" ht="22" customHeight="1" spans="1:35">
      <c r="A89" s="314" t="s">
        <v>1031</v>
      </c>
      <c r="B89" s="314" t="s">
        <v>19</v>
      </c>
      <c r="C89" s="314" t="s">
        <v>20</v>
      </c>
      <c r="D89" s="314">
        <v>2016</v>
      </c>
      <c r="E89" s="81" t="s">
        <v>156</v>
      </c>
      <c r="F89" s="81" t="s">
        <v>654</v>
      </c>
      <c r="G89" s="81" t="s">
        <v>1032</v>
      </c>
      <c r="H89" s="359" t="s">
        <v>1033</v>
      </c>
      <c r="I89" s="351"/>
      <c r="J89" s="351">
        <v>64.27</v>
      </c>
      <c r="K89" s="351">
        <v>64.27</v>
      </c>
      <c r="L89" s="351">
        <v>0</v>
      </c>
      <c r="M89" s="351">
        <v>64.27</v>
      </c>
      <c r="N89" s="352">
        <v>64.27</v>
      </c>
      <c r="O89" s="351">
        <v>0</v>
      </c>
      <c r="P89" s="81" t="s">
        <v>687</v>
      </c>
      <c r="Q89" s="81" t="s">
        <v>711</v>
      </c>
      <c r="R89" s="81" t="s">
        <v>664</v>
      </c>
      <c r="S89" s="81" t="s">
        <v>664</v>
      </c>
      <c r="T89" s="81" t="s">
        <v>50</v>
      </c>
      <c r="U89" s="81" t="s">
        <v>661</v>
      </c>
      <c r="V89" s="81" t="s">
        <v>689</v>
      </c>
      <c r="W89" s="81" t="s">
        <v>1024</v>
      </c>
      <c r="X89" s="81" t="s">
        <v>79</v>
      </c>
      <c r="Y89" s="81" t="s">
        <v>664</v>
      </c>
      <c r="Z89" s="81" t="s">
        <v>664</v>
      </c>
      <c r="AA89" s="81" t="s">
        <v>664</v>
      </c>
      <c r="AB89" s="353" t="s">
        <v>664</v>
      </c>
      <c r="AC89" s="81" t="s">
        <v>664</v>
      </c>
      <c r="AD89" s="81" t="s">
        <v>665</v>
      </c>
      <c r="AE89" s="81"/>
      <c r="AF89" s="354"/>
      <c r="AG89" s="354" t="s">
        <v>1034</v>
      </c>
      <c r="AH89" s="354" t="s">
        <v>1034</v>
      </c>
      <c r="AI89" s="354"/>
    </row>
    <row r="90" s="330" customFormat="1" ht="22" customHeight="1" spans="1:35">
      <c r="A90" s="314" t="s">
        <v>1035</v>
      </c>
      <c r="B90" s="314" t="s">
        <v>19</v>
      </c>
      <c r="C90" s="314" t="s">
        <v>20</v>
      </c>
      <c r="D90" s="314">
        <v>2016</v>
      </c>
      <c r="E90" s="81" t="s">
        <v>157</v>
      </c>
      <c r="F90" s="81" t="s">
        <v>654</v>
      </c>
      <c r="G90" s="81" t="s">
        <v>1032</v>
      </c>
      <c r="H90" s="359" t="s">
        <v>1036</v>
      </c>
      <c r="I90" s="351"/>
      <c r="J90" s="351">
        <v>7.07</v>
      </c>
      <c r="K90" s="351">
        <v>7.07</v>
      </c>
      <c r="L90" s="351">
        <v>0</v>
      </c>
      <c r="M90" s="351">
        <v>7.07</v>
      </c>
      <c r="N90" s="352">
        <v>7.07</v>
      </c>
      <c r="O90" s="351">
        <v>0</v>
      </c>
      <c r="P90" s="81" t="s">
        <v>687</v>
      </c>
      <c r="Q90" s="81" t="s">
        <v>758</v>
      </c>
      <c r="R90" s="81" t="s">
        <v>664</v>
      </c>
      <c r="S90" s="81" t="s">
        <v>664</v>
      </c>
      <c r="T90" s="81" t="s">
        <v>50</v>
      </c>
      <c r="U90" s="81" t="s">
        <v>661</v>
      </c>
      <c r="V90" s="81" t="s">
        <v>689</v>
      </c>
      <c r="W90" s="81" t="s">
        <v>1027</v>
      </c>
      <c r="X90" s="81" t="s">
        <v>79</v>
      </c>
      <c r="Y90" s="81" t="s">
        <v>664</v>
      </c>
      <c r="Z90" s="81" t="s">
        <v>664</v>
      </c>
      <c r="AA90" s="81" t="s">
        <v>664</v>
      </c>
      <c r="AB90" s="353" t="s">
        <v>664</v>
      </c>
      <c r="AC90" s="81" t="s">
        <v>664</v>
      </c>
      <c r="AD90" s="81" t="s">
        <v>665</v>
      </c>
      <c r="AE90" s="81"/>
      <c r="AF90" s="354"/>
      <c r="AG90" s="354" t="s">
        <v>1037</v>
      </c>
      <c r="AH90" s="354" t="s">
        <v>1037</v>
      </c>
      <c r="AI90" s="354"/>
    </row>
    <row r="91" s="330" customFormat="1" ht="22" customHeight="1" spans="1:35">
      <c r="A91" s="314" t="s">
        <v>1038</v>
      </c>
      <c r="B91" s="314" t="s">
        <v>19</v>
      </c>
      <c r="C91" s="314" t="s">
        <v>20</v>
      </c>
      <c r="D91" s="314">
        <v>2016</v>
      </c>
      <c r="E91" s="81" t="s">
        <v>158</v>
      </c>
      <c r="F91" s="81" t="s">
        <v>654</v>
      </c>
      <c r="G91" s="81" t="s">
        <v>1039</v>
      </c>
      <c r="H91" s="359" t="s">
        <v>1040</v>
      </c>
      <c r="I91" s="351"/>
      <c r="J91" s="351">
        <v>23.55</v>
      </c>
      <c r="K91" s="351">
        <v>23.55</v>
      </c>
      <c r="L91" s="351">
        <v>0</v>
      </c>
      <c r="M91" s="351">
        <v>23.55</v>
      </c>
      <c r="N91" s="352">
        <v>23.55</v>
      </c>
      <c r="O91" s="351">
        <v>0</v>
      </c>
      <c r="P91" s="81" t="s">
        <v>687</v>
      </c>
      <c r="Q91" s="81" t="s">
        <v>688</v>
      </c>
      <c r="R91" s="81" t="s">
        <v>664</v>
      </c>
      <c r="S91" s="81" t="s">
        <v>664</v>
      </c>
      <c r="T91" s="81" t="s">
        <v>50</v>
      </c>
      <c r="U91" s="81" t="s">
        <v>661</v>
      </c>
      <c r="V91" s="81" t="s">
        <v>689</v>
      </c>
      <c r="W91" s="81" t="s">
        <v>1030</v>
      </c>
      <c r="X91" s="81" t="s">
        <v>79</v>
      </c>
      <c r="Y91" s="81" t="s">
        <v>664</v>
      </c>
      <c r="Z91" s="81" t="s">
        <v>664</v>
      </c>
      <c r="AA91" s="81" t="s">
        <v>664</v>
      </c>
      <c r="AB91" s="353" t="s">
        <v>664</v>
      </c>
      <c r="AC91" s="81" t="s">
        <v>664</v>
      </c>
      <c r="AD91" s="81" t="s">
        <v>665</v>
      </c>
      <c r="AE91" s="81"/>
      <c r="AF91" s="354"/>
      <c r="AG91" s="354" t="s">
        <v>1041</v>
      </c>
      <c r="AH91" s="354" t="s">
        <v>1041</v>
      </c>
      <c r="AI91" s="354"/>
    </row>
    <row r="92" s="330" customFormat="1" ht="22" customHeight="1" spans="1:35">
      <c r="A92" s="314" t="s">
        <v>1042</v>
      </c>
      <c r="B92" s="314" t="s">
        <v>19</v>
      </c>
      <c r="C92" s="314" t="s">
        <v>20</v>
      </c>
      <c r="D92" s="314">
        <v>2016</v>
      </c>
      <c r="E92" s="81" t="s">
        <v>159</v>
      </c>
      <c r="F92" s="81" t="s">
        <v>654</v>
      </c>
      <c r="G92" s="81" t="s">
        <v>1043</v>
      </c>
      <c r="H92" s="359" t="s">
        <v>1044</v>
      </c>
      <c r="I92" s="351"/>
      <c r="J92" s="351">
        <v>29.33</v>
      </c>
      <c r="K92" s="351">
        <v>29.33</v>
      </c>
      <c r="L92" s="351">
        <v>0</v>
      </c>
      <c r="M92" s="351">
        <v>29.33</v>
      </c>
      <c r="N92" s="352">
        <v>29.33</v>
      </c>
      <c r="O92" s="351">
        <v>0</v>
      </c>
      <c r="P92" s="81" t="s">
        <v>687</v>
      </c>
      <c r="Q92" s="81" t="s">
        <v>758</v>
      </c>
      <c r="R92" s="81" t="s">
        <v>664</v>
      </c>
      <c r="S92" s="81" t="s">
        <v>664</v>
      </c>
      <c r="T92" s="81" t="s">
        <v>50</v>
      </c>
      <c r="U92" s="81" t="s">
        <v>661</v>
      </c>
      <c r="V92" s="81" t="s">
        <v>689</v>
      </c>
      <c r="W92" s="81" t="s">
        <v>1034</v>
      </c>
      <c r="X92" s="81" t="s">
        <v>79</v>
      </c>
      <c r="Y92" s="81" t="s">
        <v>664</v>
      </c>
      <c r="Z92" s="81" t="s">
        <v>664</v>
      </c>
      <c r="AA92" s="81" t="s">
        <v>664</v>
      </c>
      <c r="AB92" s="353" t="s">
        <v>664</v>
      </c>
      <c r="AC92" s="81" t="s">
        <v>664</v>
      </c>
      <c r="AD92" s="81" t="s">
        <v>665</v>
      </c>
      <c r="AE92" s="81" t="s">
        <v>1045</v>
      </c>
      <c r="AF92" s="354"/>
      <c r="AG92" s="354" t="s">
        <v>1046</v>
      </c>
      <c r="AH92" s="354" t="s">
        <v>1046</v>
      </c>
      <c r="AI92" s="354"/>
    </row>
    <row r="93" s="330" customFormat="1" ht="22" customHeight="1" spans="1:35">
      <c r="A93" s="314" t="s">
        <v>1047</v>
      </c>
      <c r="B93" s="314" t="s">
        <v>19</v>
      </c>
      <c r="C93" s="314" t="s">
        <v>20</v>
      </c>
      <c r="D93" s="314">
        <v>2016</v>
      </c>
      <c r="E93" s="81" t="s">
        <v>160</v>
      </c>
      <c r="F93" s="81" t="s">
        <v>654</v>
      </c>
      <c r="G93" s="81" t="s">
        <v>1048</v>
      </c>
      <c r="H93" s="359" t="s">
        <v>1049</v>
      </c>
      <c r="I93" s="351"/>
      <c r="J93" s="351">
        <v>32.97</v>
      </c>
      <c r="K93" s="351">
        <v>32.97</v>
      </c>
      <c r="L93" s="351">
        <v>0</v>
      </c>
      <c r="M93" s="351">
        <v>32.97</v>
      </c>
      <c r="N93" s="352">
        <v>32.97</v>
      </c>
      <c r="O93" s="351">
        <v>0</v>
      </c>
      <c r="P93" s="81" t="s">
        <v>687</v>
      </c>
      <c r="Q93" s="81" t="s">
        <v>688</v>
      </c>
      <c r="R93" s="81" t="s">
        <v>664</v>
      </c>
      <c r="S93" s="81" t="s">
        <v>664</v>
      </c>
      <c r="T93" s="81" t="s">
        <v>50</v>
      </c>
      <c r="U93" s="81" t="s">
        <v>661</v>
      </c>
      <c r="V93" s="81" t="s">
        <v>689</v>
      </c>
      <c r="W93" s="81" t="s">
        <v>1037</v>
      </c>
      <c r="X93" s="81" t="s">
        <v>79</v>
      </c>
      <c r="Y93" s="81" t="s">
        <v>664</v>
      </c>
      <c r="Z93" s="81" t="s">
        <v>664</v>
      </c>
      <c r="AA93" s="81" t="s">
        <v>664</v>
      </c>
      <c r="AB93" s="353" t="s">
        <v>664</v>
      </c>
      <c r="AC93" s="81" t="s">
        <v>664</v>
      </c>
      <c r="AD93" s="81" t="s">
        <v>665</v>
      </c>
      <c r="AE93" s="81" t="s">
        <v>1050</v>
      </c>
      <c r="AF93" s="354"/>
      <c r="AG93" s="354" t="s">
        <v>1051</v>
      </c>
      <c r="AH93" s="354" t="s">
        <v>1051</v>
      </c>
      <c r="AI93" s="354"/>
    </row>
    <row r="94" s="330" customFormat="1" ht="22" customHeight="1" spans="1:35">
      <c r="A94" s="314" t="s">
        <v>1052</v>
      </c>
      <c r="B94" s="314" t="s">
        <v>19</v>
      </c>
      <c r="C94" s="314" t="s">
        <v>20</v>
      </c>
      <c r="D94" s="314">
        <v>2016</v>
      </c>
      <c r="E94" s="81" t="s">
        <v>161</v>
      </c>
      <c r="F94" s="81" t="s">
        <v>654</v>
      </c>
      <c r="G94" s="81" t="s">
        <v>1053</v>
      </c>
      <c r="H94" s="359" t="s">
        <v>1054</v>
      </c>
      <c r="I94" s="351"/>
      <c r="J94" s="351">
        <v>6.04</v>
      </c>
      <c r="K94" s="351">
        <v>6.04</v>
      </c>
      <c r="L94" s="351">
        <v>0</v>
      </c>
      <c r="M94" s="351">
        <v>6.04</v>
      </c>
      <c r="N94" s="352">
        <v>6.04</v>
      </c>
      <c r="O94" s="351">
        <v>0</v>
      </c>
      <c r="P94" s="81" t="s">
        <v>687</v>
      </c>
      <c r="Q94" s="81" t="s">
        <v>711</v>
      </c>
      <c r="R94" s="81" t="s">
        <v>664</v>
      </c>
      <c r="S94" s="81" t="s">
        <v>664</v>
      </c>
      <c r="T94" s="81" t="s">
        <v>79</v>
      </c>
      <c r="U94" s="81" t="s">
        <v>661</v>
      </c>
      <c r="V94" s="81" t="s">
        <v>689</v>
      </c>
      <c r="W94" s="81" t="s">
        <v>1041</v>
      </c>
      <c r="X94" s="81" t="s">
        <v>79</v>
      </c>
      <c r="Y94" s="81" t="s">
        <v>664</v>
      </c>
      <c r="Z94" s="81" t="s">
        <v>664</v>
      </c>
      <c r="AA94" s="81" t="s">
        <v>664</v>
      </c>
      <c r="AB94" s="353" t="s">
        <v>664</v>
      </c>
      <c r="AC94" s="81" t="s">
        <v>664</v>
      </c>
      <c r="AD94" s="81" t="s">
        <v>665</v>
      </c>
      <c r="AE94" s="81"/>
      <c r="AF94" s="354"/>
      <c r="AG94" s="354" t="s">
        <v>1055</v>
      </c>
      <c r="AH94" s="354" t="s">
        <v>1055</v>
      </c>
      <c r="AI94" s="354"/>
    </row>
    <row r="95" s="330" customFormat="1" ht="22" customHeight="1" spans="1:35">
      <c r="A95" s="314" t="s">
        <v>1056</v>
      </c>
      <c r="B95" s="314" t="s">
        <v>19</v>
      </c>
      <c r="C95" s="314" t="s">
        <v>20</v>
      </c>
      <c r="D95" s="314">
        <v>2016</v>
      </c>
      <c r="E95" s="81" t="s">
        <v>162</v>
      </c>
      <c r="F95" s="81" t="s">
        <v>654</v>
      </c>
      <c r="G95" s="81" t="s">
        <v>794</v>
      </c>
      <c r="H95" s="359" t="s">
        <v>1057</v>
      </c>
      <c r="I95" s="351"/>
      <c r="J95" s="351">
        <v>1.75</v>
      </c>
      <c r="K95" s="351">
        <v>1.75</v>
      </c>
      <c r="L95" s="351">
        <v>0</v>
      </c>
      <c r="M95" s="351">
        <v>1.75</v>
      </c>
      <c r="N95" s="352">
        <v>1.75</v>
      </c>
      <c r="O95" s="351">
        <v>0</v>
      </c>
      <c r="P95" s="81" t="s">
        <v>687</v>
      </c>
      <c r="Q95" s="81" t="s">
        <v>694</v>
      </c>
      <c r="R95" s="81" t="s">
        <v>664</v>
      </c>
      <c r="S95" s="81" t="s">
        <v>664</v>
      </c>
      <c r="T95" s="81" t="s">
        <v>79</v>
      </c>
      <c r="U95" s="81" t="s">
        <v>661</v>
      </c>
      <c r="V95" s="81" t="s">
        <v>689</v>
      </c>
      <c r="W95" s="81" t="s">
        <v>1046</v>
      </c>
      <c r="X95" s="81" t="s">
        <v>79</v>
      </c>
      <c r="Y95" s="81" t="s">
        <v>664</v>
      </c>
      <c r="Z95" s="81" t="s">
        <v>664</v>
      </c>
      <c r="AA95" s="81" t="s">
        <v>664</v>
      </c>
      <c r="AB95" s="353" t="s">
        <v>664</v>
      </c>
      <c r="AC95" s="81" t="s">
        <v>664</v>
      </c>
      <c r="AD95" s="81" t="s">
        <v>665</v>
      </c>
      <c r="AE95" s="81"/>
      <c r="AF95" s="354"/>
      <c r="AG95" s="354" t="s">
        <v>674</v>
      </c>
      <c r="AH95" s="354" t="s">
        <v>674</v>
      </c>
      <c r="AI95" s="354"/>
    </row>
    <row r="96" s="330" customFormat="1" ht="22" customHeight="1" spans="1:35">
      <c r="A96" s="314" t="s">
        <v>1058</v>
      </c>
      <c r="B96" s="314" t="s">
        <v>19</v>
      </c>
      <c r="C96" s="314" t="s">
        <v>20</v>
      </c>
      <c r="D96" s="314">
        <v>2016</v>
      </c>
      <c r="E96" s="81" t="s">
        <v>163</v>
      </c>
      <c r="F96" s="81" t="s">
        <v>654</v>
      </c>
      <c r="G96" s="81" t="s">
        <v>1059</v>
      </c>
      <c r="H96" s="359" t="s">
        <v>1060</v>
      </c>
      <c r="I96" s="351"/>
      <c r="J96" s="351">
        <v>13.38</v>
      </c>
      <c r="K96" s="351">
        <v>13.38</v>
      </c>
      <c r="L96" s="351">
        <v>0</v>
      </c>
      <c r="M96" s="351">
        <v>13.38</v>
      </c>
      <c r="N96" s="352">
        <v>13.38</v>
      </c>
      <c r="O96" s="351">
        <v>0</v>
      </c>
      <c r="P96" s="81" t="s">
        <v>657</v>
      </c>
      <c r="Q96" s="81" t="s">
        <v>1061</v>
      </c>
      <c r="R96" s="81" t="s">
        <v>659</v>
      </c>
      <c r="S96" s="81" t="s">
        <v>659</v>
      </c>
      <c r="T96" s="81" t="s">
        <v>50</v>
      </c>
      <c r="U96" s="81" t="s">
        <v>661</v>
      </c>
      <c r="V96" s="81" t="s">
        <v>662</v>
      </c>
      <c r="W96" s="81" t="s">
        <v>1051</v>
      </c>
      <c r="X96" s="81" t="s">
        <v>79</v>
      </c>
      <c r="Y96" s="81" t="s">
        <v>664</v>
      </c>
      <c r="Z96" s="81" t="s">
        <v>664</v>
      </c>
      <c r="AA96" s="81" t="s">
        <v>664</v>
      </c>
      <c r="AB96" s="353" t="s">
        <v>664</v>
      </c>
      <c r="AC96" s="81">
        <v>1</v>
      </c>
      <c r="AD96" s="81" t="s">
        <v>665</v>
      </c>
      <c r="AE96" s="81"/>
      <c r="AF96" s="354"/>
      <c r="AG96" s="354" t="s">
        <v>1062</v>
      </c>
      <c r="AH96" s="354" t="s">
        <v>1062</v>
      </c>
      <c r="AI96" s="354"/>
    </row>
    <row r="97" s="330" customFormat="1" ht="22" customHeight="1" spans="1:35">
      <c r="A97" s="314" t="s">
        <v>1063</v>
      </c>
      <c r="B97" s="314" t="s">
        <v>19</v>
      </c>
      <c r="C97" s="314" t="s">
        <v>20</v>
      </c>
      <c r="D97" s="314">
        <v>2016</v>
      </c>
      <c r="E97" s="81" t="s">
        <v>164</v>
      </c>
      <c r="F97" s="81" t="s">
        <v>654</v>
      </c>
      <c r="G97" s="81" t="s">
        <v>1064</v>
      </c>
      <c r="H97" s="359" t="s">
        <v>1065</v>
      </c>
      <c r="I97" s="351"/>
      <c r="J97" s="351">
        <v>5.15</v>
      </c>
      <c r="K97" s="351">
        <v>5.15</v>
      </c>
      <c r="L97" s="351">
        <v>0</v>
      </c>
      <c r="M97" s="351">
        <v>5.15</v>
      </c>
      <c r="N97" s="352">
        <v>5.15</v>
      </c>
      <c r="O97" s="351">
        <v>0</v>
      </c>
      <c r="P97" s="81" t="s">
        <v>687</v>
      </c>
      <c r="Q97" s="81" t="s">
        <v>718</v>
      </c>
      <c r="R97" s="81" t="s">
        <v>664</v>
      </c>
      <c r="S97" s="81" t="s">
        <v>664</v>
      </c>
      <c r="T97" s="81" t="s">
        <v>50</v>
      </c>
      <c r="U97" s="81" t="s">
        <v>661</v>
      </c>
      <c r="V97" s="81" t="s">
        <v>689</v>
      </c>
      <c r="W97" s="81" t="s">
        <v>1055</v>
      </c>
      <c r="X97" s="81" t="s">
        <v>79</v>
      </c>
      <c r="Y97" s="81" t="s">
        <v>664</v>
      </c>
      <c r="Z97" s="81" t="s">
        <v>664</v>
      </c>
      <c r="AA97" s="81" t="s">
        <v>664</v>
      </c>
      <c r="AB97" s="353" t="s">
        <v>664</v>
      </c>
      <c r="AC97" s="81" t="s">
        <v>664</v>
      </c>
      <c r="AD97" s="81" t="s">
        <v>665</v>
      </c>
      <c r="AE97" s="81"/>
      <c r="AF97" s="354"/>
      <c r="AG97" s="354" t="s">
        <v>1066</v>
      </c>
      <c r="AH97" s="354" t="s">
        <v>1066</v>
      </c>
      <c r="AI97" s="354"/>
    </row>
    <row r="98" s="330" customFormat="1" ht="22" customHeight="1" spans="1:35">
      <c r="A98" s="314" t="s">
        <v>1067</v>
      </c>
      <c r="B98" s="314" t="s">
        <v>19</v>
      </c>
      <c r="C98" s="314" t="s">
        <v>20</v>
      </c>
      <c r="D98" s="314">
        <v>2016</v>
      </c>
      <c r="E98" s="81" t="s">
        <v>165</v>
      </c>
      <c r="F98" s="81" t="s">
        <v>654</v>
      </c>
      <c r="G98" s="81" t="s">
        <v>672</v>
      </c>
      <c r="H98" s="359" t="s">
        <v>1068</v>
      </c>
      <c r="I98" s="351"/>
      <c r="J98" s="351">
        <v>23.12</v>
      </c>
      <c r="K98" s="351">
        <v>23.12</v>
      </c>
      <c r="L98" s="351">
        <v>0</v>
      </c>
      <c r="M98" s="351">
        <v>23.12</v>
      </c>
      <c r="N98" s="352">
        <v>23.12</v>
      </c>
      <c r="O98" s="351">
        <v>0</v>
      </c>
      <c r="P98" s="81" t="s">
        <v>657</v>
      </c>
      <c r="Q98" s="81" t="s">
        <v>827</v>
      </c>
      <c r="R98" s="81" t="s">
        <v>659</v>
      </c>
      <c r="S98" s="81" t="s">
        <v>747</v>
      </c>
      <c r="T98" s="81" t="s">
        <v>50</v>
      </c>
      <c r="U98" s="81" t="s">
        <v>661</v>
      </c>
      <c r="V98" s="81" t="s">
        <v>662</v>
      </c>
      <c r="W98" s="81" t="s">
        <v>674</v>
      </c>
      <c r="X98" s="81" t="s">
        <v>79</v>
      </c>
      <c r="Y98" s="81" t="s">
        <v>664</v>
      </c>
      <c r="Z98" s="81" t="s">
        <v>664</v>
      </c>
      <c r="AA98" s="81" t="s">
        <v>664</v>
      </c>
      <c r="AB98" s="353">
        <v>67200</v>
      </c>
      <c r="AC98" s="81">
        <v>7</v>
      </c>
      <c r="AD98" s="81" t="s">
        <v>665</v>
      </c>
      <c r="AE98" s="81"/>
      <c r="AF98" s="354"/>
      <c r="AG98" s="354" t="s">
        <v>1069</v>
      </c>
      <c r="AH98" s="354" t="s">
        <v>1069</v>
      </c>
      <c r="AI98" s="354"/>
    </row>
    <row r="99" s="330" customFormat="1" ht="22" customHeight="1" spans="1:35">
      <c r="A99" s="314" t="s">
        <v>1070</v>
      </c>
      <c r="B99" s="314" t="s">
        <v>19</v>
      </c>
      <c r="C99" s="314" t="s">
        <v>20</v>
      </c>
      <c r="D99" s="314">
        <v>2016</v>
      </c>
      <c r="E99" s="81" t="s">
        <v>166</v>
      </c>
      <c r="F99" s="81" t="s">
        <v>654</v>
      </c>
      <c r="G99" s="81" t="s">
        <v>745</v>
      </c>
      <c r="H99" s="359" t="s">
        <v>1071</v>
      </c>
      <c r="I99" s="351"/>
      <c r="J99" s="351">
        <v>5.14</v>
      </c>
      <c r="K99" s="351">
        <v>5.14</v>
      </c>
      <c r="L99" s="351">
        <v>0</v>
      </c>
      <c r="M99" s="351">
        <v>5.14</v>
      </c>
      <c r="N99" s="352">
        <v>5.14</v>
      </c>
      <c r="O99" s="351">
        <v>0</v>
      </c>
      <c r="P99" s="81" t="s">
        <v>687</v>
      </c>
      <c r="Q99" s="81" t="s">
        <v>1061</v>
      </c>
      <c r="R99" s="81" t="s">
        <v>664</v>
      </c>
      <c r="S99" s="81" t="s">
        <v>664</v>
      </c>
      <c r="T99" s="81" t="s">
        <v>50</v>
      </c>
      <c r="U99" s="81" t="s">
        <v>661</v>
      </c>
      <c r="V99" s="81" t="s">
        <v>689</v>
      </c>
      <c r="W99" s="81" t="s">
        <v>1062</v>
      </c>
      <c r="X99" s="81" t="s">
        <v>79</v>
      </c>
      <c r="Y99" s="81" t="s">
        <v>664</v>
      </c>
      <c r="Z99" s="81" t="s">
        <v>664</v>
      </c>
      <c r="AA99" s="81" t="s">
        <v>664</v>
      </c>
      <c r="AB99" s="353" t="s">
        <v>664</v>
      </c>
      <c r="AC99" s="81" t="s">
        <v>664</v>
      </c>
      <c r="AD99" s="81" t="s">
        <v>665</v>
      </c>
      <c r="AE99" s="81"/>
      <c r="AF99" s="354"/>
      <c r="AG99" s="354" t="s">
        <v>1072</v>
      </c>
      <c r="AH99" s="354" t="s">
        <v>1072</v>
      </c>
      <c r="AI99" s="354"/>
    </row>
    <row r="100" s="330" customFormat="1" ht="22" customHeight="1" spans="1:35">
      <c r="A100" s="314" t="s">
        <v>1073</v>
      </c>
      <c r="B100" s="314" t="s">
        <v>19</v>
      </c>
      <c r="C100" s="314" t="s">
        <v>20</v>
      </c>
      <c r="D100" s="314">
        <v>2016</v>
      </c>
      <c r="E100" s="81" t="s">
        <v>167</v>
      </c>
      <c r="F100" s="81" t="s">
        <v>654</v>
      </c>
      <c r="G100" s="81" t="s">
        <v>1074</v>
      </c>
      <c r="H100" s="359" t="s">
        <v>1075</v>
      </c>
      <c r="I100" s="351"/>
      <c r="J100" s="351">
        <v>39.06</v>
      </c>
      <c r="K100" s="351">
        <v>39.06</v>
      </c>
      <c r="L100" s="351">
        <v>0</v>
      </c>
      <c r="M100" s="351">
        <v>39.06</v>
      </c>
      <c r="N100" s="352">
        <v>39.06</v>
      </c>
      <c r="O100" s="351">
        <v>0</v>
      </c>
      <c r="P100" s="81" t="s">
        <v>687</v>
      </c>
      <c r="Q100" s="81" t="s">
        <v>718</v>
      </c>
      <c r="R100" s="81" t="s">
        <v>664</v>
      </c>
      <c r="S100" s="81" t="s">
        <v>664</v>
      </c>
      <c r="T100" s="81" t="s">
        <v>50</v>
      </c>
      <c r="U100" s="81" t="s">
        <v>661</v>
      </c>
      <c r="V100" s="81" t="s">
        <v>689</v>
      </c>
      <c r="W100" s="81" t="s">
        <v>1066</v>
      </c>
      <c r="X100" s="81" t="s">
        <v>79</v>
      </c>
      <c r="Y100" s="81" t="s">
        <v>664</v>
      </c>
      <c r="Z100" s="81" t="s">
        <v>664</v>
      </c>
      <c r="AA100" s="81" t="s">
        <v>664</v>
      </c>
      <c r="AB100" s="353" t="s">
        <v>664</v>
      </c>
      <c r="AC100" s="81" t="s">
        <v>664</v>
      </c>
      <c r="AD100" s="81" t="s">
        <v>665</v>
      </c>
      <c r="AE100" s="81"/>
      <c r="AF100" s="354"/>
      <c r="AG100" s="354" t="s">
        <v>1076</v>
      </c>
      <c r="AH100" s="354" t="s">
        <v>1076</v>
      </c>
      <c r="AI100" s="354"/>
    </row>
    <row r="101" s="330" customFormat="1" ht="22" customHeight="1" spans="1:35">
      <c r="A101" s="314" t="s">
        <v>1077</v>
      </c>
      <c r="B101" s="314" t="s">
        <v>19</v>
      </c>
      <c r="C101" s="314" t="s">
        <v>20</v>
      </c>
      <c r="D101" s="314">
        <v>2016</v>
      </c>
      <c r="E101" s="81" t="s">
        <v>168</v>
      </c>
      <c r="F101" s="81" t="s">
        <v>654</v>
      </c>
      <c r="G101" s="81" t="s">
        <v>1078</v>
      </c>
      <c r="H101" s="359" t="s">
        <v>1079</v>
      </c>
      <c r="I101" s="351"/>
      <c r="J101" s="351">
        <v>5.12</v>
      </c>
      <c r="K101" s="351">
        <v>5.12</v>
      </c>
      <c r="L101" s="351">
        <v>0</v>
      </c>
      <c r="M101" s="351">
        <v>5.12</v>
      </c>
      <c r="N101" s="352">
        <v>5.12</v>
      </c>
      <c r="O101" s="351">
        <v>0</v>
      </c>
      <c r="P101" s="81" t="s">
        <v>687</v>
      </c>
      <c r="Q101" s="81" t="s">
        <v>718</v>
      </c>
      <c r="R101" s="81" t="s">
        <v>664</v>
      </c>
      <c r="S101" s="81" t="s">
        <v>664</v>
      </c>
      <c r="T101" s="81" t="s">
        <v>50</v>
      </c>
      <c r="U101" s="81" t="s">
        <v>661</v>
      </c>
      <c r="V101" s="81" t="s">
        <v>689</v>
      </c>
      <c r="W101" s="81" t="s">
        <v>1069</v>
      </c>
      <c r="X101" s="81" t="s">
        <v>79</v>
      </c>
      <c r="Y101" s="81" t="s">
        <v>664</v>
      </c>
      <c r="Z101" s="81" t="s">
        <v>664</v>
      </c>
      <c r="AA101" s="81" t="s">
        <v>664</v>
      </c>
      <c r="AB101" s="353" t="s">
        <v>664</v>
      </c>
      <c r="AC101" s="81" t="s">
        <v>664</v>
      </c>
      <c r="AD101" s="81" t="s">
        <v>665</v>
      </c>
      <c r="AE101" s="81" t="s">
        <v>1080</v>
      </c>
      <c r="AF101" s="354"/>
      <c r="AG101" s="354" t="s">
        <v>1081</v>
      </c>
      <c r="AH101" s="354" t="s">
        <v>1081</v>
      </c>
      <c r="AI101" s="354"/>
    </row>
    <row r="102" s="330" customFormat="1" ht="22" customHeight="1" spans="1:35">
      <c r="A102" s="314" t="s">
        <v>1082</v>
      </c>
      <c r="B102" s="314" t="s">
        <v>19</v>
      </c>
      <c r="C102" s="314" t="s">
        <v>20</v>
      </c>
      <c r="D102" s="314">
        <v>2016</v>
      </c>
      <c r="E102" s="81" t="s">
        <v>169</v>
      </c>
      <c r="F102" s="81" t="s">
        <v>654</v>
      </c>
      <c r="G102" s="81" t="s">
        <v>701</v>
      </c>
      <c r="H102" s="359" t="s">
        <v>1083</v>
      </c>
      <c r="I102" s="351"/>
      <c r="J102" s="351">
        <v>23.1</v>
      </c>
      <c r="K102" s="351">
        <v>23.1</v>
      </c>
      <c r="L102" s="351">
        <v>0</v>
      </c>
      <c r="M102" s="351">
        <v>23.1</v>
      </c>
      <c r="N102" s="352">
        <v>23.1</v>
      </c>
      <c r="O102" s="351">
        <v>0</v>
      </c>
      <c r="P102" s="81" t="s">
        <v>687</v>
      </c>
      <c r="Q102" s="81" t="s">
        <v>718</v>
      </c>
      <c r="R102" s="81" t="s">
        <v>664</v>
      </c>
      <c r="S102" s="81" t="s">
        <v>664</v>
      </c>
      <c r="T102" s="81" t="s">
        <v>50</v>
      </c>
      <c r="U102" s="81" t="s">
        <v>661</v>
      </c>
      <c r="V102" s="81" t="s">
        <v>689</v>
      </c>
      <c r="W102" s="81" t="s">
        <v>1072</v>
      </c>
      <c r="X102" s="81" t="s">
        <v>79</v>
      </c>
      <c r="Y102" s="81" t="s">
        <v>664</v>
      </c>
      <c r="Z102" s="81" t="s">
        <v>664</v>
      </c>
      <c r="AA102" s="81" t="s">
        <v>664</v>
      </c>
      <c r="AB102" s="353" t="s">
        <v>664</v>
      </c>
      <c r="AC102" s="81" t="s">
        <v>664</v>
      </c>
      <c r="AD102" s="81" t="s">
        <v>665</v>
      </c>
      <c r="AE102" s="81"/>
      <c r="AF102" s="354"/>
      <c r="AG102" s="354" t="s">
        <v>1084</v>
      </c>
      <c r="AH102" s="354" t="s">
        <v>1084</v>
      </c>
      <c r="AI102" s="354"/>
    </row>
    <row r="103" s="330" customFormat="1" ht="22" customHeight="1" spans="1:35">
      <c r="A103" s="314" t="s">
        <v>1085</v>
      </c>
      <c r="B103" s="314" t="s">
        <v>19</v>
      </c>
      <c r="C103" s="314" t="s">
        <v>20</v>
      </c>
      <c r="D103" s="314">
        <v>2016</v>
      </c>
      <c r="E103" s="81" t="s">
        <v>170</v>
      </c>
      <c r="F103" s="81" t="s">
        <v>654</v>
      </c>
      <c r="G103" s="81" t="s">
        <v>1086</v>
      </c>
      <c r="H103" s="359" t="s">
        <v>1087</v>
      </c>
      <c r="I103" s="351"/>
      <c r="J103" s="351">
        <v>29.46</v>
      </c>
      <c r="K103" s="351">
        <v>29.46</v>
      </c>
      <c r="L103" s="351">
        <v>0</v>
      </c>
      <c r="M103" s="351">
        <v>29.46</v>
      </c>
      <c r="N103" s="352">
        <v>29.46</v>
      </c>
      <c r="O103" s="351">
        <v>0</v>
      </c>
      <c r="P103" s="81" t="s">
        <v>687</v>
      </c>
      <c r="Q103" s="81" t="s">
        <v>1088</v>
      </c>
      <c r="R103" s="81" t="s">
        <v>664</v>
      </c>
      <c r="S103" s="81" t="s">
        <v>664</v>
      </c>
      <c r="T103" s="81" t="s">
        <v>50</v>
      </c>
      <c r="U103" s="81" t="s">
        <v>661</v>
      </c>
      <c r="V103" s="81" t="s">
        <v>689</v>
      </c>
      <c r="W103" s="81" t="s">
        <v>1076</v>
      </c>
      <c r="X103" s="81" t="s">
        <v>50</v>
      </c>
      <c r="Y103" s="81" t="s">
        <v>664</v>
      </c>
      <c r="Z103" s="81" t="s">
        <v>664</v>
      </c>
      <c r="AA103" s="81" t="s">
        <v>1089</v>
      </c>
      <c r="AB103" s="353" t="s">
        <v>664</v>
      </c>
      <c r="AC103" s="81" t="s">
        <v>664</v>
      </c>
      <c r="AD103" s="81" t="s">
        <v>665</v>
      </c>
      <c r="AE103" s="81" t="s">
        <v>1090</v>
      </c>
      <c r="AF103" s="354"/>
      <c r="AG103" s="354" t="s">
        <v>904</v>
      </c>
      <c r="AH103" s="354" t="s">
        <v>904</v>
      </c>
      <c r="AI103" s="354"/>
    </row>
    <row r="104" s="330" customFormat="1" ht="22" customHeight="1" spans="1:35">
      <c r="A104" s="314" t="s">
        <v>1091</v>
      </c>
      <c r="B104" s="314" t="s">
        <v>19</v>
      </c>
      <c r="C104" s="314" t="s">
        <v>20</v>
      </c>
      <c r="D104" s="314">
        <v>2016</v>
      </c>
      <c r="E104" s="81" t="s">
        <v>171</v>
      </c>
      <c r="F104" s="81" t="s">
        <v>654</v>
      </c>
      <c r="G104" s="81" t="s">
        <v>930</v>
      </c>
      <c r="H104" s="359" t="s">
        <v>1092</v>
      </c>
      <c r="I104" s="351"/>
      <c r="J104" s="351">
        <v>5.071</v>
      </c>
      <c r="K104" s="351">
        <v>5.071</v>
      </c>
      <c r="L104" s="351">
        <v>0</v>
      </c>
      <c r="M104" s="351">
        <v>5.071</v>
      </c>
      <c r="N104" s="352">
        <v>5.071</v>
      </c>
      <c r="O104" s="351">
        <v>0</v>
      </c>
      <c r="P104" s="81" t="s">
        <v>687</v>
      </c>
      <c r="Q104" s="81" t="s">
        <v>1088</v>
      </c>
      <c r="R104" s="81" t="s">
        <v>664</v>
      </c>
      <c r="S104" s="81" t="s">
        <v>664</v>
      </c>
      <c r="T104" s="81" t="s">
        <v>50</v>
      </c>
      <c r="U104" s="81" t="s">
        <v>661</v>
      </c>
      <c r="V104" s="81" t="s">
        <v>689</v>
      </c>
      <c r="W104" s="81" t="s">
        <v>1081</v>
      </c>
      <c r="X104" s="81" t="s">
        <v>50</v>
      </c>
      <c r="Y104" s="81">
        <v>2019.04</v>
      </c>
      <c r="Z104" s="81" t="s">
        <v>664</v>
      </c>
      <c r="AA104" s="81" t="s">
        <v>1093</v>
      </c>
      <c r="AB104" s="353" t="s">
        <v>664</v>
      </c>
      <c r="AC104" s="81" t="s">
        <v>664</v>
      </c>
      <c r="AD104" s="81" t="s">
        <v>665</v>
      </c>
      <c r="AE104" s="81"/>
      <c r="AF104" s="354"/>
      <c r="AG104" s="354" t="s">
        <v>853</v>
      </c>
      <c r="AH104" s="354" t="s">
        <v>854</v>
      </c>
      <c r="AI104" s="354"/>
    </row>
    <row r="105" s="330" customFormat="1" ht="22" customHeight="1" spans="1:35">
      <c r="A105" s="314" t="s">
        <v>1094</v>
      </c>
      <c r="B105" s="314" t="s">
        <v>19</v>
      </c>
      <c r="C105" s="314" t="s">
        <v>20</v>
      </c>
      <c r="D105" s="314">
        <v>2016</v>
      </c>
      <c r="E105" s="81" t="s">
        <v>172</v>
      </c>
      <c r="F105" s="81" t="s">
        <v>654</v>
      </c>
      <c r="G105" s="81" t="s">
        <v>1095</v>
      </c>
      <c r="H105" s="359" t="s">
        <v>1096</v>
      </c>
      <c r="I105" s="351"/>
      <c r="J105" s="351">
        <v>49.09</v>
      </c>
      <c r="K105" s="351">
        <v>49.09</v>
      </c>
      <c r="L105" s="351">
        <v>0</v>
      </c>
      <c r="M105" s="351">
        <v>31.647</v>
      </c>
      <c r="N105" s="352">
        <v>31.647</v>
      </c>
      <c r="O105" s="351">
        <v>0</v>
      </c>
      <c r="P105" s="81" t="s">
        <v>687</v>
      </c>
      <c r="Q105" s="81" t="s">
        <v>1088</v>
      </c>
      <c r="R105" s="81" t="s">
        <v>664</v>
      </c>
      <c r="S105" s="81" t="s">
        <v>664</v>
      </c>
      <c r="T105" s="81" t="s">
        <v>50</v>
      </c>
      <c r="U105" s="81" t="s">
        <v>661</v>
      </c>
      <c r="V105" s="81" t="s">
        <v>689</v>
      </c>
      <c r="W105" s="81" t="s">
        <v>1084</v>
      </c>
      <c r="X105" s="81" t="s">
        <v>79</v>
      </c>
      <c r="Y105" s="81" t="s">
        <v>664</v>
      </c>
      <c r="Z105" s="81" t="s">
        <v>664</v>
      </c>
      <c r="AA105" s="81" t="s">
        <v>664</v>
      </c>
      <c r="AB105" s="353" t="s">
        <v>664</v>
      </c>
      <c r="AC105" s="81" t="s">
        <v>664</v>
      </c>
      <c r="AD105" s="81" t="s">
        <v>665</v>
      </c>
      <c r="AE105" s="81" t="s">
        <v>1097</v>
      </c>
      <c r="AF105" s="354"/>
      <c r="AG105" s="354" t="s">
        <v>1098</v>
      </c>
      <c r="AH105" s="354" t="s">
        <v>1098</v>
      </c>
      <c r="AI105" s="354"/>
    </row>
    <row r="106" s="330" customFormat="1" ht="22" customHeight="1" spans="1:35">
      <c r="A106" s="314" t="s">
        <v>1099</v>
      </c>
      <c r="B106" s="314" t="s">
        <v>19</v>
      </c>
      <c r="C106" s="314" t="s">
        <v>20</v>
      </c>
      <c r="D106" s="314">
        <v>2016</v>
      </c>
      <c r="E106" s="81" t="s">
        <v>173</v>
      </c>
      <c r="F106" s="81" t="s">
        <v>654</v>
      </c>
      <c r="G106" s="81" t="s">
        <v>908</v>
      </c>
      <c r="H106" s="359" t="s">
        <v>1100</v>
      </c>
      <c r="I106" s="351"/>
      <c r="J106" s="351">
        <v>35.38</v>
      </c>
      <c r="K106" s="351">
        <v>35.38</v>
      </c>
      <c r="L106" s="351">
        <v>0</v>
      </c>
      <c r="M106" s="351">
        <v>40.5153</v>
      </c>
      <c r="N106" s="352">
        <v>40.5153</v>
      </c>
      <c r="O106" s="351">
        <v>0</v>
      </c>
      <c r="P106" s="81" t="s">
        <v>657</v>
      </c>
      <c r="Q106" s="81" t="s">
        <v>680</v>
      </c>
      <c r="R106" s="81" t="s">
        <v>659</v>
      </c>
      <c r="S106" s="81" t="s">
        <v>659</v>
      </c>
      <c r="T106" s="81" t="s">
        <v>50</v>
      </c>
      <c r="U106" s="81" t="s">
        <v>661</v>
      </c>
      <c r="V106" s="81" t="s">
        <v>662</v>
      </c>
      <c r="W106" s="81" t="s">
        <v>904</v>
      </c>
      <c r="X106" s="81" t="s">
        <v>79</v>
      </c>
      <c r="Y106" s="81" t="s">
        <v>664</v>
      </c>
      <c r="Z106" s="81" t="s">
        <v>664</v>
      </c>
      <c r="AA106" s="81" t="s">
        <v>664</v>
      </c>
      <c r="AB106" s="353" t="s">
        <v>664</v>
      </c>
      <c r="AC106" s="81" t="s">
        <v>664</v>
      </c>
      <c r="AD106" s="81" t="s">
        <v>665</v>
      </c>
      <c r="AE106" s="81"/>
      <c r="AF106" s="354"/>
      <c r="AG106" s="354" t="s">
        <v>1101</v>
      </c>
      <c r="AH106" s="358" t="s">
        <v>1102</v>
      </c>
      <c r="AI106" s="354"/>
    </row>
    <row r="107" s="330" customFormat="1" ht="22" customHeight="1" spans="1:35">
      <c r="A107" s="314" t="s">
        <v>1103</v>
      </c>
      <c r="B107" s="314" t="s">
        <v>19</v>
      </c>
      <c r="C107" s="314" t="s">
        <v>20</v>
      </c>
      <c r="D107" s="314">
        <v>2016</v>
      </c>
      <c r="E107" s="81" t="s">
        <v>174</v>
      </c>
      <c r="F107" s="81" t="s">
        <v>654</v>
      </c>
      <c r="G107" s="81" t="s">
        <v>951</v>
      </c>
      <c r="H107" s="359" t="s">
        <v>1104</v>
      </c>
      <c r="I107" s="351"/>
      <c r="J107" s="351">
        <v>9.54</v>
      </c>
      <c r="K107" s="351">
        <v>9.54</v>
      </c>
      <c r="L107" s="351">
        <v>0</v>
      </c>
      <c r="M107" s="351">
        <v>9.538128</v>
      </c>
      <c r="N107" s="352">
        <v>9.538128</v>
      </c>
      <c r="O107" s="351">
        <v>0</v>
      </c>
      <c r="P107" s="81" t="s">
        <v>669</v>
      </c>
      <c r="Q107" s="81" t="s">
        <v>680</v>
      </c>
      <c r="R107" s="81" t="s">
        <v>664</v>
      </c>
      <c r="S107" s="81" t="s">
        <v>664</v>
      </c>
      <c r="T107" s="81" t="s">
        <v>50</v>
      </c>
      <c r="U107" s="81" t="s">
        <v>673</v>
      </c>
      <c r="V107" s="81" t="s">
        <v>695</v>
      </c>
      <c r="W107" s="81" t="s">
        <v>854</v>
      </c>
      <c r="X107" s="81" t="s">
        <v>79</v>
      </c>
      <c r="Y107" s="81" t="s">
        <v>664</v>
      </c>
      <c r="Z107" s="81" t="s">
        <v>664</v>
      </c>
      <c r="AA107" s="81" t="s">
        <v>664</v>
      </c>
      <c r="AB107" s="353" t="s">
        <v>664</v>
      </c>
      <c r="AC107" s="81" t="s">
        <v>664</v>
      </c>
      <c r="AD107" s="81" t="s">
        <v>665</v>
      </c>
      <c r="AE107" s="81"/>
      <c r="AF107" s="354"/>
      <c r="AG107" s="354" t="s">
        <v>1105</v>
      </c>
      <c r="AH107" s="354" t="s">
        <v>1105</v>
      </c>
      <c r="AI107" s="354"/>
    </row>
    <row r="108" s="330" customFormat="1" ht="22" customHeight="1" spans="1:35">
      <c r="A108" s="314" t="s">
        <v>1106</v>
      </c>
      <c r="B108" s="314" t="s">
        <v>19</v>
      </c>
      <c r="C108" s="314" t="s">
        <v>20</v>
      </c>
      <c r="D108" s="314">
        <v>2016</v>
      </c>
      <c r="E108" s="81" t="s">
        <v>175</v>
      </c>
      <c r="F108" s="81" t="s">
        <v>654</v>
      </c>
      <c r="G108" s="81" t="s">
        <v>1107</v>
      </c>
      <c r="H108" s="359" t="s">
        <v>1108</v>
      </c>
      <c r="I108" s="351"/>
      <c r="J108" s="351">
        <v>117.38</v>
      </c>
      <c r="K108" s="351">
        <v>117.38</v>
      </c>
      <c r="L108" s="351">
        <v>0</v>
      </c>
      <c r="M108" s="351">
        <v>117.38</v>
      </c>
      <c r="N108" s="352">
        <v>117.38</v>
      </c>
      <c r="O108" s="351">
        <v>0</v>
      </c>
      <c r="P108" s="81" t="s">
        <v>657</v>
      </c>
      <c r="Q108" s="81" t="s">
        <v>1088</v>
      </c>
      <c r="R108" s="81" t="s">
        <v>659</v>
      </c>
      <c r="S108" s="81" t="s">
        <v>659</v>
      </c>
      <c r="T108" s="81" t="s">
        <v>50</v>
      </c>
      <c r="U108" s="81" t="s">
        <v>661</v>
      </c>
      <c r="V108" s="81" t="s">
        <v>662</v>
      </c>
      <c r="W108" s="81" t="s">
        <v>1098</v>
      </c>
      <c r="X108" s="81" t="s">
        <v>50</v>
      </c>
      <c r="Y108" s="81">
        <v>2016.08</v>
      </c>
      <c r="Z108" s="81" t="s">
        <v>664</v>
      </c>
      <c r="AA108" s="81" t="s">
        <v>1109</v>
      </c>
      <c r="AB108" s="353">
        <v>90000</v>
      </c>
      <c r="AC108" s="81">
        <v>50</v>
      </c>
      <c r="AD108" s="81" t="s">
        <v>665</v>
      </c>
      <c r="AE108" s="81"/>
      <c r="AF108" s="354"/>
      <c r="AG108" s="354" t="s">
        <v>765</v>
      </c>
      <c r="AH108" s="354" t="s">
        <v>765</v>
      </c>
      <c r="AI108" s="354"/>
    </row>
    <row r="109" s="330" customFormat="1" ht="22" customHeight="1" spans="1:35">
      <c r="A109" s="314" t="s">
        <v>1110</v>
      </c>
      <c r="B109" s="314" t="s">
        <v>19</v>
      </c>
      <c r="C109" s="314" t="s">
        <v>20</v>
      </c>
      <c r="D109" s="314">
        <v>2016</v>
      </c>
      <c r="E109" s="81" t="s">
        <v>176</v>
      </c>
      <c r="F109" s="81" t="s">
        <v>654</v>
      </c>
      <c r="G109" s="81" t="s">
        <v>1111</v>
      </c>
      <c r="H109" s="359" t="s">
        <v>1112</v>
      </c>
      <c r="I109" s="351"/>
      <c r="J109" s="351">
        <v>189.3</v>
      </c>
      <c r="K109" s="351">
        <v>189.3</v>
      </c>
      <c r="L109" s="351">
        <v>0</v>
      </c>
      <c r="M109" s="351">
        <v>185.248635944833</v>
      </c>
      <c r="N109" s="352">
        <v>185.248635944833</v>
      </c>
      <c r="O109" s="351">
        <v>0</v>
      </c>
      <c r="P109" s="81" t="s">
        <v>657</v>
      </c>
      <c r="Q109" s="81" t="s">
        <v>658</v>
      </c>
      <c r="R109" s="81" t="s">
        <v>659</v>
      </c>
      <c r="S109" s="81" t="s">
        <v>659</v>
      </c>
      <c r="T109" s="81" t="s">
        <v>50</v>
      </c>
      <c r="U109" s="81" t="s">
        <v>673</v>
      </c>
      <c r="V109" s="81" t="s">
        <v>662</v>
      </c>
      <c r="W109" s="81" t="s">
        <v>1101</v>
      </c>
      <c r="X109" s="81" t="s">
        <v>50</v>
      </c>
      <c r="Y109" s="81">
        <v>2016.08</v>
      </c>
      <c r="Z109" s="81" t="s">
        <v>664</v>
      </c>
      <c r="AA109" s="81" t="s">
        <v>1113</v>
      </c>
      <c r="AB109" s="353">
        <v>240000</v>
      </c>
      <c r="AC109" s="81">
        <v>281</v>
      </c>
      <c r="AD109" s="81" t="s">
        <v>665</v>
      </c>
      <c r="AE109" s="81"/>
      <c r="AF109" s="354"/>
      <c r="AG109" s="354" t="s">
        <v>712</v>
      </c>
      <c r="AH109" s="354" t="s">
        <v>919</v>
      </c>
      <c r="AI109" s="354"/>
    </row>
    <row r="110" s="330" customFormat="1" ht="22" customHeight="1" spans="1:35">
      <c r="A110" s="314" t="s">
        <v>1114</v>
      </c>
      <c r="B110" s="314" t="s">
        <v>19</v>
      </c>
      <c r="C110" s="314" t="s">
        <v>20</v>
      </c>
      <c r="D110" s="314">
        <v>2016</v>
      </c>
      <c r="E110" s="81" t="s">
        <v>177</v>
      </c>
      <c r="F110" s="81" t="s">
        <v>654</v>
      </c>
      <c r="G110" s="81" t="s">
        <v>972</v>
      </c>
      <c r="H110" s="359" t="s">
        <v>1115</v>
      </c>
      <c r="I110" s="351"/>
      <c r="J110" s="351">
        <v>14.8</v>
      </c>
      <c r="K110" s="351">
        <v>14.8</v>
      </c>
      <c r="L110" s="351">
        <v>0</v>
      </c>
      <c r="M110" s="351">
        <v>14.8</v>
      </c>
      <c r="N110" s="352">
        <v>14.8</v>
      </c>
      <c r="O110" s="351">
        <v>0</v>
      </c>
      <c r="P110" s="81" t="s">
        <v>657</v>
      </c>
      <c r="Q110" s="81" t="s">
        <v>827</v>
      </c>
      <c r="R110" s="81" t="s">
        <v>659</v>
      </c>
      <c r="S110" s="81" t="s">
        <v>777</v>
      </c>
      <c r="T110" s="81" t="s">
        <v>79</v>
      </c>
      <c r="U110" s="81" t="s">
        <v>661</v>
      </c>
      <c r="V110" s="81" t="s">
        <v>662</v>
      </c>
      <c r="W110" s="182" t="s">
        <v>1105</v>
      </c>
      <c r="X110" s="81" t="s">
        <v>79</v>
      </c>
      <c r="Y110" s="81" t="s">
        <v>664</v>
      </c>
      <c r="Z110" s="81" t="s">
        <v>664</v>
      </c>
      <c r="AA110" s="81" t="s">
        <v>664</v>
      </c>
      <c r="AB110" s="353">
        <v>64000</v>
      </c>
      <c r="AC110" s="81" t="s">
        <v>664</v>
      </c>
      <c r="AD110" s="81" t="s">
        <v>665</v>
      </c>
      <c r="AE110" s="81"/>
      <c r="AF110" s="354"/>
      <c r="AG110" s="358" t="s">
        <v>1116</v>
      </c>
      <c r="AH110" s="358" t="s">
        <v>1117</v>
      </c>
      <c r="AI110" s="354" t="s">
        <v>699</v>
      </c>
    </row>
    <row r="111" s="330" customFormat="1" ht="22" customHeight="1" spans="1:35">
      <c r="A111" s="314" t="s">
        <v>1118</v>
      </c>
      <c r="B111" s="314" t="s">
        <v>19</v>
      </c>
      <c r="C111" s="314" t="s">
        <v>20</v>
      </c>
      <c r="D111" s="314">
        <v>2016</v>
      </c>
      <c r="E111" s="81" t="s">
        <v>178</v>
      </c>
      <c r="F111" s="81" t="s">
        <v>654</v>
      </c>
      <c r="G111" s="81" t="s">
        <v>761</v>
      </c>
      <c r="H111" s="359" t="s">
        <v>1119</v>
      </c>
      <c r="I111" s="351"/>
      <c r="J111" s="351">
        <v>30.04</v>
      </c>
      <c r="K111" s="351">
        <v>30.04</v>
      </c>
      <c r="L111" s="351">
        <v>0</v>
      </c>
      <c r="M111" s="351">
        <v>28.59</v>
      </c>
      <c r="N111" s="352">
        <v>28.59</v>
      </c>
      <c r="O111" s="351">
        <v>0</v>
      </c>
      <c r="P111" s="81" t="s">
        <v>669</v>
      </c>
      <c r="Q111" s="81" t="s">
        <v>680</v>
      </c>
      <c r="R111" s="81" t="s">
        <v>664</v>
      </c>
      <c r="S111" s="81" t="s">
        <v>664</v>
      </c>
      <c r="T111" s="81" t="s">
        <v>50</v>
      </c>
      <c r="U111" s="81" t="s">
        <v>661</v>
      </c>
      <c r="V111" s="81" t="s">
        <v>662</v>
      </c>
      <c r="W111" s="81" t="s">
        <v>765</v>
      </c>
      <c r="X111" s="81" t="s">
        <v>79</v>
      </c>
      <c r="Y111" s="81" t="s">
        <v>664</v>
      </c>
      <c r="Z111" s="81" t="s">
        <v>664</v>
      </c>
      <c r="AA111" s="81" t="s">
        <v>1120</v>
      </c>
      <c r="AB111" s="353" t="s">
        <v>664</v>
      </c>
      <c r="AC111" s="81" t="s">
        <v>664</v>
      </c>
      <c r="AD111" s="81" t="s">
        <v>665</v>
      </c>
      <c r="AE111" s="81"/>
      <c r="AF111" s="354"/>
      <c r="AG111" s="358" t="s">
        <v>1116</v>
      </c>
      <c r="AH111" s="354" t="s">
        <v>1121</v>
      </c>
      <c r="AI111" s="354" t="s">
        <v>699</v>
      </c>
    </row>
    <row r="112" s="330" customFormat="1" ht="22" customHeight="1" spans="1:35">
      <c r="A112" s="314" t="s">
        <v>1122</v>
      </c>
      <c r="B112" s="314" t="s">
        <v>19</v>
      </c>
      <c r="C112" s="314" t="s">
        <v>20</v>
      </c>
      <c r="D112" s="314">
        <v>2016</v>
      </c>
      <c r="E112" s="81" t="s">
        <v>179</v>
      </c>
      <c r="F112" s="81" t="s">
        <v>654</v>
      </c>
      <c r="G112" s="81" t="s">
        <v>791</v>
      </c>
      <c r="H112" s="359" t="s">
        <v>1123</v>
      </c>
      <c r="I112" s="351"/>
      <c r="J112" s="351">
        <v>6.02</v>
      </c>
      <c r="K112" s="351">
        <v>6.02</v>
      </c>
      <c r="L112" s="351">
        <v>0</v>
      </c>
      <c r="M112" s="351">
        <v>6.02</v>
      </c>
      <c r="N112" s="352">
        <v>6.02</v>
      </c>
      <c r="O112" s="351">
        <v>0</v>
      </c>
      <c r="P112" s="81" t="s">
        <v>657</v>
      </c>
      <c r="Q112" s="81" t="s">
        <v>694</v>
      </c>
      <c r="R112" s="81" t="s">
        <v>659</v>
      </c>
      <c r="S112" s="81" t="s">
        <v>659</v>
      </c>
      <c r="T112" s="81" t="s">
        <v>50</v>
      </c>
      <c r="U112" s="81" t="s">
        <v>661</v>
      </c>
      <c r="V112" s="81" t="s">
        <v>662</v>
      </c>
      <c r="W112" s="81" t="s">
        <v>712</v>
      </c>
      <c r="X112" s="81" t="s">
        <v>50</v>
      </c>
      <c r="Y112" s="81">
        <v>2019.01</v>
      </c>
      <c r="Z112" s="81">
        <v>5</v>
      </c>
      <c r="AA112" s="81" t="s">
        <v>1124</v>
      </c>
      <c r="AB112" s="353">
        <v>55003.5636507622</v>
      </c>
      <c r="AC112" s="81">
        <v>31</v>
      </c>
      <c r="AD112" s="81" t="s">
        <v>665</v>
      </c>
      <c r="AE112" s="81"/>
      <c r="AF112" s="354"/>
      <c r="AG112" s="354" t="s">
        <v>1125</v>
      </c>
      <c r="AH112" s="354" t="s">
        <v>1125</v>
      </c>
      <c r="AI112" s="354"/>
    </row>
    <row r="113" s="330" customFormat="1" ht="22" customHeight="1" spans="1:35">
      <c r="A113" s="314" t="s">
        <v>1126</v>
      </c>
      <c r="B113" s="314" t="s">
        <v>19</v>
      </c>
      <c r="C113" s="314" t="s">
        <v>20</v>
      </c>
      <c r="D113" s="314">
        <v>2016</v>
      </c>
      <c r="E113" s="81" t="s">
        <v>180</v>
      </c>
      <c r="F113" s="81" t="s">
        <v>654</v>
      </c>
      <c r="G113" s="81" t="s">
        <v>1127</v>
      </c>
      <c r="H113" s="359" t="s">
        <v>1128</v>
      </c>
      <c r="I113" s="351"/>
      <c r="J113" s="351">
        <v>20.03</v>
      </c>
      <c r="K113" s="351">
        <v>20.03</v>
      </c>
      <c r="L113" s="351">
        <v>0</v>
      </c>
      <c r="M113" s="351">
        <v>20.03</v>
      </c>
      <c r="N113" s="352">
        <v>20.03</v>
      </c>
      <c r="O113" s="351">
        <v>0</v>
      </c>
      <c r="P113" s="81" t="s">
        <v>657</v>
      </c>
      <c r="Q113" s="81" t="s">
        <v>688</v>
      </c>
      <c r="R113" s="81" t="s">
        <v>659</v>
      </c>
      <c r="S113" s="81" t="s">
        <v>659</v>
      </c>
      <c r="T113" s="81" t="s">
        <v>50</v>
      </c>
      <c r="U113" s="81" t="s">
        <v>673</v>
      </c>
      <c r="V113" s="81" t="s">
        <v>695</v>
      </c>
      <c r="W113" s="81" t="s">
        <v>1117</v>
      </c>
      <c r="X113" s="81" t="s">
        <v>79</v>
      </c>
      <c r="Y113" s="81" t="s">
        <v>664</v>
      </c>
      <c r="Z113" s="81" t="s">
        <v>664</v>
      </c>
      <c r="AA113" s="81" t="s">
        <v>664</v>
      </c>
      <c r="AB113" s="353">
        <v>24000</v>
      </c>
      <c r="AC113" s="81" t="s">
        <v>664</v>
      </c>
      <c r="AD113" s="81" t="s">
        <v>665</v>
      </c>
      <c r="AE113" s="81"/>
      <c r="AF113" s="354"/>
      <c r="AG113" s="354" t="s">
        <v>712</v>
      </c>
      <c r="AH113" s="354" t="s">
        <v>919</v>
      </c>
      <c r="AI113" s="354"/>
    </row>
    <row r="114" s="330" customFormat="1" ht="22" customHeight="1" spans="1:35">
      <c r="A114" s="314" t="s">
        <v>1129</v>
      </c>
      <c r="B114" s="314" t="s">
        <v>19</v>
      </c>
      <c r="C114" s="314" t="s">
        <v>20</v>
      </c>
      <c r="D114" s="314">
        <v>2016</v>
      </c>
      <c r="E114" s="81" t="s">
        <v>181</v>
      </c>
      <c r="F114" s="81" t="s">
        <v>654</v>
      </c>
      <c r="G114" s="81" t="s">
        <v>1127</v>
      </c>
      <c r="H114" s="359" t="s">
        <v>1130</v>
      </c>
      <c r="I114" s="351"/>
      <c r="J114" s="351">
        <v>31.92</v>
      </c>
      <c r="K114" s="351">
        <v>31.92</v>
      </c>
      <c r="L114" s="351">
        <v>0</v>
      </c>
      <c r="M114" s="351">
        <v>31.92</v>
      </c>
      <c r="N114" s="352">
        <v>31.92</v>
      </c>
      <c r="O114" s="351">
        <v>0</v>
      </c>
      <c r="P114" s="81" t="s">
        <v>657</v>
      </c>
      <c r="Q114" s="81" t="s">
        <v>680</v>
      </c>
      <c r="R114" s="81" t="s">
        <v>659</v>
      </c>
      <c r="S114" s="81" t="s">
        <v>659</v>
      </c>
      <c r="T114" s="81" t="s">
        <v>50</v>
      </c>
      <c r="U114" s="81" t="s">
        <v>673</v>
      </c>
      <c r="V114" s="81" t="s">
        <v>695</v>
      </c>
      <c r="W114" s="81" t="s">
        <v>1121</v>
      </c>
      <c r="X114" s="81" t="s">
        <v>50</v>
      </c>
      <c r="Y114" s="81" t="s">
        <v>664</v>
      </c>
      <c r="Z114" s="81" t="s">
        <v>664</v>
      </c>
      <c r="AA114" s="81" t="s">
        <v>1131</v>
      </c>
      <c r="AB114" s="353">
        <v>212000</v>
      </c>
      <c r="AC114" s="81">
        <v>24</v>
      </c>
      <c r="AD114" s="81" t="s">
        <v>665</v>
      </c>
      <c r="AE114" s="81"/>
      <c r="AF114" s="354"/>
      <c r="AG114" s="354" t="s">
        <v>803</v>
      </c>
      <c r="AH114" s="354" t="s">
        <v>1132</v>
      </c>
      <c r="AI114" s="354" t="s">
        <v>699</v>
      </c>
    </row>
    <row r="115" s="330" customFormat="1" ht="22" customHeight="1" spans="1:35">
      <c r="A115" s="314" t="s">
        <v>1133</v>
      </c>
      <c r="B115" s="314" t="s">
        <v>19</v>
      </c>
      <c r="C115" s="314" t="s">
        <v>20</v>
      </c>
      <c r="D115" s="314">
        <v>2016</v>
      </c>
      <c r="E115" s="81" t="s">
        <v>182</v>
      </c>
      <c r="F115" s="81" t="s">
        <v>654</v>
      </c>
      <c r="G115" s="81" t="s">
        <v>1134</v>
      </c>
      <c r="H115" s="359" t="s">
        <v>1135</v>
      </c>
      <c r="I115" s="351"/>
      <c r="J115" s="351">
        <v>170.94</v>
      </c>
      <c r="K115" s="351">
        <v>170.94</v>
      </c>
      <c r="L115" s="351">
        <v>0</v>
      </c>
      <c r="M115" s="351">
        <v>170.94</v>
      </c>
      <c r="N115" s="352">
        <v>170.94</v>
      </c>
      <c r="O115" s="351">
        <v>0</v>
      </c>
      <c r="P115" s="81" t="s">
        <v>657</v>
      </c>
      <c r="Q115" s="81" t="s">
        <v>758</v>
      </c>
      <c r="R115" s="81" t="s">
        <v>659</v>
      </c>
      <c r="S115" s="355" t="s">
        <v>659</v>
      </c>
      <c r="T115" s="81" t="s">
        <v>50</v>
      </c>
      <c r="U115" s="81" t="s">
        <v>661</v>
      </c>
      <c r="V115" s="81" t="s">
        <v>662</v>
      </c>
      <c r="W115" s="365" t="s">
        <v>1125</v>
      </c>
      <c r="X115" s="81" t="s">
        <v>50</v>
      </c>
      <c r="Y115" s="81">
        <v>2017.01</v>
      </c>
      <c r="Z115" s="81">
        <v>6</v>
      </c>
      <c r="AA115" s="81" t="s">
        <v>1136</v>
      </c>
      <c r="AB115" s="353">
        <v>14000</v>
      </c>
      <c r="AC115" s="81" t="s">
        <v>664</v>
      </c>
      <c r="AD115" s="81" t="s">
        <v>665</v>
      </c>
      <c r="AE115" s="81"/>
      <c r="AF115" s="354"/>
      <c r="AG115" s="354" t="s">
        <v>1051</v>
      </c>
      <c r="AH115" s="363" t="s">
        <v>1137</v>
      </c>
      <c r="AI115" s="354" t="s">
        <v>699</v>
      </c>
    </row>
    <row r="116" s="330" customFormat="1" ht="22" customHeight="1" spans="1:35">
      <c r="A116" s="314" t="s">
        <v>1138</v>
      </c>
      <c r="B116" s="314" t="s">
        <v>19</v>
      </c>
      <c r="C116" s="314" t="s">
        <v>20</v>
      </c>
      <c r="D116" s="314">
        <v>2016</v>
      </c>
      <c r="E116" s="81" t="s">
        <v>183</v>
      </c>
      <c r="F116" s="81" t="s">
        <v>654</v>
      </c>
      <c r="G116" s="81" t="s">
        <v>791</v>
      </c>
      <c r="H116" s="359" t="s">
        <v>1139</v>
      </c>
      <c r="I116" s="351"/>
      <c r="J116" s="351">
        <v>15</v>
      </c>
      <c r="K116" s="351">
        <v>15</v>
      </c>
      <c r="L116" s="351">
        <v>0</v>
      </c>
      <c r="M116" s="351">
        <v>15</v>
      </c>
      <c r="N116" s="352">
        <v>15</v>
      </c>
      <c r="O116" s="351">
        <v>0</v>
      </c>
      <c r="P116" s="81" t="s">
        <v>657</v>
      </c>
      <c r="Q116" s="81" t="s">
        <v>694</v>
      </c>
      <c r="R116" s="81" t="s">
        <v>659</v>
      </c>
      <c r="S116" s="81" t="s">
        <v>659</v>
      </c>
      <c r="T116" s="81" t="s">
        <v>50</v>
      </c>
      <c r="U116" s="81" t="s">
        <v>661</v>
      </c>
      <c r="V116" s="81" t="s">
        <v>662</v>
      </c>
      <c r="W116" s="81" t="s">
        <v>712</v>
      </c>
      <c r="X116" s="81" t="s">
        <v>79</v>
      </c>
      <c r="Y116" s="81" t="s">
        <v>664</v>
      </c>
      <c r="Z116" s="81" t="s">
        <v>664</v>
      </c>
      <c r="AA116" s="81" t="s">
        <v>664</v>
      </c>
      <c r="AB116" s="353">
        <v>137052.068897248</v>
      </c>
      <c r="AC116" s="81">
        <v>31</v>
      </c>
      <c r="AD116" s="81" t="s">
        <v>665</v>
      </c>
      <c r="AE116" s="81"/>
      <c r="AF116" s="354"/>
      <c r="AG116" s="354" t="s">
        <v>863</v>
      </c>
      <c r="AH116" s="354" t="s">
        <v>1140</v>
      </c>
      <c r="AI116" s="354" t="s">
        <v>699</v>
      </c>
    </row>
    <row r="117" s="330" customFormat="1" ht="22" customHeight="1" spans="1:35">
      <c r="A117" s="314" t="s">
        <v>1141</v>
      </c>
      <c r="B117" s="314" t="s">
        <v>19</v>
      </c>
      <c r="C117" s="314" t="s">
        <v>20</v>
      </c>
      <c r="D117" s="314">
        <v>2016</v>
      </c>
      <c r="E117" s="81" t="s">
        <v>184</v>
      </c>
      <c r="F117" s="81" t="s">
        <v>654</v>
      </c>
      <c r="G117" s="81" t="s">
        <v>806</v>
      </c>
      <c r="H117" s="359" t="s">
        <v>1142</v>
      </c>
      <c r="I117" s="351"/>
      <c r="J117" s="351">
        <v>10</v>
      </c>
      <c r="K117" s="351">
        <v>10</v>
      </c>
      <c r="L117" s="351">
        <v>0</v>
      </c>
      <c r="M117" s="351">
        <v>10</v>
      </c>
      <c r="N117" s="352">
        <v>10</v>
      </c>
      <c r="O117" s="351">
        <v>0</v>
      </c>
      <c r="P117" s="81" t="s">
        <v>657</v>
      </c>
      <c r="Q117" s="81" t="s">
        <v>658</v>
      </c>
      <c r="R117" s="81" t="s">
        <v>659</v>
      </c>
      <c r="S117" s="81" t="s">
        <v>659</v>
      </c>
      <c r="T117" s="81" t="s">
        <v>50</v>
      </c>
      <c r="U117" s="81" t="s">
        <v>673</v>
      </c>
      <c r="V117" s="81" t="s">
        <v>695</v>
      </c>
      <c r="W117" s="81" t="s">
        <v>1143</v>
      </c>
      <c r="X117" s="81" t="s">
        <v>79</v>
      </c>
      <c r="Y117" s="81" t="s">
        <v>664</v>
      </c>
      <c r="Z117" s="81" t="s">
        <v>664</v>
      </c>
      <c r="AA117" s="81" t="s">
        <v>664</v>
      </c>
      <c r="AB117" s="353" t="s">
        <v>664</v>
      </c>
      <c r="AC117" s="81" t="s">
        <v>664</v>
      </c>
      <c r="AD117" s="81" t="s">
        <v>665</v>
      </c>
      <c r="AE117" s="81"/>
      <c r="AF117" s="354"/>
      <c r="AG117" s="354" t="s">
        <v>698</v>
      </c>
      <c r="AH117" s="354" t="s">
        <v>1144</v>
      </c>
      <c r="AI117" s="354"/>
    </row>
    <row r="118" s="330" customFormat="1" ht="22" customHeight="1" spans="1:35">
      <c r="A118" s="314" t="s">
        <v>1145</v>
      </c>
      <c r="B118" s="314" t="s">
        <v>19</v>
      </c>
      <c r="C118" s="314" t="s">
        <v>20</v>
      </c>
      <c r="D118" s="314">
        <v>2016</v>
      </c>
      <c r="E118" s="81" t="s">
        <v>185</v>
      </c>
      <c r="F118" s="81" t="s">
        <v>654</v>
      </c>
      <c r="G118" s="81" t="s">
        <v>1059</v>
      </c>
      <c r="H118" s="359" t="s">
        <v>1146</v>
      </c>
      <c r="I118" s="351"/>
      <c r="J118" s="351">
        <v>20</v>
      </c>
      <c r="K118" s="351">
        <v>20</v>
      </c>
      <c r="L118" s="351">
        <v>0</v>
      </c>
      <c r="M118" s="351">
        <v>20</v>
      </c>
      <c r="N118" s="352">
        <v>20</v>
      </c>
      <c r="O118" s="351">
        <v>0</v>
      </c>
      <c r="P118" s="81" t="s">
        <v>687</v>
      </c>
      <c r="Q118" s="81" t="s">
        <v>758</v>
      </c>
      <c r="R118" s="81" t="s">
        <v>664</v>
      </c>
      <c r="S118" s="81"/>
      <c r="T118" s="81" t="s">
        <v>79</v>
      </c>
      <c r="U118" s="81" t="s">
        <v>673</v>
      </c>
      <c r="V118" s="81" t="s">
        <v>735</v>
      </c>
      <c r="W118" s="359" t="s">
        <v>808</v>
      </c>
      <c r="X118" s="81" t="s">
        <v>79</v>
      </c>
      <c r="Y118" s="81" t="s">
        <v>664</v>
      </c>
      <c r="Z118" s="81" t="s">
        <v>664</v>
      </c>
      <c r="AA118" s="81" t="s">
        <v>664</v>
      </c>
      <c r="AB118" s="353" t="s">
        <v>664</v>
      </c>
      <c r="AC118" s="81" t="s">
        <v>664</v>
      </c>
      <c r="AD118" s="81" t="s">
        <v>665</v>
      </c>
      <c r="AE118" s="81"/>
      <c r="AF118" s="354"/>
      <c r="AG118" s="354" t="s">
        <v>712</v>
      </c>
      <c r="AH118" s="354" t="s">
        <v>712</v>
      </c>
      <c r="AI118" s="354"/>
    </row>
    <row r="119" s="330" customFormat="1" ht="22" customHeight="1" spans="1:35">
      <c r="A119" s="314" t="s">
        <v>1147</v>
      </c>
      <c r="B119" s="314" t="s">
        <v>19</v>
      </c>
      <c r="C119" s="314" t="s">
        <v>20</v>
      </c>
      <c r="D119" s="314">
        <v>2016</v>
      </c>
      <c r="E119" s="81" t="s">
        <v>186</v>
      </c>
      <c r="F119" s="81" t="s">
        <v>654</v>
      </c>
      <c r="G119" s="81" t="s">
        <v>865</v>
      </c>
      <c r="H119" s="359" t="s">
        <v>1148</v>
      </c>
      <c r="I119" s="351"/>
      <c r="J119" s="351">
        <v>10</v>
      </c>
      <c r="K119" s="351">
        <v>10</v>
      </c>
      <c r="L119" s="351">
        <v>0</v>
      </c>
      <c r="M119" s="351">
        <v>10</v>
      </c>
      <c r="N119" s="352">
        <v>10</v>
      </c>
      <c r="O119" s="351">
        <v>0</v>
      </c>
      <c r="P119" s="81" t="s">
        <v>657</v>
      </c>
      <c r="Q119" s="81" t="s">
        <v>680</v>
      </c>
      <c r="R119" s="81" t="s">
        <v>659</v>
      </c>
      <c r="S119" s="81" t="s">
        <v>777</v>
      </c>
      <c r="T119" s="81" t="s">
        <v>79</v>
      </c>
      <c r="U119" s="81" t="s">
        <v>673</v>
      </c>
      <c r="V119" s="81" t="s">
        <v>735</v>
      </c>
      <c r="W119" s="81" t="s">
        <v>808</v>
      </c>
      <c r="X119" s="81" t="s">
        <v>79</v>
      </c>
      <c r="Y119" s="81" t="s">
        <v>664</v>
      </c>
      <c r="Z119" s="81" t="s">
        <v>664</v>
      </c>
      <c r="AA119" s="81" t="s">
        <v>664</v>
      </c>
      <c r="AB119" s="353" t="s">
        <v>664</v>
      </c>
      <c r="AC119" s="81">
        <v>8</v>
      </c>
      <c r="AD119" s="81" t="s">
        <v>665</v>
      </c>
      <c r="AE119" s="81"/>
      <c r="AF119" s="354"/>
      <c r="AG119" s="361" t="s">
        <v>880</v>
      </c>
      <c r="AH119" s="366" t="s">
        <v>1149</v>
      </c>
      <c r="AI119" s="354"/>
    </row>
    <row r="120" s="330" customFormat="1" ht="33" customHeight="1" spans="1:35">
      <c r="A120" s="314" t="s">
        <v>1001</v>
      </c>
      <c r="B120" s="314" t="s">
        <v>19</v>
      </c>
      <c r="C120" s="314" t="s">
        <v>20</v>
      </c>
      <c r="D120" s="360">
        <v>2016</v>
      </c>
      <c r="E120" s="359" t="s">
        <v>193</v>
      </c>
      <c r="F120" s="359" t="s">
        <v>654</v>
      </c>
      <c r="G120" s="359" t="s">
        <v>1039</v>
      </c>
      <c r="H120" s="359" t="s">
        <v>1150</v>
      </c>
      <c r="I120" s="351"/>
      <c r="J120" s="351">
        <v>166.24</v>
      </c>
      <c r="K120" s="351">
        <v>166.24</v>
      </c>
      <c r="L120" s="351">
        <v>0</v>
      </c>
      <c r="M120" s="351">
        <v>166.24</v>
      </c>
      <c r="N120" s="352">
        <v>166.24</v>
      </c>
      <c r="O120" s="351">
        <v>0</v>
      </c>
      <c r="P120" s="81" t="s">
        <v>669</v>
      </c>
      <c r="Q120" s="81" t="s">
        <v>680</v>
      </c>
      <c r="R120" s="81" t="s">
        <v>664</v>
      </c>
      <c r="S120" s="81" t="s">
        <v>664</v>
      </c>
      <c r="T120" s="81" t="s">
        <v>50</v>
      </c>
      <c r="U120" s="81" t="s">
        <v>661</v>
      </c>
      <c r="V120" s="81" t="s">
        <v>662</v>
      </c>
      <c r="W120" s="81" t="s">
        <v>1151</v>
      </c>
      <c r="X120" s="81" t="s">
        <v>664</v>
      </c>
      <c r="Y120" s="81" t="s">
        <v>664</v>
      </c>
      <c r="Z120" s="81" t="s">
        <v>664</v>
      </c>
      <c r="AA120" s="81" t="s">
        <v>664</v>
      </c>
      <c r="AB120" s="353" t="s">
        <v>664</v>
      </c>
      <c r="AC120" s="81" t="s">
        <v>664</v>
      </c>
      <c r="AD120" s="81" t="s">
        <v>665</v>
      </c>
      <c r="AE120" s="81"/>
      <c r="AF120" s="354"/>
      <c r="AG120" s="354" t="s">
        <v>1152</v>
      </c>
      <c r="AH120" s="354" t="s">
        <v>1152</v>
      </c>
      <c r="AI120" s="354" t="s">
        <v>1153</v>
      </c>
    </row>
    <row r="121" s="330" customFormat="1" ht="22" customHeight="1" spans="1:35">
      <c r="A121" s="314" t="s">
        <v>1154</v>
      </c>
      <c r="B121" s="314" t="s">
        <v>19</v>
      </c>
      <c r="C121" s="314" t="s">
        <v>20</v>
      </c>
      <c r="D121" s="314">
        <v>2017</v>
      </c>
      <c r="E121" s="81" t="s">
        <v>194</v>
      </c>
      <c r="F121" s="81" t="s">
        <v>1155</v>
      </c>
      <c r="G121" s="81" t="s">
        <v>1156</v>
      </c>
      <c r="H121" s="359" t="s">
        <v>1157</v>
      </c>
      <c r="I121" s="351"/>
      <c r="J121" s="351">
        <v>1500</v>
      </c>
      <c r="K121" s="351">
        <v>500</v>
      </c>
      <c r="L121" s="351">
        <v>1000</v>
      </c>
      <c r="M121" s="351">
        <v>1500</v>
      </c>
      <c r="N121" s="352">
        <v>500</v>
      </c>
      <c r="O121" s="351">
        <v>1000</v>
      </c>
      <c r="P121" s="81" t="s">
        <v>657</v>
      </c>
      <c r="Q121" s="81" t="s">
        <v>718</v>
      </c>
      <c r="R121" s="81" t="s">
        <v>659</v>
      </c>
      <c r="S121" s="81" t="s">
        <v>659</v>
      </c>
      <c r="T121" s="81" t="s">
        <v>50</v>
      </c>
      <c r="U121" s="81" t="s">
        <v>1158</v>
      </c>
      <c r="V121" s="81" t="s">
        <v>662</v>
      </c>
      <c r="W121" s="81" t="s">
        <v>698</v>
      </c>
      <c r="X121" s="81" t="s">
        <v>50</v>
      </c>
      <c r="Y121" s="81" t="s">
        <v>664</v>
      </c>
      <c r="Z121" s="81">
        <v>10</v>
      </c>
      <c r="AA121" s="81" t="s">
        <v>1159</v>
      </c>
      <c r="AB121" s="353">
        <v>3750000</v>
      </c>
      <c r="AC121" s="81">
        <v>30</v>
      </c>
      <c r="AD121" s="81" t="s">
        <v>665</v>
      </c>
      <c r="AE121" s="81"/>
      <c r="AF121" s="354"/>
      <c r="AG121" s="354" t="s">
        <v>1160</v>
      </c>
      <c r="AH121" s="354" t="s">
        <v>1160</v>
      </c>
      <c r="AI121" s="354"/>
    </row>
    <row r="122" s="330" customFormat="1" ht="22" customHeight="1" spans="1:35">
      <c r="A122" s="314" t="s">
        <v>1161</v>
      </c>
      <c r="B122" s="314" t="s">
        <v>19</v>
      </c>
      <c r="C122" s="314" t="s">
        <v>20</v>
      </c>
      <c r="D122" s="314">
        <v>2017</v>
      </c>
      <c r="E122" s="81" t="s">
        <v>196</v>
      </c>
      <c r="F122" s="81" t="s">
        <v>1155</v>
      </c>
      <c r="G122" s="81" t="s">
        <v>791</v>
      </c>
      <c r="H122" s="359" t="s">
        <v>1162</v>
      </c>
      <c r="I122" s="351"/>
      <c r="J122" s="351">
        <v>2300.006771</v>
      </c>
      <c r="K122" s="351">
        <v>500</v>
      </c>
      <c r="L122" s="351">
        <v>1800.006771</v>
      </c>
      <c r="M122" s="351">
        <v>2300.006771</v>
      </c>
      <c r="N122" s="352">
        <v>500</v>
      </c>
      <c r="O122" s="351">
        <v>1800.006771</v>
      </c>
      <c r="P122" s="81" t="s">
        <v>657</v>
      </c>
      <c r="Q122" s="81" t="s">
        <v>718</v>
      </c>
      <c r="R122" s="81" t="s">
        <v>659</v>
      </c>
      <c r="S122" s="355" t="s">
        <v>747</v>
      </c>
      <c r="T122" s="81" t="s">
        <v>50</v>
      </c>
      <c r="U122" s="81" t="s">
        <v>661</v>
      </c>
      <c r="V122" s="81" t="s">
        <v>662</v>
      </c>
      <c r="W122" s="81" t="s">
        <v>712</v>
      </c>
      <c r="X122" s="81" t="s">
        <v>50</v>
      </c>
      <c r="Y122" s="81" t="s">
        <v>664</v>
      </c>
      <c r="Z122" s="81">
        <v>10</v>
      </c>
      <c r="AA122" s="81" t="s">
        <v>1163</v>
      </c>
      <c r="AB122" s="353" t="s">
        <v>664</v>
      </c>
      <c r="AC122" s="81" t="s">
        <v>664</v>
      </c>
      <c r="AD122" s="81" t="s">
        <v>665</v>
      </c>
      <c r="AE122" s="81"/>
      <c r="AF122" s="354"/>
      <c r="AG122" s="354" t="s">
        <v>1164</v>
      </c>
      <c r="AH122" s="354" t="s">
        <v>1164</v>
      </c>
      <c r="AI122" s="354"/>
    </row>
    <row r="123" s="330" customFormat="1" ht="22" customHeight="1" spans="1:35">
      <c r="A123" s="314" t="s">
        <v>1165</v>
      </c>
      <c r="B123" s="314" t="s">
        <v>19</v>
      </c>
      <c r="C123" s="314" t="s">
        <v>20</v>
      </c>
      <c r="D123" s="314">
        <v>2017</v>
      </c>
      <c r="E123" s="81" t="s">
        <v>197</v>
      </c>
      <c r="F123" s="81" t="s">
        <v>654</v>
      </c>
      <c r="G123" s="81" t="s">
        <v>1166</v>
      </c>
      <c r="H123" s="359" t="s">
        <v>1167</v>
      </c>
      <c r="I123" s="351"/>
      <c r="J123" s="351">
        <v>400</v>
      </c>
      <c r="K123" s="351">
        <v>400</v>
      </c>
      <c r="L123" s="351">
        <v>0</v>
      </c>
      <c r="M123" s="351">
        <v>400</v>
      </c>
      <c r="N123" s="352">
        <v>400</v>
      </c>
      <c r="O123" s="351">
        <v>0</v>
      </c>
      <c r="P123" s="81" t="s">
        <v>657</v>
      </c>
      <c r="Q123" s="81" t="s">
        <v>758</v>
      </c>
      <c r="R123" s="81" t="s">
        <v>659</v>
      </c>
      <c r="S123" s="81" t="s">
        <v>659</v>
      </c>
      <c r="T123" s="81" t="s">
        <v>50</v>
      </c>
      <c r="U123" s="81" t="s">
        <v>1158</v>
      </c>
      <c r="V123" s="81" t="s">
        <v>662</v>
      </c>
      <c r="W123" s="81" t="s">
        <v>1168</v>
      </c>
      <c r="X123" s="81" t="s">
        <v>50</v>
      </c>
      <c r="Y123" s="81">
        <v>2022.07</v>
      </c>
      <c r="Z123" s="81" t="s">
        <v>664</v>
      </c>
      <c r="AA123" s="81" t="s">
        <v>1169</v>
      </c>
      <c r="AB123" s="353">
        <v>160000</v>
      </c>
      <c r="AC123" s="81" t="s">
        <v>664</v>
      </c>
      <c r="AD123" s="81" t="s">
        <v>665</v>
      </c>
      <c r="AE123" s="81"/>
      <c r="AF123" s="354"/>
      <c r="AG123" s="354" t="s">
        <v>674</v>
      </c>
      <c r="AH123" s="354" t="s">
        <v>674</v>
      </c>
      <c r="AI123" s="354"/>
    </row>
    <row r="124" s="330" customFormat="1" ht="22" customHeight="1" spans="1:35">
      <c r="A124" s="314" t="s">
        <v>1170</v>
      </c>
      <c r="B124" s="314" t="s">
        <v>19</v>
      </c>
      <c r="C124" s="314" t="s">
        <v>20</v>
      </c>
      <c r="D124" s="314">
        <v>2017</v>
      </c>
      <c r="E124" s="81" t="s">
        <v>198</v>
      </c>
      <c r="F124" s="81" t="s">
        <v>907</v>
      </c>
      <c r="G124" s="81" t="s">
        <v>1171</v>
      </c>
      <c r="H124" s="359" t="s">
        <v>1172</v>
      </c>
      <c r="I124" s="351"/>
      <c r="J124" s="351">
        <v>1300</v>
      </c>
      <c r="K124" s="351">
        <v>1300</v>
      </c>
      <c r="L124" s="351">
        <v>0</v>
      </c>
      <c r="M124" s="351">
        <v>1300</v>
      </c>
      <c r="N124" s="352">
        <v>1300</v>
      </c>
      <c r="O124" s="351">
        <v>0</v>
      </c>
      <c r="P124" s="81" t="s">
        <v>657</v>
      </c>
      <c r="Q124" s="81" t="s">
        <v>658</v>
      </c>
      <c r="R124" s="81" t="s">
        <v>659</v>
      </c>
      <c r="S124" s="81" t="s">
        <v>659</v>
      </c>
      <c r="T124" s="81" t="s">
        <v>50</v>
      </c>
      <c r="U124" s="81" t="s">
        <v>661</v>
      </c>
      <c r="V124" s="81" t="s">
        <v>662</v>
      </c>
      <c r="W124" s="81" t="s">
        <v>1152</v>
      </c>
      <c r="X124" s="81" t="s">
        <v>79</v>
      </c>
      <c r="Y124" s="81" t="s">
        <v>664</v>
      </c>
      <c r="Z124" s="81" t="s">
        <v>664</v>
      </c>
      <c r="AA124" s="81" t="s">
        <v>664</v>
      </c>
      <c r="AB124" s="353" t="s">
        <v>664</v>
      </c>
      <c r="AC124" s="81" t="s">
        <v>664</v>
      </c>
      <c r="AD124" s="81" t="s">
        <v>665</v>
      </c>
      <c r="AE124" s="81"/>
      <c r="AF124" s="354"/>
      <c r="AG124" s="354" t="s">
        <v>1173</v>
      </c>
      <c r="AH124" s="354" t="s">
        <v>1173</v>
      </c>
      <c r="AI124" s="354"/>
    </row>
    <row r="125" s="330" customFormat="1" ht="22" customHeight="1" spans="1:35">
      <c r="A125" s="314" t="s">
        <v>1174</v>
      </c>
      <c r="B125" s="314" t="s">
        <v>19</v>
      </c>
      <c r="C125" s="314" t="s">
        <v>20</v>
      </c>
      <c r="D125" s="314">
        <v>2017</v>
      </c>
      <c r="E125" s="81" t="s">
        <v>199</v>
      </c>
      <c r="F125" s="81" t="s">
        <v>1155</v>
      </c>
      <c r="G125" s="81" t="s">
        <v>745</v>
      </c>
      <c r="H125" s="359" t="s">
        <v>1175</v>
      </c>
      <c r="I125" s="351"/>
      <c r="J125" s="351">
        <v>9.6</v>
      </c>
      <c r="K125" s="351">
        <v>9.6</v>
      </c>
      <c r="L125" s="351">
        <v>0</v>
      </c>
      <c r="M125" s="351">
        <v>9.6</v>
      </c>
      <c r="N125" s="352">
        <v>9.6</v>
      </c>
      <c r="O125" s="351">
        <v>0</v>
      </c>
      <c r="P125" s="81" t="s">
        <v>687</v>
      </c>
      <c r="Q125" s="81" t="s">
        <v>827</v>
      </c>
      <c r="R125" s="81" t="s">
        <v>664</v>
      </c>
      <c r="S125" s="81" t="s">
        <v>664</v>
      </c>
      <c r="T125" s="81" t="s">
        <v>79</v>
      </c>
      <c r="U125" s="81" t="s">
        <v>661</v>
      </c>
      <c r="V125" s="81" t="s">
        <v>689</v>
      </c>
      <c r="W125" s="81" t="s">
        <v>1160</v>
      </c>
      <c r="X125" s="81" t="s">
        <v>50</v>
      </c>
      <c r="Y125" s="81">
        <v>2019.03</v>
      </c>
      <c r="Z125" s="81" t="s">
        <v>664</v>
      </c>
      <c r="AA125" s="81" t="s">
        <v>1176</v>
      </c>
      <c r="AB125" s="353" t="s">
        <v>664</v>
      </c>
      <c r="AC125" s="81" t="s">
        <v>664</v>
      </c>
      <c r="AD125" s="81" t="s">
        <v>665</v>
      </c>
      <c r="AE125" s="81"/>
      <c r="AF125" s="354"/>
      <c r="AG125" s="354" t="s">
        <v>1177</v>
      </c>
      <c r="AH125" s="354" t="s">
        <v>1178</v>
      </c>
      <c r="AI125" s="354" t="s">
        <v>1179</v>
      </c>
    </row>
    <row r="126" s="330" customFormat="1" ht="22" customHeight="1" spans="1:35">
      <c r="A126" s="314" t="s">
        <v>1180</v>
      </c>
      <c r="B126" s="314" t="s">
        <v>19</v>
      </c>
      <c r="C126" s="314" t="s">
        <v>20</v>
      </c>
      <c r="D126" s="314">
        <v>2017</v>
      </c>
      <c r="E126" s="81" t="s">
        <v>200</v>
      </c>
      <c r="F126" s="81" t="s">
        <v>1155</v>
      </c>
      <c r="G126" s="81" t="s">
        <v>889</v>
      </c>
      <c r="H126" s="359" t="s">
        <v>1181</v>
      </c>
      <c r="I126" s="351"/>
      <c r="J126" s="351">
        <v>39.79</v>
      </c>
      <c r="K126" s="351">
        <v>39.79</v>
      </c>
      <c r="L126" s="351">
        <v>0</v>
      </c>
      <c r="M126" s="351">
        <v>39.57</v>
      </c>
      <c r="N126" s="352">
        <v>39.57</v>
      </c>
      <c r="O126" s="351">
        <v>0</v>
      </c>
      <c r="P126" s="81" t="s">
        <v>657</v>
      </c>
      <c r="Q126" s="81" t="s">
        <v>680</v>
      </c>
      <c r="R126" s="81" t="s">
        <v>659</v>
      </c>
      <c r="S126" s="81" t="s">
        <v>777</v>
      </c>
      <c r="T126" s="81" t="s">
        <v>79</v>
      </c>
      <c r="U126" s="81" t="s">
        <v>661</v>
      </c>
      <c r="V126" s="81" t="s">
        <v>662</v>
      </c>
      <c r="W126" s="81" t="s">
        <v>1164</v>
      </c>
      <c r="X126" s="81" t="s">
        <v>79</v>
      </c>
      <c r="Y126" s="81" t="s">
        <v>664</v>
      </c>
      <c r="Z126" s="81" t="s">
        <v>664</v>
      </c>
      <c r="AA126" s="81" t="s">
        <v>664</v>
      </c>
      <c r="AB126" s="353" t="s">
        <v>664</v>
      </c>
      <c r="AC126" s="473" t="s">
        <v>682</v>
      </c>
      <c r="AD126" s="81" t="s">
        <v>665</v>
      </c>
      <c r="AE126" s="81"/>
      <c r="AF126" s="354"/>
      <c r="AG126" s="354" t="s">
        <v>1182</v>
      </c>
      <c r="AH126" s="354" t="s">
        <v>1182</v>
      </c>
      <c r="AI126" s="354"/>
    </row>
    <row r="127" s="330" customFormat="1" ht="22" customHeight="1" spans="1:35">
      <c r="A127" s="314" t="s">
        <v>1183</v>
      </c>
      <c r="B127" s="314" t="s">
        <v>19</v>
      </c>
      <c r="C127" s="314" t="s">
        <v>20</v>
      </c>
      <c r="D127" s="314">
        <v>2017</v>
      </c>
      <c r="E127" s="81" t="s">
        <v>201</v>
      </c>
      <c r="F127" s="81" t="s">
        <v>1155</v>
      </c>
      <c r="G127" s="81" t="s">
        <v>672</v>
      </c>
      <c r="H127" s="359" t="s">
        <v>1184</v>
      </c>
      <c r="I127" s="351"/>
      <c r="J127" s="351">
        <v>20.98</v>
      </c>
      <c r="K127" s="351">
        <v>20.98</v>
      </c>
      <c r="L127" s="351">
        <v>0</v>
      </c>
      <c r="M127" s="351">
        <v>20.98</v>
      </c>
      <c r="N127" s="352">
        <v>20.98</v>
      </c>
      <c r="O127" s="351">
        <v>0</v>
      </c>
      <c r="P127" s="81" t="s">
        <v>657</v>
      </c>
      <c r="Q127" s="81" t="s">
        <v>827</v>
      </c>
      <c r="R127" s="81" t="s">
        <v>659</v>
      </c>
      <c r="S127" s="81" t="s">
        <v>747</v>
      </c>
      <c r="T127" s="81" t="s">
        <v>50</v>
      </c>
      <c r="U127" s="81" t="s">
        <v>661</v>
      </c>
      <c r="V127" s="81" t="s">
        <v>662</v>
      </c>
      <c r="W127" s="81" t="s">
        <v>674</v>
      </c>
      <c r="X127" s="81" t="s">
        <v>79</v>
      </c>
      <c r="Y127" s="81" t="s">
        <v>664</v>
      </c>
      <c r="Z127" s="81" t="s">
        <v>664</v>
      </c>
      <c r="AA127" s="81" t="s">
        <v>664</v>
      </c>
      <c r="AB127" s="353">
        <v>59655</v>
      </c>
      <c r="AC127" s="81">
        <v>13</v>
      </c>
      <c r="AD127" s="81" t="s">
        <v>665</v>
      </c>
      <c r="AE127" s="81"/>
      <c r="AF127" s="354"/>
      <c r="AG127" s="354" t="s">
        <v>1185</v>
      </c>
      <c r="AH127" s="354" t="s">
        <v>1185</v>
      </c>
      <c r="AI127" s="354"/>
    </row>
    <row r="128" s="330" customFormat="1" ht="22" customHeight="1" spans="1:35">
      <c r="A128" s="314" t="s">
        <v>1186</v>
      </c>
      <c r="B128" s="314" t="s">
        <v>19</v>
      </c>
      <c r="C128" s="314" t="s">
        <v>20</v>
      </c>
      <c r="D128" s="314">
        <v>2017</v>
      </c>
      <c r="E128" s="81" t="s">
        <v>202</v>
      </c>
      <c r="F128" s="81" t="s">
        <v>1155</v>
      </c>
      <c r="G128" s="81" t="s">
        <v>1187</v>
      </c>
      <c r="H128" s="359" t="s">
        <v>1188</v>
      </c>
      <c r="I128" s="351"/>
      <c r="J128" s="351">
        <v>15.2</v>
      </c>
      <c r="K128" s="351">
        <v>15.2</v>
      </c>
      <c r="L128" s="351">
        <v>0</v>
      </c>
      <c r="M128" s="351">
        <v>15.2</v>
      </c>
      <c r="N128" s="352">
        <v>15.2</v>
      </c>
      <c r="O128" s="351">
        <v>0</v>
      </c>
      <c r="P128" s="81" t="s">
        <v>687</v>
      </c>
      <c r="Q128" s="81" t="s">
        <v>758</v>
      </c>
      <c r="R128" s="81" t="s">
        <v>664</v>
      </c>
      <c r="S128" s="81" t="s">
        <v>664</v>
      </c>
      <c r="T128" s="81" t="s">
        <v>50</v>
      </c>
      <c r="U128" s="81" t="s">
        <v>661</v>
      </c>
      <c r="V128" s="81" t="s">
        <v>689</v>
      </c>
      <c r="W128" s="81" t="s">
        <v>1173</v>
      </c>
      <c r="X128" s="81" t="s">
        <v>79</v>
      </c>
      <c r="Y128" s="81" t="s">
        <v>664</v>
      </c>
      <c r="Z128" s="81" t="s">
        <v>664</v>
      </c>
      <c r="AA128" s="81" t="s">
        <v>664</v>
      </c>
      <c r="AB128" s="353" t="s">
        <v>664</v>
      </c>
      <c r="AC128" s="81" t="s">
        <v>664</v>
      </c>
      <c r="AD128" s="81" t="s">
        <v>665</v>
      </c>
      <c r="AE128" s="81" t="s">
        <v>1189</v>
      </c>
      <c r="AF128" s="354"/>
      <c r="AG128" s="354" t="s">
        <v>1190</v>
      </c>
      <c r="AH128" s="354" t="s">
        <v>1190</v>
      </c>
      <c r="AI128" s="354"/>
    </row>
    <row r="129" s="330" customFormat="1" ht="22" customHeight="1" spans="1:35">
      <c r="A129" s="314" t="s">
        <v>1191</v>
      </c>
      <c r="B129" s="314" t="s">
        <v>19</v>
      </c>
      <c r="C129" s="314" t="s">
        <v>20</v>
      </c>
      <c r="D129" s="314">
        <v>2017</v>
      </c>
      <c r="E129" s="81" t="s">
        <v>203</v>
      </c>
      <c r="F129" s="81" t="s">
        <v>1192</v>
      </c>
      <c r="G129" s="81" t="s">
        <v>1193</v>
      </c>
      <c r="H129" s="359" t="s">
        <v>1194</v>
      </c>
      <c r="I129" s="351"/>
      <c r="J129" s="351">
        <v>79.8</v>
      </c>
      <c r="K129" s="351">
        <v>35</v>
      </c>
      <c r="L129" s="351">
        <v>44.8</v>
      </c>
      <c r="M129" s="351">
        <v>79.8</v>
      </c>
      <c r="N129" s="352">
        <v>35</v>
      </c>
      <c r="O129" s="351">
        <v>44.8</v>
      </c>
      <c r="P129" s="81" t="s">
        <v>657</v>
      </c>
      <c r="Q129" s="81" t="s">
        <v>758</v>
      </c>
      <c r="R129" s="81" t="s">
        <v>659</v>
      </c>
      <c r="S129" s="81" t="s">
        <v>659</v>
      </c>
      <c r="T129" s="81" t="s">
        <v>50</v>
      </c>
      <c r="U129" s="81" t="s">
        <v>673</v>
      </c>
      <c r="V129" s="81" t="s">
        <v>735</v>
      </c>
      <c r="W129" s="81" t="s">
        <v>1178</v>
      </c>
      <c r="X129" s="81" t="s">
        <v>79</v>
      </c>
      <c r="Y129" s="81" t="s">
        <v>664</v>
      </c>
      <c r="Z129" s="81" t="s">
        <v>664</v>
      </c>
      <c r="AA129" s="81" t="s">
        <v>664</v>
      </c>
      <c r="AB129" s="353">
        <v>669900</v>
      </c>
      <c r="AC129" s="81">
        <v>22</v>
      </c>
      <c r="AD129" s="81" t="s">
        <v>665</v>
      </c>
      <c r="AE129" s="81"/>
      <c r="AF129" s="354"/>
      <c r="AG129" s="354" t="s">
        <v>1195</v>
      </c>
      <c r="AH129" s="354" t="s">
        <v>1195</v>
      </c>
      <c r="AI129" s="354"/>
    </row>
    <row r="130" s="330" customFormat="1" ht="22" customHeight="1" spans="1:35">
      <c r="A130" s="314" t="s">
        <v>1196</v>
      </c>
      <c r="B130" s="314" t="s">
        <v>19</v>
      </c>
      <c r="C130" s="314" t="s">
        <v>20</v>
      </c>
      <c r="D130" s="314">
        <v>2017</v>
      </c>
      <c r="E130" s="81" t="s">
        <v>204</v>
      </c>
      <c r="F130" s="81" t="s">
        <v>1155</v>
      </c>
      <c r="G130" s="81" t="s">
        <v>945</v>
      </c>
      <c r="H130" s="359" t="s">
        <v>1197</v>
      </c>
      <c r="I130" s="351"/>
      <c r="J130" s="351">
        <v>2.64</v>
      </c>
      <c r="K130" s="351">
        <v>2.64</v>
      </c>
      <c r="L130" s="351">
        <v>0</v>
      </c>
      <c r="M130" s="351">
        <v>2.64</v>
      </c>
      <c r="N130" s="352">
        <v>2.64</v>
      </c>
      <c r="O130" s="351">
        <v>0</v>
      </c>
      <c r="P130" s="81" t="s">
        <v>687</v>
      </c>
      <c r="Q130" s="81" t="s">
        <v>758</v>
      </c>
      <c r="R130" s="81" t="s">
        <v>664</v>
      </c>
      <c r="S130" s="81" t="s">
        <v>664</v>
      </c>
      <c r="T130" s="81" t="s">
        <v>50</v>
      </c>
      <c r="U130" s="81" t="s">
        <v>661</v>
      </c>
      <c r="V130" s="81" t="s">
        <v>689</v>
      </c>
      <c r="W130" s="81" t="s">
        <v>1182</v>
      </c>
      <c r="X130" s="81" t="s">
        <v>79</v>
      </c>
      <c r="Y130" s="81" t="s">
        <v>664</v>
      </c>
      <c r="Z130" s="81" t="s">
        <v>664</v>
      </c>
      <c r="AA130" s="81" t="s">
        <v>664</v>
      </c>
      <c r="AB130" s="353" t="s">
        <v>664</v>
      </c>
      <c r="AC130" s="81" t="s">
        <v>664</v>
      </c>
      <c r="AD130" s="81" t="s">
        <v>665</v>
      </c>
      <c r="AE130" s="81"/>
      <c r="AF130" s="354"/>
      <c r="AG130" s="354" t="s">
        <v>880</v>
      </c>
      <c r="AH130" s="354" t="s">
        <v>880</v>
      </c>
      <c r="AI130" s="354"/>
    </row>
    <row r="131" s="330" customFormat="1" ht="40.5" spans="1:35">
      <c r="A131" s="314" t="s">
        <v>1198</v>
      </c>
      <c r="B131" s="314" t="s">
        <v>19</v>
      </c>
      <c r="C131" s="314" t="s">
        <v>20</v>
      </c>
      <c r="D131" s="314">
        <v>2017</v>
      </c>
      <c r="E131" s="81" t="s">
        <v>205</v>
      </c>
      <c r="F131" s="359" t="s">
        <v>1155</v>
      </c>
      <c r="G131" s="81" t="s">
        <v>811</v>
      </c>
      <c r="H131" s="81" t="s">
        <v>1199</v>
      </c>
      <c r="I131" s="351"/>
      <c r="J131" s="351">
        <v>5.23</v>
      </c>
      <c r="K131" s="351">
        <v>5.23</v>
      </c>
      <c r="L131" s="351">
        <v>0</v>
      </c>
      <c r="M131" s="351">
        <v>5.23</v>
      </c>
      <c r="N131" s="352">
        <v>5.23</v>
      </c>
      <c r="O131" s="351">
        <v>0</v>
      </c>
      <c r="P131" s="81" t="s">
        <v>687</v>
      </c>
      <c r="Q131" s="81" t="s">
        <v>688</v>
      </c>
      <c r="R131" s="81" t="s">
        <v>664</v>
      </c>
      <c r="S131" s="81" t="s">
        <v>664</v>
      </c>
      <c r="T131" s="81" t="s">
        <v>50</v>
      </c>
      <c r="U131" s="81" t="s">
        <v>661</v>
      </c>
      <c r="V131" s="81" t="s">
        <v>689</v>
      </c>
      <c r="W131" s="81" t="s">
        <v>1185</v>
      </c>
      <c r="X131" s="81" t="s">
        <v>79</v>
      </c>
      <c r="Y131" s="81" t="s">
        <v>664</v>
      </c>
      <c r="Z131" s="81" t="s">
        <v>664</v>
      </c>
      <c r="AA131" s="81" t="s">
        <v>664</v>
      </c>
      <c r="AB131" s="325" t="s">
        <v>664</v>
      </c>
      <c r="AC131" s="81" t="s">
        <v>664</v>
      </c>
      <c r="AD131" s="81" t="s">
        <v>665</v>
      </c>
      <c r="AE131" s="81"/>
      <c r="AF131" s="367"/>
      <c r="AG131" s="367" t="s">
        <v>880</v>
      </c>
      <c r="AH131" s="81" t="s">
        <v>880</v>
      </c>
      <c r="AI131" s="354"/>
    </row>
    <row r="132" s="330" customFormat="1" ht="26" customHeight="1" spans="1:35">
      <c r="A132" s="314" t="s">
        <v>1200</v>
      </c>
      <c r="B132" s="314" t="s">
        <v>19</v>
      </c>
      <c r="C132" s="314" t="s">
        <v>20</v>
      </c>
      <c r="D132" s="314">
        <v>2017</v>
      </c>
      <c r="E132" s="81" t="s">
        <v>206</v>
      </c>
      <c r="F132" s="81" t="s">
        <v>1155</v>
      </c>
      <c r="G132" s="81" t="s">
        <v>1201</v>
      </c>
      <c r="H132" s="359" t="s">
        <v>1202</v>
      </c>
      <c r="I132" s="351"/>
      <c r="J132" s="351">
        <v>77.57</v>
      </c>
      <c r="K132" s="351">
        <v>77.57</v>
      </c>
      <c r="L132" s="351">
        <v>0</v>
      </c>
      <c r="M132" s="351">
        <v>77.57</v>
      </c>
      <c r="N132" s="352">
        <v>77.57</v>
      </c>
      <c r="O132" s="351">
        <v>0</v>
      </c>
      <c r="P132" s="81" t="s">
        <v>687</v>
      </c>
      <c r="Q132" s="81" t="s">
        <v>688</v>
      </c>
      <c r="R132" s="81" t="s">
        <v>664</v>
      </c>
      <c r="S132" s="355" t="s">
        <v>664</v>
      </c>
      <c r="T132" s="81" t="s">
        <v>50</v>
      </c>
      <c r="U132" s="81" t="s">
        <v>661</v>
      </c>
      <c r="V132" s="81" t="s">
        <v>689</v>
      </c>
      <c r="W132" s="81" t="s">
        <v>1190</v>
      </c>
      <c r="X132" s="81" t="s">
        <v>50</v>
      </c>
      <c r="Y132" s="81" t="s">
        <v>664</v>
      </c>
      <c r="Z132" s="81">
        <v>6</v>
      </c>
      <c r="AA132" s="81" t="s">
        <v>1203</v>
      </c>
      <c r="AB132" s="353" t="s">
        <v>664</v>
      </c>
      <c r="AC132" s="81" t="s">
        <v>664</v>
      </c>
      <c r="AD132" s="81" t="s">
        <v>665</v>
      </c>
      <c r="AE132" s="81"/>
      <c r="AF132" s="354"/>
      <c r="AG132" s="354" t="s">
        <v>1101</v>
      </c>
      <c r="AH132" s="354" t="s">
        <v>1101</v>
      </c>
      <c r="AI132" s="354"/>
    </row>
    <row r="133" s="330" customFormat="1" ht="22" customHeight="1" spans="1:35">
      <c r="A133" s="314" t="s">
        <v>1204</v>
      </c>
      <c r="B133" s="314" t="s">
        <v>19</v>
      </c>
      <c r="C133" s="314" t="s">
        <v>20</v>
      </c>
      <c r="D133" s="314">
        <v>2017</v>
      </c>
      <c r="E133" s="81" t="s">
        <v>207</v>
      </c>
      <c r="F133" s="81" t="s">
        <v>1155</v>
      </c>
      <c r="G133" s="81" t="s">
        <v>786</v>
      </c>
      <c r="H133" s="359" t="s">
        <v>1205</v>
      </c>
      <c r="I133" s="351"/>
      <c r="J133" s="351">
        <v>5.23</v>
      </c>
      <c r="K133" s="351">
        <v>5.23</v>
      </c>
      <c r="L133" s="351">
        <v>0</v>
      </c>
      <c r="M133" s="351">
        <v>5.23</v>
      </c>
      <c r="N133" s="352">
        <v>5.23</v>
      </c>
      <c r="O133" s="351">
        <v>0</v>
      </c>
      <c r="P133" s="81" t="s">
        <v>687</v>
      </c>
      <c r="Q133" s="81" t="s">
        <v>688</v>
      </c>
      <c r="R133" s="81" t="s">
        <v>664</v>
      </c>
      <c r="S133" s="81" t="s">
        <v>664</v>
      </c>
      <c r="T133" s="81" t="s">
        <v>50</v>
      </c>
      <c r="U133" s="81" t="s">
        <v>661</v>
      </c>
      <c r="V133" s="81" t="s">
        <v>689</v>
      </c>
      <c r="W133" s="81" t="s">
        <v>1195</v>
      </c>
      <c r="X133" s="81" t="s">
        <v>79</v>
      </c>
      <c r="Y133" s="81" t="s">
        <v>664</v>
      </c>
      <c r="Z133" s="81" t="s">
        <v>664</v>
      </c>
      <c r="AA133" s="81" t="s">
        <v>664</v>
      </c>
      <c r="AB133" s="353" t="s">
        <v>664</v>
      </c>
      <c r="AC133" s="81" t="s">
        <v>664</v>
      </c>
      <c r="AD133" s="81" t="s">
        <v>665</v>
      </c>
      <c r="AE133" s="81"/>
      <c r="AF133" s="354"/>
      <c r="AG133" s="354" t="s">
        <v>748</v>
      </c>
      <c r="AH133" s="358" t="s">
        <v>1206</v>
      </c>
      <c r="AI133" s="354"/>
    </row>
    <row r="134" s="330" customFormat="1" ht="22" customHeight="1" spans="1:35">
      <c r="A134" s="314" t="s">
        <v>1207</v>
      </c>
      <c r="B134" s="314" t="s">
        <v>19</v>
      </c>
      <c r="C134" s="314" t="s">
        <v>20</v>
      </c>
      <c r="D134" s="314">
        <v>2017</v>
      </c>
      <c r="E134" s="81" t="s">
        <v>208</v>
      </c>
      <c r="F134" s="81" t="s">
        <v>1208</v>
      </c>
      <c r="G134" s="81" t="s">
        <v>1209</v>
      </c>
      <c r="H134" s="359" t="s">
        <v>1210</v>
      </c>
      <c r="I134" s="351"/>
      <c r="J134" s="351">
        <v>3361.71</v>
      </c>
      <c r="K134" s="351">
        <v>3361.71</v>
      </c>
      <c r="L134" s="351">
        <v>0</v>
      </c>
      <c r="M134" s="351">
        <v>3249.367665</v>
      </c>
      <c r="N134" s="352">
        <v>3249.367665</v>
      </c>
      <c r="O134" s="351">
        <v>0</v>
      </c>
      <c r="P134" s="81" t="s">
        <v>657</v>
      </c>
      <c r="Q134" s="81" t="s">
        <v>658</v>
      </c>
      <c r="R134" s="81" t="s">
        <v>659</v>
      </c>
      <c r="S134" s="81" t="s">
        <v>659</v>
      </c>
      <c r="T134" s="81" t="s">
        <v>50</v>
      </c>
      <c r="U134" s="81" t="s">
        <v>661</v>
      </c>
      <c r="V134" s="81" t="s">
        <v>1211</v>
      </c>
      <c r="W134" s="81" t="s">
        <v>880</v>
      </c>
      <c r="X134" s="81" t="s">
        <v>50</v>
      </c>
      <c r="Y134" s="81" t="s">
        <v>664</v>
      </c>
      <c r="Z134" s="81">
        <v>5</v>
      </c>
      <c r="AA134" s="81" t="s">
        <v>1212</v>
      </c>
      <c r="AB134" s="353">
        <v>1482470.19</v>
      </c>
      <c r="AC134" s="81" t="s">
        <v>664</v>
      </c>
      <c r="AD134" s="81" t="s">
        <v>1213</v>
      </c>
      <c r="AE134" s="81"/>
      <c r="AF134" s="354"/>
      <c r="AG134" s="354" t="s">
        <v>1214</v>
      </c>
      <c r="AH134" s="358" t="s">
        <v>1215</v>
      </c>
      <c r="AI134" s="354"/>
    </row>
    <row r="135" s="330" customFormat="1" ht="22" customHeight="1" spans="1:35">
      <c r="A135" s="314" t="s">
        <v>1216</v>
      </c>
      <c r="B135" s="314" t="s">
        <v>19</v>
      </c>
      <c r="C135" s="314" t="s">
        <v>20</v>
      </c>
      <c r="D135" s="314">
        <v>2017</v>
      </c>
      <c r="E135" s="81" t="s">
        <v>209</v>
      </c>
      <c r="F135" s="81" t="s">
        <v>1155</v>
      </c>
      <c r="G135" s="81" t="s">
        <v>951</v>
      </c>
      <c r="H135" s="359" t="s">
        <v>1217</v>
      </c>
      <c r="I135" s="351"/>
      <c r="J135" s="351">
        <v>513.08</v>
      </c>
      <c r="K135" s="351">
        <v>513.08</v>
      </c>
      <c r="L135" s="351">
        <v>0</v>
      </c>
      <c r="M135" s="351">
        <v>513.08</v>
      </c>
      <c r="N135" s="352">
        <v>513.08</v>
      </c>
      <c r="O135" s="351">
        <v>0</v>
      </c>
      <c r="P135" s="81" t="s">
        <v>669</v>
      </c>
      <c r="Q135" s="81" t="s">
        <v>680</v>
      </c>
      <c r="R135" s="81" t="s">
        <v>664</v>
      </c>
      <c r="S135" s="81" t="s">
        <v>664</v>
      </c>
      <c r="T135" s="81" t="s">
        <v>50</v>
      </c>
      <c r="U135" s="81" t="s">
        <v>661</v>
      </c>
      <c r="V135" s="81" t="s">
        <v>1211</v>
      </c>
      <c r="W135" s="81" t="s">
        <v>880</v>
      </c>
      <c r="X135" s="81" t="s">
        <v>664</v>
      </c>
      <c r="Y135" s="368" t="s">
        <v>664</v>
      </c>
      <c r="Z135" s="81" t="s">
        <v>664</v>
      </c>
      <c r="AA135" s="81" t="s">
        <v>664</v>
      </c>
      <c r="AB135" s="353" t="s">
        <v>664</v>
      </c>
      <c r="AC135" s="81" t="s">
        <v>664</v>
      </c>
      <c r="AD135" s="81" t="s">
        <v>665</v>
      </c>
      <c r="AE135" s="81"/>
      <c r="AF135" s="354"/>
      <c r="AG135" s="354" t="s">
        <v>842</v>
      </c>
      <c r="AH135" s="358" t="s">
        <v>843</v>
      </c>
      <c r="AI135" s="354"/>
    </row>
    <row r="136" s="330" customFormat="1" ht="22" customHeight="1" spans="1:35">
      <c r="A136" s="314" t="s">
        <v>1218</v>
      </c>
      <c r="B136" s="314" t="s">
        <v>19</v>
      </c>
      <c r="C136" s="314" t="s">
        <v>20</v>
      </c>
      <c r="D136" s="314">
        <v>2017</v>
      </c>
      <c r="E136" s="81" t="s">
        <v>210</v>
      </c>
      <c r="F136" s="81" t="s">
        <v>1155</v>
      </c>
      <c r="G136" s="81" t="s">
        <v>1111</v>
      </c>
      <c r="H136" s="359" t="s">
        <v>1219</v>
      </c>
      <c r="I136" s="351"/>
      <c r="J136" s="351">
        <v>120</v>
      </c>
      <c r="K136" s="351">
        <v>120</v>
      </c>
      <c r="L136" s="351">
        <v>0</v>
      </c>
      <c r="M136" s="351">
        <v>120</v>
      </c>
      <c r="N136" s="352">
        <v>120</v>
      </c>
      <c r="O136" s="351">
        <v>0</v>
      </c>
      <c r="P136" s="81" t="s">
        <v>657</v>
      </c>
      <c r="Q136" s="81" t="s">
        <v>680</v>
      </c>
      <c r="R136" s="81" t="s">
        <v>659</v>
      </c>
      <c r="S136" s="81" t="s">
        <v>659</v>
      </c>
      <c r="T136" s="81" t="s">
        <v>79</v>
      </c>
      <c r="U136" s="81" t="s">
        <v>661</v>
      </c>
      <c r="V136" s="81" t="s">
        <v>662</v>
      </c>
      <c r="W136" s="81" t="s">
        <v>1101</v>
      </c>
      <c r="X136" s="81" t="s">
        <v>79</v>
      </c>
      <c r="Y136" s="81" t="s">
        <v>664</v>
      </c>
      <c r="Z136" s="81" t="s">
        <v>664</v>
      </c>
      <c r="AA136" s="81" t="s">
        <v>664</v>
      </c>
      <c r="AB136" s="353" t="s">
        <v>664</v>
      </c>
      <c r="AC136" s="81" t="s">
        <v>664</v>
      </c>
      <c r="AD136" s="81" t="s">
        <v>665</v>
      </c>
      <c r="AE136" s="81" t="s">
        <v>660</v>
      </c>
      <c r="AF136" s="354"/>
      <c r="AG136" s="354" t="s">
        <v>1220</v>
      </c>
      <c r="AH136" s="358" t="s">
        <v>1220</v>
      </c>
      <c r="AI136" s="354"/>
    </row>
    <row r="137" s="330" customFormat="1" ht="22" customHeight="1" spans="1:35">
      <c r="A137" s="314" t="s">
        <v>1221</v>
      </c>
      <c r="B137" s="314" t="s">
        <v>19</v>
      </c>
      <c r="C137" s="314" t="s">
        <v>20</v>
      </c>
      <c r="D137" s="314">
        <v>2017</v>
      </c>
      <c r="E137" s="81" t="s">
        <v>211</v>
      </c>
      <c r="F137" s="81" t="s">
        <v>1155</v>
      </c>
      <c r="G137" s="81" t="s">
        <v>745</v>
      </c>
      <c r="H137" s="350" t="s">
        <v>1222</v>
      </c>
      <c r="I137" s="351"/>
      <c r="J137" s="351">
        <v>35</v>
      </c>
      <c r="K137" s="351">
        <v>35</v>
      </c>
      <c r="L137" s="351">
        <v>0</v>
      </c>
      <c r="M137" s="351">
        <v>35</v>
      </c>
      <c r="N137" s="352">
        <v>35</v>
      </c>
      <c r="O137" s="351">
        <v>0</v>
      </c>
      <c r="P137" s="81" t="s">
        <v>657</v>
      </c>
      <c r="Q137" s="81" t="s">
        <v>688</v>
      </c>
      <c r="R137" s="81" t="s">
        <v>659</v>
      </c>
      <c r="S137" s="81" t="s">
        <v>659</v>
      </c>
      <c r="T137" s="81" t="s">
        <v>50</v>
      </c>
      <c r="U137" s="81" t="s">
        <v>673</v>
      </c>
      <c r="V137" s="81" t="s">
        <v>662</v>
      </c>
      <c r="W137" s="81" t="s">
        <v>748</v>
      </c>
      <c r="X137" s="81" t="s">
        <v>79</v>
      </c>
      <c r="Y137" s="81" t="s">
        <v>664</v>
      </c>
      <c r="Z137" s="81" t="s">
        <v>664</v>
      </c>
      <c r="AA137" s="81" t="s">
        <v>664</v>
      </c>
      <c r="AB137" s="353">
        <v>700000</v>
      </c>
      <c r="AC137" s="81">
        <v>218</v>
      </c>
      <c r="AD137" s="81" t="s">
        <v>665</v>
      </c>
      <c r="AE137" s="81"/>
      <c r="AF137" s="354"/>
      <c r="AG137" s="354" t="s">
        <v>663</v>
      </c>
      <c r="AH137" s="358" t="s">
        <v>663</v>
      </c>
      <c r="AI137" s="354" t="s">
        <v>1223</v>
      </c>
    </row>
    <row r="138" s="330" customFormat="1" ht="22" customHeight="1" spans="1:35">
      <c r="A138" s="314" t="s">
        <v>1224</v>
      </c>
      <c r="B138" s="314" t="s">
        <v>19</v>
      </c>
      <c r="C138" s="314" t="s">
        <v>20</v>
      </c>
      <c r="D138" s="314">
        <v>2017</v>
      </c>
      <c r="E138" s="81" t="s">
        <v>212</v>
      </c>
      <c r="F138" s="81" t="s">
        <v>1155</v>
      </c>
      <c r="G138" s="81" t="s">
        <v>1053</v>
      </c>
      <c r="H138" s="359" t="s">
        <v>1225</v>
      </c>
      <c r="I138" s="351"/>
      <c r="J138" s="351">
        <v>40</v>
      </c>
      <c r="K138" s="351">
        <v>40</v>
      </c>
      <c r="L138" s="351">
        <v>0</v>
      </c>
      <c r="M138" s="351">
        <v>40</v>
      </c>
      <c r="N138" s="352">
        <v>40</v>
      </c>
      <c r="O138" s="351">
        <v>0</v>
      </c>
      <c r="P138" s="81" t="s">
        <v>657</v>
      </c>
      <c r="Q138" s="81" t="s">
        <v>718</v>
      </c>
      <c r="R138" s="81" t="s">
        <v>659</v>
      </c>
      <c r="S138" s="81" t="s">
        <v>659</v>
      </c>
      <c r="T138" s="81" t="s">
        <v>50</v>
      </c>
      <c r="U138" s="81" t="s">
        <v>673</v>
      </c>
      <c r="V138" s="81" t="s">
        <v>662</v>
      </c>
      <c r="W138" s="81" t="s">
        <v>1214</v>
      </c>
      <c r="X138" s="81" t="s">
        <v>79</v>
      </c>
      <c r="Y138" s="81" t="s">
        <v>664</v>
      </c>
      <c r="Z138" s="81" t="s">
        <v>664</v>
      </c>
      <c r="AA138" s="81" t="s">
        <v>664</v>
      </c>
      <c r="AB138" s="353">
        <v>19200</v>
      </c>
      <c r="AC138" s="81" t="s">
        <v>664</v>
      </c>
      <c r="AD138" s="81" t="s">
        <v>665</v>
      </c>
      <c r="AE138" s="81"/>
      <c r="AF138" s="354"/>
      <c r="AG138" s="354" t="s">
        <v>1226</v>
      </c>
      <c r="AH138" s="358" t="s">
        <v>1226</v>
      </c>
      <c r="AI138" s="354"/>
    </row>
    <row r="139" s="330" customFormat="1" ht="22" customHeight="1" spans="1:35">
      <c r="A139" s="314" t="s">
        <v>1227</v>
      </c>
      <c r="B139" s="314" t="s">
        <v>19</v>
      </c>
      <c r="C139" s="314" t="s">
        <v>20</v>
      </c>
      <c r="D139" s="314">
        <v>2017</v>
      </c>
      <c r="E139" s="81" t="s">
        <v>213</v>
      </c>
      <c r="F139" s="81" t="s">
        <v>1155</v>
      </c>
      <c r="G139" s="81" t="s">
        <v>845</v>
      </c>
      <c r="H139" s="359" t="s">
        <v>1228</v>
      </c>
      <c r="I139" s="351"/>
      <c r="J139" s="351">
        <v>65</v>
      </c>
      <c r="K139" s="351">
        <v>65</v>
      </c>
      <c r="L139" s="351">
        <v>0</v>
      </c>
      <c r="M139" s="351">
        <v>65</v>
      </c>
      <c r="N139" s="352">
        <v>65</v>
      </c>
      <c r="O139" s="351">
        <v>0</v>
      </c>
      <c r="P139" s="81" t="s">
        <v>657</v>
      </c>
      <c r="Q139" s="81" t="s">
        <v>718</v>
      </c>
      <c r="R139" s="81" t="s">
        <v>659</v>
      </c>
      <c r="S139" s="81" t="s">
        <v>659</v>
      </c>
      <c r="T139" s="81" t="s">
        <v>50</v>
      </c>
      <c r="U139" s="81" t="s">
        <v>661</v>
      </c>
      <c r="V139" s="81" t="s">
        <v>662</v>
      </c>
      <c r="W139" s="81" t="s">
        <v>842</v>
      </c>
      <c r="X139" s="81" t="s">
        <v>50</v>
      </c>
      <c r="Y139" s="81">
        <v>2019.1</v>
      </c>
      <c r="Z139" s="81">
        <v>5</v>
      </c>
      <c r="AA139" s="81" t="s">
        <v>1229</v>
      </c>
      <c r="AB139" s="353">
        <v>320000</v>
      </c>
      <c r="AC139" s="81" t="s">
        <v>847</v>
      </c>
      <c r="AD139" s="81" t="s">
        <v>665</v>
      </c>
      <c r="AE139" s="81"/>
      <c r="AF139" s="354"/>
      <c r="AG139" s="354" t="s">
        <v>1230</v>
      </c>
      <c r="AH139" s="358" t="s">
        <v>1231</v>
      </c>
      <c r="AI139" s="354" t="s">
        <v>699</v>
      </c>
    </row>
    <row r="140" s="330" customFormat="1" ht="22" customHeight="1" spans="1:35">
      <c r="A140" s="314" t="s">
        <v>1232</v>
      </c>
      <c r="B140" s="314" t="s">
        <v>19</v>
      </c>
      <c r="C140" s="314" t="s">
        <v>20</v>
      </c>
      <c r="D140" s="314">
        <v>2017</v>
      </c>
      <c r="E140" s="81" t="s">
        <v>214</v>
      </c>
      <c r="F140" s="81" t="s">
        <v>1155</v>
      </c>
      <c r="G140" s="81" t="s">
        <v>1233</v>
      </c>
      <c r="H140" s="359" t="s">
        <v>1234</v>
      </c>
      <c r="I140" s="351"/>
      <c r="J140" s="351">
        <v>50</v>
      </c>
      <c r="K140" s="351">
        <v>50</v>
      </c>
      <c r="L140" s="351">
        <v>0</v>
      </c>
      <c r="M140" s="351">
        <v>50</v>
      </c>
      <c r="N140" s="352">
        <v>50</v>
      </c>
      <c r="O140" s="351">
        <v>0</v>
      </c>
      <c r="P140" s="81" t="s">
        <v>687</v>
      </c>
      <c r="Q140" s="81" t="s">
        <v>658</v>
      </c>
      <c r="R140" s="81" t="s">
        <v>664</v>
      </c>
      <c r="S140" s="81" t="s">
        <v>664</v>
      </c>
      <c r="T140" s="81" t="s">
        <v>50</v>
      </c>
      <c r="U140" s="81" t="s">
        <v>661</v>
      </c>
      <c r="V140" s="81" t="s">
        <v>689</v>
      </c>
      <c r="W140" s="81" t="s">
        <v>1220</v>
      </c>
      <c r="X140" s="81" t="s">
        <v>79</v>
      </c>
      <c r="Y140" s="81" t="s">
        <v>664</v>
      </c>
      <c r="Z140" s="81" t="s">
        <v>664</v>
      </c>
      <c r="AA140" s="81" t="s">
        <v>664</v>
      </c>
      <c r="AB140" s="353" t="s">
        <v>664</v>
      </c>
      <c r="AC140" s="81" t="s">
        <v>664</v>
      </c>
      <c r="AD140" s="81" t="s">
        <v>665</v>
      </c>
      <c r="AE140" s="81"/>
      <c r="AF140" s="354"/>
      <c r="AG140" s="354" t="s">
        <v>1235</v>
      </c>
      <c r="AH140" s="358" t="s">
        <v>1235</v>
      </c>
      <c r="AI140" s="354"/>
    </row>
    <row r="141" s="330" customFormat="1" ht="31" customHeight="1" spans="1:35">
      <c r="A141" s="314" t="s">
        <v>1236</v>
      </c>
      <c r="B141" s="314" t="s">
        <v>19</v>
      </c>
      <c r="C141" s="314" t="s">
        <v>20</v>
      </c>
      <c r="D141" s="314">
        <v>2017</v>
      </c>
      <c r="E141" s="81" t="s">
        <v>215</v>
      </c>
      <c r="F141" s="81" t="s">
        <v>1155</v>
      </c>
      <c r="G141" s="81" t="s">
        <v>655</v>
      </c>
      <c r="H141" s="81" t="s">
        <v>1237</v>
      </c>
      <c r="I141" s="351"/>
      <c r="J141" s="351">
        <v>35</v>
      </c>
      <c r="K141" s="351">
        <v>35</v>
      </c>
      <c r="L141" s="351">
        <v>0</v>
      </c>
      <c r="M141" s="351">
        <v>35</v>
      </c>
      <c r="N141" s="352">
        <v>35</v>
      </c>
      <c r="O141" s="351">
        <v>0</v>
      </c>
      <c r="P141" s="81" t="s">
        <v>657</v>
      </c>
      <c r="Q141" s="81" t="s">
        <v>658</v>
      </c>
      <c r="R141" s="81" t="s">
        <v>659</v>
      </c>
      <c r="S141" s="81" t="s">
        <v>659</v>
      </c>
      <c r="T141" s="81" t="s">
        <v>50</v>
      </c>
      <c r="U141" s="81" t="s">
        <v>661</v>
      </c>
      <c r="V141" s="81" t="s">
        <v>662</v>
      </c>
      <c r="W141" s="81" t="s">
        <v>663</v>
      </c>
      <c r="X141" s="81" t="s">
        <v>50</v>
      </c>
      <c r="Y141" s="81">
        <v>2019.06</v>
      </c>
      <c r="Z141" s="81" t="s">
        <v>664</v>
      </c>
      <c r="AA141" s="81" t="s">
        <v>1238</v>
      </c>
      <c r="AB141" s="325">
        <v>2100000</v>
      </c>
      <c r="AC141" s="81" t="s">
        <v>1239</v>
      </c>
      <c r="AD141" s="81" t="s">
        <v>665</v>
      </c>
      <c r="AE141" s="81"/>
      <c r="AF141" s="367"/>
      <c r="AG141" s="369" t="s">
        <v>880</v>
      </c>
      <c r="AH141" s="81" t="s">
        <v>880</v>
      </c>
      <c r="AI141" s="354"/>
    </row>
    <row r="142" s="330" customFormat="1" ht="22" customHeight="1" spans="1:35">
      <c r="A142" s="314" t="s">
        <v>1240</v>
      </c>
      <c r="B142" s="314" t="s">
        <v>19</v>
      </c>
      <c r="C142" s="314" t="s">
        <v>20</v>
      </c>
      <c r="D142" s="314">
        <v>2017</v>
      </c>
      <c r="E142" s="81" t="s">
        <v>216</v>
      </c>
      <c r="F142" s="81" t="s">
        <v>1155</v>
      </c>
      <c r="G142" s="81" t="s">
        <v>716</v>
      </c>
      <c r="H142" s="81" t="s">
        <v>1241</v>
      </c>
      <c r="I142" s="351"/>
      <c r="J142" s="351">
        <v>36</v>
      </c>
      <c r="K142" s="351">
        <v>25</v>
      </c>
      <c r="L142" s="351">
        <v>11</v>
      </c>
      <c r="M142" s="351">
        <v>36</v>
      </c>
      <c r="N142" s="352">
        <v>25</v>
      </c>
      <c r="O142" s="351">
        <v>11</v>
      </c>
      <c r="P142" s="81" t="s">
        <v>687</v>
      </c>
      <c r="Q142" s="81" t="s">
        <v>688</v>
      </c>
      <c r="R142" s="81" t="s">
        <v>664</v>
      </c>
      <c r="S142" s="81" t="s">
        <v>664</v>
      </c>
      <c r="T142" s="81" t="s">
        <v>50</v>
      </c>
      <c r="U142" s="81" t="s">
        <v>661</v>
      </c>
      <c r="V142" s="81" t="s">
        <v>689</v>
      </c>
      <c r="W142" s="81" t="s">
        <v>1226</v>
      </c>
      <c r="X142" s="81" t="s">
        <v>79</v>
      </c>
      <c r="Y142" s="81" t="s">
        <v>664</v>
      </c>
      <c r="Z142" s="81" t="s">
        <v>664</v>
      </c>
      <c r="AA142" s="81" t="s">
        <v>664</v>
      </c>
      <c r="AB142" s="325" t="s">
        <v>664</v>
      </c>
      <c r="AC142" s="81" t="s">
        <v>664</v>
      </c>
      <c r="AD142" s="81" t="s">
        <v>665</v>
      </c>
      <c r="AE142" s="81"/>
      <c r="AF142" s="367"/>
      <c r="AG142" s="367" t="s">
        <v>880</v>
      </c>
      <c r="AH142" s="81" t="s">
        <v>880</v>
      </c>
      <c r="AI142" s="354"/>
    </row>
    <row r="143" s="330" customFormat="1" ht="22" customHeight="1" spans="1:35">
      <c r="A143" s="314" t="s">
        <v>1242</v>
      </c>
      <c r="B143" s="314" t="s">
        <v>19</v>
      </c>
      <c r="C143" s="314" t="s">
        <v>20</v>
      </c>
      <c r="D143" s="314">
        <v>2017</v>
      </c>
      <c r="E143" s="81" t="s">
        <v>217</v>
      </c>
      <c r="F143" s="81" t="s">
        <v>1155</v>
      </c>
      <c r="G143" s="81" t="s">
        <v>752</v>
      </c>
      <c r="H143" s="315" t="s">
        <v>1243</v>
      </c>
      <c r="I143" s="351"/>
      <c r="J143" s="351">
        <v>30</v>
      </c>
      <c r="K143" s="351">
        <v>30</v>
      </c>
      <c r="L143" s="351">
        <v>0</v>
      </c>
      <c r="M143" s="351">
        <v>30</v>
      </c>
      <c r="N143" s="352">
        <v>30</v>
      </c>
      <c r="O143" s="351">
        <v>0</v>
      </c>
      <c r="P143" s="81" t="s">
        <v>657</v>
      </c>
      <c r="Q143" s="81" t="s">
        <v>711</v>
      </c>
      <c r="R143" s="81" t="s">
        <v>659</v>
      </c>
      <c r="S143" s="81" t="s">
        <v>659</v>
      </c>
      <c r="T143" s="81" t="s">
        <v>50</v>
      </c>
      <c r="U143" s="81" t="s">
        <v>1158</v>
      </c>
      <c r="V143" s="81" t="s">
        <v>662</v>
      </c>
      <c r="W143" s="81" t="s">
        <v>1230</v>
      </c>
      <c r="X143" s="81" t="s">
        <v>79</v>
      </c>
      <c r="Y143" s="81" t="s">
        <v>664</v>
      </c>
      <c r="Z143" s="81" t="s">
        <v>664</v>
      </c>
      <c r="AA143" s="81" t="s">
        <v>664</v>
      </c>
      <c r="AB143" s="325">
        <v>80000</v>
      </c>
      <c r="AC143" s="81">
        <v>3</v>
      </c>
      <c r="AD143" s="81" t="s">
        <v>665</v>
      </c>
      <c r="AE143" s="81"/>
      <c r="AF143" s="367"/>
      <c r="AG143" s="369" t="s">
        <v>1244</v>
      </c>
      <c r="AH143" s="81" t="s">
        <v>1244</v>
      </c>
      <c r="AI143" s="354"/>
    </row>
    <row r="144" s="330" customFormat="1" ht="22" customHeight="1" spans="1:35">
      <c r="A144" s="314" t="s">
        <v>1245</v>
      </c>
      <c r="B144" s="314" t="s">
        <v>19</v>
      </c>
      <c r="C144" s="314" t="s">
        <v>20</v>
      </c>
      <c r="D144" s="314">
        <v>2017</v>
      </c>
      <c r="E144" s="81" t="s">
        <v>218</v>
      </c>
      <c r="F144" s="81" t="s">
        <v>1155</v>
      </c>
      <c r="G144" s="81" t="s">
        <v>1246</v>
      </c>
      <c r="H144" s="81" t="s">
        <v>1247</v>
      </c>
      <c r="I144" s="351"/>
      <c r="J144" s="351">
        <v>40</v>
      </c>
      <c r="K144" s="351">
        <v>40</v>
      </c>
      <c r="L144" s="351">
        <v>0</v>
      </c>
      <c r="M144" s="351">
        <v>40</v>
      </c>
      <c r="N144" s="352">
        <v>40</v>
      </c>
      <c r="O144" s="351">
        <v>0</v>
      </c>
      <c r="P144" s="81" t="s">
        <v>687</v>
      </c>
      <c r="Q144" s="81" t="s">
        <v>1248</v>
      </c>
      <c r="R144" s="81" t="s">
        <v>664</v>
      </c>
      <c r="S144" s="81" t="s">
        <v>664</v>
      </c>
      <c r="T144" s="81" t="s">
        <v>50</v>
      </c>
      <c r="U144" s="81" t="s">
        <v>661</v>
      </c>
      <c r="V144" s="81" t="s">
        <v>689</v>
      </c>
      <c r="W144" s="81" t="s">
        <v>1235</v>
      </c>
      <c r="X144" s="81" t="s">
        <v>79</v>
      </c>
      <c r="Y144" s="81" t="s">
        <v>664</v>
      </c>
      <c r="Z144" s="81" t="s">
        <v>664</v>
      </c>
      <c r="AA144" s="81" t="s">
        <v>1249</v>
      </c>
      <c r="AB144" s="325" t="s">
        <v>664</v>
      </c>
      <c r="AC144" s="81" t="s">
        <v>664</v>
      </c>
      <c r="AD144" s="81" t="s">
        <v>665</v>
      </c>
      <c r="AE144" s="81"/>
      <c r="AF144" s="367"/>
      <c r="AG144" s="367" t="s">
        <v>880</v>
      </c>
      <c r="AH144" s="81" t="s">
        <v>880</v>
      </c>
      <c r="AI144" s="354"/>
    </row>
    <row r="145" s="330" customFormat="1" ht="22" customHeight="1" spans="1:35">
      <c r="A145" s="314" t="s">
        <v>1250</v>
      </c>
      <c r="B145" s="314" t="s">
        <v>19</v>
      </c>
      <c r="C145" s="314" t="s">
        <v>20</v>
      </c>
      <c r="D145" s="314">
        <v>2017</v>
      </c>
      <c r="E145" s="81" t="s">
        <v>219</v>
      </c>
      <c r="F145" s="81" t="s">
        <v>1251</v>
      </c>
      <c r="G145" s="81" t="s">
        <v>951</v>
      </c>
      <c r="H145" s="359" t="s">
        <v>1252</v>
      </c>
      <c r="I145" s="351"/>
      <c r="J145" s="351">
        <v>748.02</v>
      </c>
      <c r="K145" s="351">
        <v>748.02</v>
      </c>
      <c r="L145" s="351">
        <v>0</v>
      </c>
      <c r="M145" s="351">
        <v>748.02</v>
      </c>
      <c r="N145" s="352">
        <v>748.02</v>
      </c>
      <c r="O145" s="351">
        <v>0</v>
      </c>
      <c r="P145" s="81" t="s">
        <v>669</v>
      </c>
      <c r="Q145" s="81" t="s">
        <v>1088</v>
      </c>
      <c r="R145" s="81" t="s">
        <v>664</v>
      </c>
      <c r="S145" s="355" t="s">
        <v>664</v>
      </c>
      <c r="T145" s="81" t="s">
        <v>50</v>
      </c>
      <c r="U145" s="81" t="s">
        <v>661</v>
      </c>
      <c r="V145" s="81" t="s">
        <v>1211</v>
      </c>
      <c r="W145" s="81" t="s">
        <v>880</v>
      </c>
      <c r="X145" s="81" t="s">
        <v>664</v>
      </c>
      <c r="Y145" s="81" t="s">
        <v>664</v>
      </c>
      <c r="Z145" s="81" t="s">
        <v>664</v>
      </c>
      <c r="AA145" s="81" t="s">
        <v>664</v>
      </c>
      <c r="AB145" s="353" t="s">
        <v>664</v>
      </c>
      <c r="AC145" s="81" t="s">
        <v>664</v>
      </c>
      <c r="AD145" s="81" t="s">
        <v>665</v>
      </c>
      <c r="AE145" s="81"/>
      <c r="AF145" s="354"/>
      <c r="AG145" s="354" t="s">
        <v>803</v>
      </c>
      <c r="AH145" s="358" t="s">
        <v>1253</v>
      </c>
      <c r="AI145" s="354" t="s">
        <v>699</v>
      </c>
    </row>
    <row r="146" s="330" customFormat="1" ht="22" customHeight="1" spans="1:35">
      <c r="A146" s="314" t="s">
        <v>1254</v>
      </c>
      <c r="B146" s="314" t="s">
        <v>19</v>
      </c>
      <c r="C146" s="314" t="s">
        <v>20</v>
      </c>
      <c r="D146" s="314">
        <v>2017</v>
      </c>
      <c r="E146" s="81" t="s">
        <v>220</v>
      </c>
      <c r="F146" s="81" t="s">
        <v>654</v>
      </c>
      <c r="G146" s="81" t="s">
        <v>1201</v>
      </c>
      <c r="H146" s="350" t="s">
        <v>1255</v>
      </c>
      <c r="I146" s="351"/>
      <c r="J146" s="351">
        <v>575.57</v>
      </c>
      <c r="K146" s="351">
        <v>575.57</v>
      </c>
      <c r="L146" s="351">
        <v>0</v>
      </c>
      <c r="M146" s="351">
        <v>565.228836</v>
      </c>
      <c r="N146" s="352">
        <v>565.228836</v>
      </c>
      <c r="O146" s="351">
        <v>0</v>
      </c>
      <c r="P146" s="81" t="s">
        <v>669</v>
      </c>
      <c r="Q146" s="81" t="s">
        <v>680</v>
      </c>
      <c r="R146" s="81" t="s">
        <v>664</v>
      </c>
      <c r="S146" s="81" t="s">
        <v>664</v>
      </c>
      <c r="T146" s="81" t="s">
        <v>79</v>
      </c>
      <c r="U146" s="81" t="s">
        <v>661</v>
      </c>
      <c r="V146" s="81" t="s">
        <v>1211</v>
      </c>
      <c r="W146" s="359" t="s">
        <v>880</v>
      </c>
      <c r="X146" s="81" t="s">
        <v>664</v>
      </c>
      <c r="Y146" s="81" t="s">
        <v>664</v>
      </c>
      <c r="Z146" s="81" t="s">
        <v>664</v>
      </c>
      <c r="AA146" s="81" t="s">
        <v>664</v>
      </c>
      <c r="AB146" s="353" t="s">
        <v>664</v>
      </c>
      <c r="AC146" s="81" t="s">
        <v>664</v>
      </c>
      <c r="AD146" s="81" t="s">
        <v>665</v>
      </c>
      <c r="AE146" s="81"/>
      <c r="AF146" s="354"/>
      <c r="AG146" s="361" t="s">
        <v>1256</v>
      </c>
      <c r="AH146" s="358" t="s">
        <v>1256</v>
      </c>
      <c r="AI146" s="354" t="s">
        <v>1257</v>
      </c>
    </row>
    <row r="147" s="330" customFormat="1" ht="27" spans="1:35">
      <c r="A147" s="314" t="s">
        <v>1258</v>
      </c>
      <c r="B147" s="314" t="s">
        <v>19</v>
      </c>
      <c r="C147" s="314" t="s">
        <v>20</v>
      </c>
      <c r="D147" s="314">
        <v>2017</v>
      </c>
      <c r="E147" s="81" t="s">
        <v>221</v>
      </c>
      <c r="F147" s="81" t="s">
        <v>654</v>
      </c>
      <c r="G147" s="81" t="s">
        <v>1259</v>
      </c>
      <c r="H147" s="350" t="s">
        <v>1260</v>
      </c>
      <c r="I147" s="351"/>
      <c r="J147" s="351">
        <v>49.65</v>
      </c>
      <c r="K147" s="351">
        <v>49.65</v>
      </c>
      <c r="L147" s="351">
        <v>0</v>
      </c>
      <c r="M147" s="351">
        <v>49.65</v>
      </c>
      <c r="N147" s="352">
        <v>49.65</v>
      </c>
      <c r="O147" s="351">
        <v>0</v>
      </c>
      <c r="P147" s="81" t="s">
        <v>669</v>
      </c>
      <c r="Q147" s="81" t="s">
        <v>718</v>
      </c>
      <c r="R147" s="81" t="s">
        <v>664</v>
      </c>
      <c r="S147" s="81" t="s">
        <v>664</v>
      </c>
      <c r="T147" s="81" t="s">
        <v>50</v>
      </c>
      <c r="U147" s="81" t="s">
        <v>661</v>
      </c>
      <c r="V147" s="81" t="s">
        <v>662</v>
      </c>
      <c r="W147" s="81" t="s">
        <v>698</v>
      </c>
      <c r="X147" s="81" t="s">
        <v>664</v>
      </c>
      <c r="Y147" s="81" t="s">
        <v>664</v>
      </c>
      <c r="Z147" s="81" t="s">
        <v>664</v>
      </c>
      <c r="AA147" s="81" t="s">
        <v>664</v>
      </c>
      <c r="AB147" s="353" t="s">
        <v>664</v>
      </c>
      <c r="AC147" s="81" t="s">
        <v>664</v>
      </c>
      <c r="AD147" s="81" t="s">
        <v>665</v>
      </c>
      <c r="AE147" s="81"/>
      <c r="AF147" s="354"/>
      <c r="AG147" s="354" t="s">
        <v>1261</v>
      </c>
      <c r="AH147" s="370" t="s">
        <v>1261</v>
      </c>
      <c r="AI147" s="354"/>
    </row>
    <row r="148" s="330" customFormat="1" ht="40.5" spans="1:35">
      <c r="A148" s="314" t="s">
        <v>1262</v>
      </c>
      <c r="B148" s="314" t="s">
        <v>19</v>
      </c>
      <c r="C148" s="314" t="s">
        <v>20</v>
      </c>
      <c r="D148" s="314">
        <v>2017</v>
      </c>
      <c r="E148" s="81" t="s">
        <v>222</v>
      </c>
      <c r="F148" s="81" t="s">
        <v>654</v>
      </c>
      <c r="G148" s="81" t="s">
        <v>1201</v>
      </c>
      <c r="H148" s="359" t="s">
        <v>1263</v>
      </c>
      <c r="I148" s="351"/>
      <c r="J148" s="351">
        <v>408.98</v>
      </c>
      <c r="K148" s="351">
        <v>408.98</v>
      </c>
      <c r="L148" s="351">
        <v>0</v>
      </c>
      <c r="M148" s="351">
        <v>403.614894</v>
      </c>
      <c r="N148" s="352">
        <v>403.614894</v>
      </c>
      <c r="O148" s="351">
        <v>0</v>
      </c>
      <c r="P148" s="81" t="s">
        <v>669</v>
      </c>
      <c r="Q148" s="81" t="s">
        <v>680</v>
      </c>
      <c r="R148" s="81" t="s">
        <v>664</v>
      </c>
      <c r="S148" s="81" t="s">
        <v>664</v>
      </c>
      <c r="T148" s="81" t="s">
        <v>79</v>
      </c>
      <c r="U148" s="81" t="s">
        <v>661</v>
      </c>
      <c r="V148" s="81" t="s">
        <v>1211</v>
      </c>
      <c r="W148" s="81" t="s">
        <v>880</v>
      </c>
      <c r="X148" s="81" t="s">
        <v>664</v>
      </c>
      <c r="Y148" s="81" t="s">
        <v>664</v>
      </c>
      <c r="Z148" s="81" t="s">
        <v>664</v>
      </c>
      <c r="AA148" s="81" t="s">
        <v>664</v>
      </c>
      <c r="AB148" s="353" t="s">
        <v>664</v>
      </c>
      <c r="AC148" s="81" t="s">
        <v>664</v>
      </c>
      <c r="AD148" s="81" t="s">
        <v>665</v>
      </c>
      <c r="AE148" s="81"/>
      <c r="AF148" s="354"/>
      <c r="AG148" s="354" t="s">
        <v>1264</v>
      </c>
      <c r="AH148" s="358" t="s">
        <v>1265</v>
      </c>
      <c r="AI148" s="354"/>
    </row>
    <row r="149" s="330" customFormat="1" ht="22" customHeight="1" spans="1:35">
      <c r="A149" s="314" t="s">
        <v>1266</v>
      </c>
      <c r="B149" s="314" t="s">
        <v>19</v>
      </c>
      <c r="C149" s="314" t="s">
        <v>20</v>
      </c>
      <c r="D149" s="314">
        <v>2018</v>
      </c>
      <c r="E149" s="81" t="s">
        <v>229</v>
      </c>
      <c r="F149" s="81" t="s">
        <v>1155</v>
      </c>
      <c r="G149" s="81" t="s">
        <v>806</v>
      </c>
      <c r="H149" s="359" t="s">
        <v>1267</v>
      </c>
      <c r="I149" s="351"/>
      <c r="J149" s="351">
        <v>30</v>
      </c>
      <c r="K149" s="351">
        <v>30</v>
      </c>
      <c r="L149" s="351">
        <v>0</v>
      </c>
      <c r="M149" s="351">
        <v>30</v>
      </c>
      <c r="N149" s="352">
        <v>30</v>
      </c>
      <c r="O149" s="351">
        <v>0</v>
      </c>
      <c r="P149" s="81" t="s">
        <v>657</v>
      </c>
      <c r="Q149" s="81" t="s">
        <v>680</v>
      </c>
      <c r="R149" s="81" t="s">
        <v>659</v>
      </c>
      <c r="S149" s="81" t="s">
        <v>659</v>
      </c>
      <c r="T149" s="81" t="s">
        <v>50</v>
      </c>
      <c r="U149" s="81" t="s">
        <v>673</v>
      </c>
      <c r="V149" s="81" t="s">
        <v>662</v>
      </c>
      <c r="W149" s="81" t="s">
        <v>803</v>
      </c>
      <c r="X149" s="81" t="s">
        <v>79</v>
      </c>
      <c r="Y149" s="81" t="s">
        <v>664</v>
      </c>
      <c r="Z149" s="81" t="s">
        <v>664</v>
      </c>
      <c r="AA149" s="81" t="s">
        <v>664</v>
      </c>
      <c r="AB149" s="353" t="s">
        <v>664</v>
      </c>
      <c r="AC149" s="81" t="s">
        <v>664</v>
      </c>
      <c r="AD149" s="81" t="s">
        <v>665</v>
      </c>
      <c r="AE149" s="81"/>
      <c r="AF149" s="354"/>
      <c r="AG149" s="361" t="s">
        <v>880</v>
      </c>
      <c r="AH149" s="366" t="s">
        <v>1149</v>
      </c>
      <c r="AI149" s="354"/>
    </row>
    <row r="150" s="330" customFormat="1" ht="22" customHeight="1" spans="1:35">
      <c r="A150" s="314" t="s">
        <v>1268</v>
      </c>
      <c r="B150" s="314" t="s">
        <v>19</v>
      </c>
      <c r="C150" s="314" t="s">
        <v>20</v>
      </c>
      <c r="D150" s="314">
        <v>2018</v>
      </c>
      <c r="E150" s="81" t="s">
        <v>1269</v>
      </c>
      <c r="F150" s="81" t="s">
        <v>654</v>
      </c>
      <c r="G150" s="81" t="s">
        <v>1270</v>
      </c>
      <c r="H150" s="359" t="s">
        <v>1271</v>
      </c>
      <c r="I150" s="351"/>
      <c r="J150" s="351">
        <v>322.93</v>
      </c>
      <c r="K150" s="351">
        <v>322.93</v>
      </c>
      <c r="L150" s="351">
        <v>0</v>
      </c>
      <c r="M150" s="351">
        <v>307.55</v>
      </c>
      <c r="N150" s="352">
        <v>307.55</v>
      </c>
      <c r="O150" s="351">
        <v>0</v>
      </c>
      <c r="P150" s="81" t="s">
        <v>657</v>
      </c>
      <c r="Q150" s="81" t="s">
        <v>658</v>
      </c>
      <c r="R150" s="81" t="s">
        <v>659</v>
      </c>
      <c r="S150" s="81" t="s">
        <v>659</v>
      </c>
      <c r="T150" s="81" t="s">
        <v>50</v>
      </c>
      <c r="U150" s="81" t="s">
        <v>661</v>
      </c>
      <c r="V150" s="81" t="s">
        <v>695</v>
      </c>
      <c r="W150" s="359" t="s">
        <v>1272</v>
      </c>
      <c r="X150" s="81" t="s">
        <v>79</v>
      </c>
      <c r="Y150" s="81" t="s">
        <v>664</v>
      </c>
      <c r="Z150" s="81" t="s">
        <v>664</v>
      </c>
      <c r="AA150" s="81" t="s">
        <v>664</v>
      </c>
      <c r="AB150" s="353">
        <v>2416666.66666667</v>
      </c>
      <c r="AC150" s="81">
        <v>317</v>
      </c>
      <c r="AD150" s="81" t="s">
        <v>665</v>
      </c>
      <c r="AE150" s="81"/>
      <c r="AF150" s="354"/>
      <c r="AG150" s="361" t="s">
        <v>1273</v>
      </c>
      <c r="AH150" s="366" t="s">
        <v>1273</v>
      </c>
      <c r="AI150" s="354"/>
    </row>
    <row r="151" s="331" customFormat="1" ht="22" customHeight="1" spans="1:35">
      <c r="A151" s="305" t="s">
        <v>1274</v>
      </c>
      <c r="B151" s="305" t="s">
        <v>19</v>
      </c>
      <c r="C151" s="305" t="s">
        <v>20</v>
      </c>
      <c r="D151" s="305">
        <v>2018</v>
      </c>
      <c r="E151" s="371" t="s">
        <v>231</v>
      </c>
      <c r="F151" s="371" t="s">
        <v>654</v>
      </c>
      <c r="G151" s="371" t="s">
        <v>811</v>
      </c>
      <c r="H151" s="372" t="s">
        <v>1275</v>
      </c>
      <c r="I151" s="373"/>
      <c r="J151" s="373">
        <v>119.96</v>
      </c>
      <c r="K151" s="373">
        <v>119.96</v>
      </c>
      <c r="L151" s="373">
        <v>0</v>
      </c>
      <c r="M151" s="373">
        <v>119.96</v>
      </c>
      <c r="N151" s="374">
        <v>119.96</v>
      </c>
      <c r="O151" s="373">
        <v>0</v>
      </c>
      <c r="P151" s="371" t="s">
        <v>687</v>
      </c>
      <c r="Q151" s="371" t="s">
        <v>688</v>
      </c>
      <c r="R151" s="371" t="s">
        <v>664</v>
      </c>
      <c r="S151" s="375" t="s">
        <v>664</v>
      </c>
      <c r="T151" s="371" t="s">
        <v>50</v>
      </c>
      <c r="U151" s="371" t="s">
        <v>661</v>
      </c>
      <c r="V151" s="81" t="s">
        <v>689</v>
      </c>
      <c r="W151" s="81" t="s">
        <v>1261</v>
      </c>
      <c r="X151" s="371" t="s">
        <v>79</v>
      </c>
      <c r="Y151" s="371" t="s">
        <v>664</v>
      </c>
      <c r="Z151" s="371" t="s">
        <v>664</v>
      </c>
      <c r="AA151" s="371" t="s">
        <v>664</v>
      </c>
      <c r="AB151" s="376" t="s">
        <v>664</v>
      </c>
      <c r="AC151" s="371" t="s">
        <v>664</v>
      </c>
      <c r="AD151" s="371" t="s">
        <v>665</v>
      </c>
      <c r="AE151" s="371"/>
      <c r="AF151" s="377"/>
      <c r="AG151" s="377" t="s">
        <v>783</v>
      </c>
      <c r="AH151" s="378" t="s">
        <v>1276</v>
      </c>
      <c r="AI151" s="377"/>
    </row>
    <row r="152" s="330" customFormat="1" ht="33" customHeight="1" spans="1:35">
      <c r="A152" s="314" t="s">
        <v>1277</v>
      </c>
      <c r="B152" s="314" t="s">
        <v>19</v>
      </c>
      <c r="C152" s="314" t="s">
        <v>20</v>
      </c>
      <c r="D152" s="314">
        <v>2018</v>
      </c>
      <c r="E152" s="81" t="s">
        <v>1278</v>
      </c>
      <c r="F152" s="81" t="s">
        <v>654</v>
      </c>
      <c r="G152" s="81" t="s">
        <v>1039</v>
      </c>
      <c r="H152" s="359" t="s">
        <v>1279</v>
      </c>
      <c r="I152" s="351"/>
      <c r="J152" s="351">
        <v>320</v>
      </c>
      <c r="K152" s="351">
        <v>320</v>
      </c>
      <c r="L152" s="351">
        <v>0</v>
      </c>
      <c r="M152" s="351">
        <v>320</v>
      </c>
      <c r="N152" s="352">
        <v>320</v>
      </c>
      <c r="O152" s="351">
        <v>0</v>
      </c>
      <c r="P152" s="81" t="s">
        <v>657</v>
      </c>
      <c r="Q152" s="81" t="s">
        <v>688</v>
      </c>
      <c r="R152" s="81" t="s">
        <v>659</v>
      </c>
      <c r="S152" s="355" t="s">
        <v>659</v>
      </c>
      <c r="T152" s="81" t="s">
        <v>50</v>
      </c>
      <c r="U152" s="81" t="s">
        <v>673</v>
      </c>
      <c r="V152" s="81" t="s">
        <v>662</v>
      </c>
      <c r="W152" s="81" t="s">
        <v>1151</v>
      </c>
      <c r="X152" s="81" t="s">
        <v>79</v>
      </c>
      <c r="Y152" s="81" t="s">
        <v>664</v>
      </c>
      <c r="Z152" s="81" t="s">
        <v>664</v>
      </c>
      <c r="AA152" s="81" t="s">
        <v>664</v>
      </c>
      <c r="AB152" s="353">
        <v>300000</v>
      </c>
      <c r="AC152" s="81" t="s">
        <v>1280</v>
      </c>
      <c r="AD152" s="81" t="s">
        <v>665</v>
      </c>
      <c r="AE152" s="81"/>
      <c r="AF152" s="354"/>
      <c r="AG152" s="354" t="s">
        <v>1281</v>
      </c>
      <c r="AH152" s="358" t="s">
        <v>1281</v>
      </c>
      <c r="AI152" s="354"/>
    </row>
    <row r="153" s="330" customFormat="1" ht="22" customHeight="1" spans="1:35">
      <c r="A153" s="314" t="s">
        <v>1282</v>
      </c>
      <c r="B153" s="314" t="s">
        <v>19</v>
      </c>
      <c r="C153" s="314" t="s">
        <v>20</v>
      </c>
      <c r="D153" s="314">
        <v>2018</v>
      </c>
      <c r="E153" s="81" t="s">
        <v>234</v>
      </c>
      <c r="F153" s="81" t="s">
        <v>654</v>
      </c>
      <c r="G153" s="81" t="s">
        <v>825</v>
      </c>
      <c r="H153" s="350" t="s">
        <v>1283</v>
      </c>
      <c r="I153" s="351"/>
      <c r="J153" s="351">
        <v>1760</v>
      </c>
      <c r="K153" s="351">
        <v>160</v>
      </c>
      <c r="L153" s="351">
        <v>1600</v>
      </c>
      <c r="M153" s="351">
        <v>1760</v>
      </c>
      <c r="N153" s="352">
        <v>160</v>
      </c>
      <c r="O153" s="351">
        <v>1600</v>
      </c>
      <c r="P153" s="81" t="s">
        <v>657</v>
      </c>
      <c r="Q153" s="81" t="s">
        <v>680</v>
      </c>
      <c r="R153" s="81" t="s">
        <v>659</v>
      </c>
      <c r="S153" s="81" t="s">
        <v>659</v>
      </c>
      <c r="T153" s="81" t="s">
        <v>50</v>
      </c>
      <c r="U153" s="81" t="s">
        <v>1158</v>
      </c>
      <c r="V153" s="81" t="s">
        <v>662</v>
      </c>
      <c r="W153" s="182" t="s">
        <v>1168</v>
      </c>
      <c r="X153" s="81" t="s">
        <v>79</v>
      </c>
      <c r="Y153" s="81" t="s">
        <v>664</v>
      </c>
      <c r="Z153" s="81" t="s">
        <v>664</v>
      </c>
      <c r="AA153" s="81" t="s">
        <v>664</v>
      </c>
      <c r="AB153" s="353">
        <v>120000</v>
      </c>
      <c r="AC153" s="81" t="s">
        <v>664</v>
      </c>
      <c r="AD153" s="81" t="s">
        <v>665</v>
      </c>
      <c r="AE153" s="81"/>
      <c r="AF153" s="354"/>
      <c r="AG153" s="354" t="s">
        <v>1284</v>
      </c>
      <c r="AH153" s="358" t="s">
        <v>1285</v>
      </c>
      <c r="AI153" s="354" t="s">
        <v>699</v>
      </c>
    </row>
    <row r="154" s="330" customFormat="1" ht="22" customHeight="1" spans="1:35">
      <c r="A154" s="314" t="s">
        <v>1286</v>
      </c>
      <c r="B154" s="314" t="s">
        <v>19</v>
      </c>
      <c r="C154" s="314" t="s">
        <v>20</v>
      </c>
      <c r="D154" s="314">
        <v>2018</v>
      </c>
      <c r="E154" s="81" t="s">
        <v>235</v>
      </c>
      <c r="F154" s="81" t="s">
        <v>1287</v>
      </c>
      <c r="G154" s="81" t="s">
        <v>678</v>
      </c>
      <c r="H154" s="350" t="s">
        <v>1288</v>
      </c>
      <c r="I154" s="351"/>
      <c r="J154" s="351">
        <v>779.98</v>
      </c>
      <c r="K154" s="351">
        <v>530</v>
      </c>
      <c r="L154" s="351">
        <v>249.98</v>
      </c>
      <c r="M154" s="351">
        <v>774.203374</v>
      </c>
      <c r="N154" s="352">
        <v>530</v>
      </c>
      <c r="O154" s="351">
        <v>244.203374</v>
      </c>
      <c r="P154" s="81" t="s">
        <v>657</v>
      </c>
      <c r="Q154" s="81" t="s">
        <v>658</v>
      </c>
      <c r="R154" s="81" t="s">
        <v>659</v>
      </c>
      <c r="S154" s="81" t="s">
        <v>747</v>
      </c>
      <c r="T154" s="81" t="s">
        <v>50</v>
      </c>
      <c r="U154" s="81" t="s">
        <v>673</v>
      </c>
      <c r="V154" s="81" t="s">
        <v>662</v>
      </c>
      <c r="W154" s="182" t="s">
        <v>1273</v>
      </c>
      <c r="X154" s="81" t="s">
        <v>79</v>
      </c>
      <c r="Y154" s="81" t="s">
        <v>664</v>
      </c>
      <c r="Z154" s="81" t="s">
        <v>664</v>
      </c>
      <c r="AA154" s="81" t="s">
        <v>664</v>
      </c>
      <c r="AB154" s="353" t="s">
        <v>664</v>
      </c>
      <c r="AC154" s="81" t="s">
        <v>664</v>
      </c>
      <c r="AD154" s="81" t="s">
        <v>665</v>
      </c>
      <c r="AE154" s="81"/>
      <c r="AF154" s="354"/>
      <c r="AG154" s="354" t="s">
        <v>853</v>
      </c>
      <c r="AH154" s="358" t="s">
        <v>1289</v>
      </c>
      <c r="AI154" s="354" t="s">
        <v>699</v>
      </c>
    </row>
    <row r="155" s="330" customFormat="1" ht="22" customHeight="1" spans="1:35">
      <c r="A155" s="314" t="s">
        <v>1290</v>
      </c>
      <c r="B155" s="314" t="s">
        <v>19</v>
      </c>
      <c r="C155" s="314" t="s">
        <v>20</v>
      </c>
      <c r="D155" s="314">
        <v>2018</v>
      </c>
      <c r="E155" s="81" t="s">
        <v>236</v>
      </c>
      <c r="F155" s="81" t="s">
        <v>1155</v>
      </c>
      <c r="G155" s="81" t="s">
        <v>951</v>
      </c>
      <c r="H155" s="350" t="s">
        <v>1291</v>
      </c>
      <c r="I155" s="351"/>
      <c r="J155" s="351">
        <v>72</v>
      </c>
      <c r="K155" s="351">
        <v>72</v>
      </c>
      <c r="L155" s="351">
        <v>0</v>
      </c>
      <c r="M155" s="351">
        <v>72</v>
      </c>
      <c r="N155" s="352">
        <v>72</v>
      </c>
      <c r="O155" s="351">
        <v>0</v>
      </c>
      <c r="P155" s="81" t="s">
        <v>657</v>
      </c>
      <c r="Q155" s="81" t="s">
        <v>711</v>
      </c>
      <c r="R155" s="81" t="s">
        <v>659</v>
      </c>
      <c r="S155" s="81" t="s">
        <v>777</v>
      </c>
      <c r="T155" s="81" t="s">
        <v>50</v>
      </c>
      <c r="U155" s="81" t="s">
        <v>1158</v>
      </c>
      <c r="V155" s="81" t="s">
        <v>662</v>
      </c>
      <c r="W155" s="81" t="s">
        <v>953</v>
      </c>
      <c r="X155" s="81" t="s">
        <v>79</v>
      </c>
      <c r="Y155" s="81" t="s">
        <v>664</v>
      </c>
      <c r="Z155" s="81" t="s">
        <v>664</v>
      </c>
      <c r="AA155" s="81" t="s">
        <v>664</v>
      </c>
      <c r="AB155" s="353">
        <v>80000</v>
      </c>
      <c r="AC155" s="81">
        <v>5</v>
      </c>
      <c r="AD155" s="81" t="s">
        <v>665</v>
      </c>
      <c r="AE155" s="81"/>
      <c r="AF155" s="354"/>
      <c r="AG155" s="354" t="s">
        <v>1292</v>
      </c>
      <c r="AH155" s="358" t="s">
        <v>1292</v>
      </c>
      <c r="AI155" s="354"/>
    </row>
    <row r="156" s="331" customFormat="1" ht="31" customHeight="1" spans="1:35">
      <c r="A156" s="305" t="s">
        <v>1293</v>
      </c>
      <c r="B156" s="305" t="s">
        <v>19</v>
      </c>
      <c r="C156" s="305" t="s">
        <v>20</v>
      </c>
      <c r="D156" s="371">
        <v>2018</v>
      </c>
      <c r="E156" s="371" t="s">
        <v>237</v>
      </c>
      <c r="F156" s="371" t="s">
        <v>1155</v>
      </c>
      <c r="G156" s="371" t="s">
        <v>1294</v>
      </c>
      <c r="H156" s="372" t="s">
        <v>1295</v>
      </c>
      <c r="I156" s="373"/>
      <c r="J156" s="373">
        <v>24</v>
      </c>
      <c r="K156" s="373">
        <v>24</v>
      </c>
      <c r="L156" s="373">
        <v>0</v>
      </c>
      <c r="M156" s="373">
        <v>24</v>
      </c>
      <c r="N156" s="374">
        <v>24</v>
      </c>
      <c r="O156" s="373">
        <v>0</v>
      </c>
      <c r="P156" s="371" t="s">
        <v>657</v>
      </c>
      <c r="Q156" s="371" t="s">
        <v>658</v>
      </c>
      <c r="R156" s="371" t="s">
        <v>659</v>
      </c>
      <c r="S156" s="375" t="s">
        <v>777</v>
      </c>
      <c r="T156" s="371" t="s">
        <v>50</v>
      </c>
      <c r="U156" s="371" t="s">
        <v>661</v>
      </c>
      <c r="V156" s="371" t="s">
        <v>662</v>
      </c>
      <c r="W156" s="379" t="s">
        <v>1281</v>
      </c>
      <c r="X156" s="371" t="s">
        <v>79</v>
      </c>
      <c r="Y156" s="371" t="s">
        <v>664</v>
      </c>
      <c r="Z156" s="371" t="s">
        <v>664</v>
      </c>
      <c r="AA156" s="371" t="s">
        <v>664</v>
      </c>
      <c r="AB156" s="376">
        <v>353600</v>
      </c>
      <c r="AC156" s="371">
        <v>4</v>
      </c>
      <c r="AD156" s="371" t="s">
        <v>665</v>
      </c>
      <c r="AE156" s="371"/>
      <c r="AF156" s="377"/>
      <c r="AG156" s="378" t="s">
        <v>1296</v>
      </c>
      <c r="AH156" s="378" t="s">
        <v>1296</v>
      </c>
      <c r="AI156" s="377"/>
    </row>
    <row r="157" s="330" customFormat="1" ht="28" customHeight="1" spans="1:35">
      <c r="A157" s="314" t="s">
        <v>1297</v>
      </c>
      <c r="B157" s="314" t="s">
        <v>19</v>
      </c>
      <c r="C157" s="314" t="s">
        <v>20</v>
      </c>
      <c r="D157" s="314">
        <v>2018</v>
      </c>
      <c r="E157" s="81" t="s">
        <v>238</v>
      </c>
      <c r="F157" s="81" t="s">
        <v>1155</v>
      </c>
      <c r="G157" s="81" t="s">
        <v>1246</v>
      </c>
      <c r="H157" s="359" t="s">
        <v>1298</v>
      </c>
      <c r="I157" s="351"/>
      <c r="J157" s="351">
        <v>30</v>
      </c>
      <c r="K157" s="351">
        <v>30</v>
      </c>
      <c r="L157" s="351">
        <v>0</v>
      </c>
      <c r="M157" s="351">
        <v>30</v>
      </c>
      <c r="N157" s="352">
        <v>30</v>
      </c>
      <c r="O157" s="351">
        <v>0</v>
      </c>
      <c r="P157" s="81" t="s">
        <v>657</v>
      </c>
      <c r="Q157" s="81" t="s">
        <v>658</v>
      </c>
      <c r="R157" s="81" t="s">
        <v>659</v>
      </c>
      <c r="S157" s="81" t="s">
        <v>659</v>
      </c>
      <c r="T157" s="81" t="s">
        <v>50</v>
      </c>
      <c r="U157" s="81" t="s">
        <v>673</v>
      </c>
      <c r="V157" s="81" t="s">
        <v>735</v>
      </c>
      <c r="W157" s="81" t="s">
        <v>808</v>
      </c>
      <c r="X157" s="81" t="s">
        <v>664</v>
      </c>
      <c r="Y157" s="81" t="s">
        <v>664</v>
      </c>
      <c r="Z157" s="81" t="s">
        <v>664</v>
      </c>
      <c r="AA157" s="81" t="s">
        <v>664</v>
      </c>
      <c r="AB157" s="353" t="s">
        <v>664</v>
      </c>
      <c r="AC157" s="81" t="s">
        <v>664</v>
      </c>
      <c r="AD157" s="81" t="s">
        <v>665</v>
      </c>
      <c r="AE157" s="81" t="s">
        <v>659</v>
      </c>
      <c r="AF157" s="354"/>
      <c r="AG157" s="354" t="s">
        <v>817</v>
      </c>
      <c r="AH157" s="358" t="s">
        <v>1299</v>
      </c>
      <c r="AI157" s="354"/>
    </row>
    <row r="158" s="330" customFormat="1" ht="34" customHeight="1" spans="1:35">
      <c r="A158" s="314" t="s">
        <v>1300</v>
      </c>
      <c r="B158" s="314" t="s">
        <v>19</v>
      </c>
      <c r="C158" s="314" t="s">
        <v>20</v>
      </c>
      <c r="D158" s="314">
        <v>2018</v>
      </c>
      <c r="E158" s="81" t="s">
        <v>239</v>
      </c>
      <c r="F158" s="81" t="s">
        <v>1155</v>
      </c>
      <c r="G158" s="81" t="s">
        <v>856</v>
      </c>
      <c r="H158" s="359" t="s">
        <v>1301</v>
      </c>
      <c r="I158" s="351"/>
      <c r="J158" s="351">
        <v>200.29</v>
      </c>
      <c r="K158" s="351">
        <v>40</v>
      </c>
      <c r="L158" s="351">
        <v>160.29</v>
      </c>
      <c r="M158" s="351">
        <v>90.29</v>
      </c>
      <c r="N158" s="352">
        <v>40</v>
      </c>
      <c r="O158" s="351">
        <v>50.29</v>
      </c>
      <c r="P158" s="81" t="s">
        <v>657</v>
      </c>
      <c r="Q158" s="81" t="s">
        <v>658</v>
      </c>
      <c r="R158" s="81" t="s">
        <v>659</v>
      </c>
      <c r="S158" s="81" t="s">
        <v>659</v>
      </c>
      <c r="T158" s="81" t="s">
        <v>50</v>
      </c>
      <c r="U158" s="81" t="s">
        <v>673</v>
      </c>
      <c r="V158" s="81" t="s">
        <v>735</v>
      </c>
      <c r="W158" s="81" t="s">
        <v>808</v>
      </c>
      <c r="X158" s="81" t="s">
        <v>50</v>
      </c>
      <c r="Y158" s="81">
        <v>2018.11</v>
      </c>
      <c r="Z158" s="81" t="s">
        <v>664</v>
      </c>
      <c r="AA158" s="81" t="s">
        <v>1302</v>
      </c>
      <c r="AB158" s="353" t="s">
        <v>664</v>
      </c>
      <c r="AC158" s="81" t="s">
        <v>664</v>
      </c>
      <c r="AD158" s="81" t="s">
        <v>665</v>
      </c>
      <c r="AE158" s="81"/>
      <c r="AF158" s="354"/>
      <c r="AG158" s="354" t="s">
        <v>880</v>
      </c>
      <c r="AH158" s="354" t="s">
        <v>1303</v>
      </c>
      <c r="AI158" s="354"/>
    </row>
    <row r="159" s="330" customFormat="1" ht="22" customHeight="1" spans="1:35">
      <c r="A159" s="314" t="s">
        <v>1304</v>
      </c>
      <c r="B159" s="314" t="s">
        <v>19</v>
      </c>
      <c r="C159" s="314" t="s">
        <v>20</v>
      </c>
      <c r="D159" s="314">
        <v>2018</v>
      </c>
      <c r="E159" s="81" t="s">
        <v>240</v>
      </c>
      <c r="F159" s="81" t="s">
        <v>1155</v>
      </c>
      <c r="G159" s="81" t="s">
        <v>1305</v>
      </c>
      <c r="H159" s="359" t="s">
        <v>1306</v>
      </c>
      <c r="I159" s="351"/>
      <c r="J159" s="351">
        <v>89.002387</v>
      </c>
      <c r="K159" s="351">
        <v>52</v>
      </c>
      <c r="L159" s="351">
        <v>37.002387</v>
      </c>
      <c r="M159" s="351">
        <v>89.002387</v>
      </c>
      <c r="N159" s="352">
        <v>52</v>
      </c>
      <c r="O159" s="351">
        <v>37.002387</v>
      </c>
      <c r="P159" s="81" t="s">
        <v>687</v>
      </c>
      <c r="Q159" s="81" t="s">
        <v>658</v>
      </c>
      <c r="R159" s="81" t="s">
        <v>664</v>
      </c>
      <c r="S159" s="81" t="s">
        <v>664</v>
      </c>
      <c r="T159" s="81" t="s">
        <v>50</v>
      </c>
      <c r="U159" s="81" t="s">
        <v>661</v>
      </c>
      <c r="V159" s="81" t="s">
        <v>689</v>
      </c>
      <c r="W159" s="81" t="s">
        <v>1292</v>
      </c>
      <c r="X159" s="81" t="s">
        <v>79</v>
      </c>
      <c r="Y159" s="81" t="s">
        <v>664</v>
      </c>
      <c r="Z159" s="81" t="s">
        <v>664</v>
      </c>
      <c r="AA159" s="81" t="s">
        <v>664</v>
      </c>
      <c r="AB159" s="353" t="s">
        <v>664</v>
      </c>
      <c r="AC159" s="81" t="s">
        <v>664</v>
      </c>
      <c r="AD159" s="81" t="s">
        <v>665</v>
      </c>
      <c r="AE159" s="81"/>
      <c r="AF159" s="354"/>
      <c r="AG159" s="354" t="s">
        <v>1307</v>
      </c>
      <c r="AH159" s="354" t="s">
        <v>1307</v>
      </c>
      <c r="AI159" s="354"/>
    </row>
    <row r="160" s="330" customFormat="1" ht="22" customHeight="1" spans="1:35">
      <c r="A160" s="314" t="s">
        <v>1308</v>
      </c>
      <c r="B160" s="314" t="s">
        <v>19</v>
      </c>
      <c r="C160" s="314" t="s">
        <v>20</v>
      </c>
      <c r="D160" s="314">
        <v>2018</v>
      </c>
      <c r="E160" s="81" t="s">
        <v>241</v>
      </c>
      <c r="F160" s="81" t="s">
        <v>1155</v>
      </c>
      <c r="G160" s="81" t="s">
        <v>1309</v>
      </c>
      <c r="H160" s="350" t="s">
        <v>1310</v>
      </c>
      <c r="I160" s="351"/>
      <c r="J160" s="351">
        <v>100</v>
      </c>
      <c r="K160" s="351">
        <v>100</v>
      </c>
      <c r="L160" s="351">
        <v>0</v>
      </c>
      <c r="M160" s="351">
        <v>90.606117</v>
      </c>
      <c r="N160" s="352">
        <v>90.606117</v>
      </c>
      <c r="O160" s="351">
        <v>0</v>
      </c>
      <c r="P160" s="81" t="s">
        <v>657</v>
      </c>
      <c r="Q160" s="81" t="s">
        <v>658</v>
      </c>
      <c r="R160" s="81" t="s">
        <v>659</v>
      </c>
      <c r="S160" s="81" t="s">
        <v>777</v>
      </c>
      <c r="T160" s="81" t="s">
        <v>79</v>
      </c>
      <c r="U160" s="81" t="s">
        <v>1158</v>
      </c>
      <c r="V160" s="81" t="s">
        <v>1211</v>
      </c>
      <c r="W160" s="81" t="s">
        <v>1311</v>
      </c>
      <c r="X160" s="81" t="s">
        <v>79</v>
      </c>
      <c r="Y160" s="81" t="s">
        <v>664</v>
      </c>
      <c r="Z160" s="81" t="s">
        <v>664</v>
      </c>
      <c r="AA160" s="81" t="s">
        <v>664</v>
      </c>
      <c r="AB160" s="353" t="s">
        <v>664</v>
      </c>
      <c r="AC160" s="81" t="s">
        <v>664</v>
      </c>
      <c r="AD160" s="81" t="s">
        <v>665</v>
      </c>
      <c r="AE160" s="81"/>
      <c r="AF160" s="354"/>
      <c r="AG160" s="354" t="s">
        <v>1312</v>
      </c>
      <c r="AH160" s="354" t="s">
        <v>1312</v>
      </c>
      <c r="AI160" s="354" t="s">
        <v>699</v>
      </c>
    </row>
    <row r="161" s="330" customFormat="1" ht="22" customHeight="1" spans="1:35">
      <c r="A161" s="314" t="s">
        <v>1313</v>
      </c>
      <c r="B161" s="314" t="s">
        <v>19</v>
      </c>
      <c r="C161" s="314" t="s">
        <v>20</v>
      </c>
      <c r="D161" s="314">
        <v>2018</v>
      </c>
      <c r="E161" s="81" t="s">
        <v>242</v>
      </c>
      <c r="F161" s="81" t="s">
        <v>1155</v>
      </c>
      <c r="G161" s="81" t="s">
        <v>725</v>
      </c>
      <c r="H161" s="359" t="s">
        <v>1314</v>
      </c>
      <c r="I161" s="351"/>
      <c r="J161" s="351">
        <v>599.55</v>
      </c>
      <c r="K161" s="351">
        <v>599.55</v>
      </c>
      <c r="L161" s="351">
        <v>0</v>
      </c>
      <c r="M161" s="351">
        <v>569.913827</v>
      </c>
      <c r="N161" s="352">
        <v>569.913827</v>
      </c>
      <c r="O161" s="351">
        <v>0</v>
      </c>
      <c r="P161" s="81" t="s">
        <v>657</v>
      </c>
      <c r="Q161" s="81" t="s">
        <v>718</v>
      </c>
      <c r="R161" s="81" t="s">
        <v>659</v>
      </c>
      <c r="S161" s="81" t="s">
        <v>660</v>
      </c>
      <c r="T161" s="81" t="s">
        <v>79</v>
      </c>
      <c r="U161" s="81" t="s">
        <v>1158</v>
      </c>
      <c r="V161" s="81" t="s">
        <v>662</v>
      </c>
      <c r="W161" s="182" t="s">
        <v>817</v>
      </c>
      <c r="X161" s="81" t="s">
        <v>79</v>
      </c>
      <c r="Y161" s="81" t="s">
        <v>664</v>
      </c>
      <c r="Z161" s="81" t="s">
        <v>664</v>
      </c>
      <c r="AA161" s="81" t="s">
        <v>664</v>
      </c>
      <c r="AB161" s="353">
        <v>150000</v>
      </c>
      <c r="AC161" s="81" t="s">
        <v>664</v>
      </c>
      <c r="AD161" s="81" t="s">
        <v>665</v>
      </c>
      <c r="AE161" s="81"/>
      <c r="AF161" s="354"/>
      <c r="AG161" s="354" t="s">
        <v>1230</v>
      </c>
      <c r="AH161" s="358" t="s">
        <v>1231</v>
      </c>
      <c r="AI161" s="354" t="s">
        <v>699</v>
      </c>
    </row>
    <row r="162" s="330" customFormat="1" ht="22" customHeight="1" spans="1:35">
      <c r="A162" s="314" t="s">
        <v>1315</v>
      </c>
      <c r="B162" s="314" t="s">
        <v>19</v>
      </c>
      <c r="C162" s="314" t="s">
        <v>20</v>
      </c>
      <c r="D162" s="314">
        <v>2018</v>
      </c>
      <c r="E162" s="81" t="s">
        <v>243</v>
      </c>
      <c r="F162" s="81" t="s">
        <v>1155</v>
      </c>
      <c r="G162" s="81" t="s">
        <v>1316</v>
      </c>
      <c r="H162" s="359" t="s">
        <v>1317</v>
      </c>
      <c r="I162" s="351"/>
      <c r="J162" s="351">
        <v>1733.2</v>
      </c>
      <c r="K162" s="351">
        <v>733.2</v>
      </c>
      <c r="L162" s="351">
        <v>1000</v>
      </c>
      <c r="M162" s="351">
        <v>1733.2</v>
      </c>
      <c r="N162" s="352">
        <v>733.2</v>
      </c>
      <c r="O162" s="351">
        <v>1000</v>
      </c>
      <c r="P162" s="81" t="s">
        <v>657</v>
      </c>
      <c r="Q162" s="81" t="s">
        <v>718</v>
      </c>
      <c r="R162" s="81" t="s">
        <v>659</v>
      </c>
      <c r="S162" s="81" t="s">
        <v>660</v>
      </c>
      <c r="T162" s="81" t="s">
        <v>79</v>
      </c>
      <c r="U162" s="81" t="s">
        <v>1158</v>
      </c>
      <c r="V162" s="81" t="s">
        <v>1211</v>
      </c>
      <c r="W162" s="365" t="s">
        <v>880</v>
      </c>
      <c r="X162" s="81" t="s">
        <v>79</v>
      </c>
      <c r="Y162" s="81" t="s">
        <v>664</v>
      </c>
      <c r="Z162" s="81" t="s">
        <v>664</v>
      </c>
      <c r="AA162" s="81" t="s">
        <v>664</v>
      </c>
      <c r="AB162" s="353" t="s">
        <v>664</v>
      </c>
      <c r="AC162" s="81" t="s">
        <v>664</v>
      </c>
      <c r="AD162" s="81" t="s">
        <v>665</v>
      </c>
      <c r="AE162" s="81"/>
      <c r="AF162" s="354"/>
      <c r="AG162" s="354" t="s">
        <v>1284</v>
      </c>
      <c r="AH162" s="363" t="s">
        <v>1318</v>
      </c>
      <c r="AI162" s="354"/>
    </row>
    <row r="163" s="330" customFormat="1" ht="22" customHeight="1" spans="1:35">
      <c r="A163" s="314" t="s">
        <v>1319</v>
      </c>
      <c r="B163" s="314" t="s">
        <v>19</v>
      </c>
      <c r="C163" s="314" t="s">
        <v>20</v>
      </c>
      <c r="D163" s="314">
        <v>2018</v>
      </c>
      <c r="E163" s="81" t="s">
        <v>244</v>
      </c>
      <c r="F163" s="81" t="s">
        <v>1155</v>
      </c>
      <c r="G163" s="81" t="s">
        <v>1320</v>
      </c>
      <c r="H163" s="350" t="s">
        <v>1321</v>
      </c>
      <c r="I163" s="351"/>
      <c r="J163" s="351">
        <v>16</v>
      </c>
      <c r="K163" s="351">
        <v>16</v>
      </c>
      <c r="L163" s="351">
        <v>0</v>
      </c>
      <c r="M163" s="351">
        <v>16</v>
      </c>
      <c r="N163" s="352">
        <v>16</v>
      </c>
      <c r="O163" s="351">
        <v>0</v>
      </c>
      <c r="P163" s="81" t="s">
        <v>687</v>
      </c>
      <c r="Q163" s="81" t="s">
        <v>718</v>
      </c>
      <c r="R163" s="81" t="s">
        <v>664</v>
      </c>
      <c r="S163" s="81" t="s">
        <v>664</v>
      </c>
      <c r="T163" s="81" t="s">
        <v>50</v>
      </c>
      <c r="U163" s="81" t="s">
        <v>661</v>
      </c>
      <c r="V163" s="81" t="s">
        <v>689</v>
      </c>
      <c r="W163" s="81" t="s">
        <v>1307</v>
      </c>
      <c r="X163" s="81" t="s">
        <v>79</v>
      </c>
      <c r="Y163" s="81" t="s">
        <v>664</v>
      </c>
      <c r="Z163" s="81" t="s">
        <v>664</v>
      </c>
      <c r="AA163" s="81" t="s">
        <v>664</v>
      </c>
      <c r="AB163" s="353" t="s">
        <v>664</v>
      </c>
      <c r="AC163" s="81" t="s">
        <v>664</v>
      </c>
      <c r="AD163" s="81" t="s">
        <v>665</v>
      </c>
      <c r="AE163" s="81"/>
      <c r="AF163" s="354"/>
      <c r="AG163" s="354" t="s">
        <v>1322</v>
      </c>
      <c r="AH163" s="354" t="s">
        <v>1322</v>
      </c>
      <c r="AI163" s="354" t="s">
        <v>1223</v>
      </c>
    </row>
    <row r="164" s="330" customFormat="1" ht="22" customHeight="1" spans="1:35">
      <c r="A164" s="314" t="s">
        <v>1323</v>
      </c>
      <c r="B164" s="314" t="s">
        <v>19</v>
      </c>
      <c r="C164" s="314" t="s">
        <v>20</v>
      </c>
      <c r="D164" s="314">
        <v>2018</v>
      </c>
      <c r="E164" s="81" t="s">
        <v>245</v>
      </c>
      <c r="F164" s="81" t="s">
        <v>1155</v>
      </c>
      <c r="G164" s="81" t="s">
        <v>1324</v>
      </c>
      <c r="H164" s="359" t="s">
        <v>1325</v>
      </c>
      <c r="I164" s="351"/>
      <c r="J164" s="351">
        <v>80.001923</v>
      </c>
      <c r="K164" s="351">
        <v>40</v>
      </c>
      <c r="L164" s="351">
        <v>40.001923</v>
      </c>
      <c r="M164" s="351">
        <v>80.001923</v>
      </c>
      <c r="N164" s="352">
        <v>40</v>
      </c>
      <c r="O164" s="351">
        <v>40.001923</v>
      </c>
      <c r="P164" s="81" t="s">
        <v>657</v>
      </c>
      <c r="Q164" s="81" t="s">
        <v>711</v>
      </c>
      <c r="R164" s="81" t="s">
        <v>659</v>
      </c>
      <c r="S164" s="81" t="s">
        <v>777</v>
      </c>
      <c r="T164" s="81" t="s">
        <v>79</v>
      </c>
      <c r="U164" s="81" t="s">
        <v>673</v>
      </c>
      <c r="V164" s="81" t="s">
        <v>662</v>
      </c>
      <c r="W164" s="81" t="s">
        <v>1326</v>
      </c>
      <c r="X164" s="81" t="s">
        <v>79</v>
      </c>
      <c r="Y164" s="81" t="s">
        <v>664</v>
      </c>
      <c r="Z164" s="81" t="s">
        <v>664</v>
      </c>
      <c r="AA164" s="81" t="s">
        <v>1327</v>
      </c>
      <c r="AB164" s="353">
        <v>20000</v>
      </c>
      <c r="AC164" s="81">
        <v>4</v>
      </c>
      <c r="AD164" s="81" t="s">
        <v>665</v>
      </c>
      <c r="AE164" s="81"/>
      <c r="AF164" s="354"/>
      <c r="AG164" s="354" t="s">
        <v>1328</v>
      </c>
      <c r="AH164" s="354" t="s">
        <v>1328</v>
      </c>
      <c r="AI164" s="354"/>
    </row>
    <row r="165" s="330" customFormat="1" ht="22" customHeight="1" spans="1:35">
      <c r="A165" s="314" t="s">
        <v>1329</v>
      </c>
      <c r="B165" s="314" t="s">
        <v>19</v>
      </c>
      <c r="C165" s="314" t="s">
        <v>20</v>
      </c>
      <c r="D165" s="314">
        <v>2018</v>
      </c>
      <c r="E165" s="81" t="s">
        <v>246</v>
      </c>
      <c r="F165" s="81" t="s">
        <v>1155</v>
      </c>
      <c r="G165" s="81" t="s">
        <v>752</v>
      </c>
      <c r="H165" s="359" t="s">
        <v>1330</v>
      </c>
      <c r="I165" s="351"/>
      <c r="J165" s="351">
        <v>200</v>
      </c>
      <c r="K165" s="351">
        <v>90</v>
      </c>
      <c r="L165" s="351">
        <v>110</v>
      </c>
      <c r="M165" s="351">
        <v>200.001172</v>
      </c>
      <c r="N165" s="352">
        <v>90</v>
      </c>
      <c r="O165" s="351">
        <v>110.001172</v>
      </c>
      <c r="P165" s="81" t="s">
        <v>657</v>
      </c>
      <c r="Q165" s="81" t="s">
        <v>711</v>
      </c>
      <c r="R165" s="81" t="s">
        <v>659</v>
      </c>
      <c r="S165" s="81" t="s">
        <v>659</v>
      </c>
      <c r="T165" s="81" t="s">
        <v>50</v>
      </c>
      <c r="U165" s="81" t="s">
        <v>1158</v>
      </c>
      <c r="V165" s="81" t="s">
        <v>662</v>
      </c>
      <c r="W165" s="81" t="s">
        <v>1230</v>
      </c>
      <c r="X165" s="81" t="s">
        <v>79</v>
      </c>
      <c r="Y165" s="81" t="s">
        <v>664</v>
      </c>
      <c r="Z165" s="81" t="s">
        <v>664</v>
      </c>
      <c r="AA165" s="81" t="s">
        <v>664</v>
      </c>
      <c r="AB165" s="353">
        <v>80000</v>
      </c>
      <c r="AC165" s="81">
        <v>3</v>
      </c>
      <c r="AD165" s="81" t="s">
        <v>665</v>
      </c>
      <c r="AE165" s="81"/>
      <c r="AF165" s="354"/>
      <c r="AG165" s="354" t="s">
        <v>1182</v>
      </c>
      <c r="AH165" s="354" t="s">
        <v>1182</v>
      </c>
      <c r="AI165" s="354"/>
    </row>
    <row r="166" s="330" customFormat="1" ht="22" customHeight="1" spans="1:35">
      <c r="A166" s="314" t="s">
        <v>1331</v>
      </c>
      <c r="B166" s="314" t="s">
        <v>19</v>
      </c>
      <c r="C166" s="314" t="s">
        <v>20</v>
      </c>
      <c r="D166" s="314">
        <v>2018</v>
      </c>
      <c r="E166" s="81" t="s">
        <v>247</v>
      </c>
      <c r="F166" s="81" t="s">
        <v>1155</v>
      </c>
      <c r="G166" s="81" t="s">
        <v>1246</v>
      </c>
      <c r="H166" s="359" t="s">
        <v>1332</v>
      </c>
      <c r="I166" s="351"/>
      <c r="J166" s="351">
        <v>36</v>
      </c>
      <c r="K166" s="351">
        <v>36</v>
      </c>
      <c r="L166" s="351">
        <v>0</v>
      </c>
      <c r="M166" s="351">
        <v>36</v>
      </c>
      <c r="N166" s="352">
        <v>36</v>
      </c>
      <c r="O166" s="351">
        <v>0</v>
      </c>
      <c r="P166" s="81" t="s">
        <v>687</v>
      </c>
      <c r="Q166" s="81" t="s">
        <v>658</v>
      </c>
      <c r="R166" s="81" t="s">
        <v>664</v>
      </c>
      <c r="S166" s="81" t="s">
        <v>664</v>
      </c>
      <c r="T166" s="81" t="s">
        <v>50</v>
      </c>
      <c r="U166" s="81" t="s">
        <v>661</v>
      </c>
      <c r="V166" s="81" t="s">
        <v>689</v>
      </c>
      <c r="W166" s="81" t="s">
        <v>1333</v>
      </c>
      <c r="X166" s="81" t="s">
        <v>79</v>
      </c>
      <c r="Y166" s="81" t="s">
        <v>664</v>
      </c>
      <c r="Z166" s="81" t="s">
        <v>664</v>
      </c>
      <c r="AA166" s="81" t="s">
        <v>664</v>
      </c>
      <c r="AB166" s="353" t="s">
        <v>664</v>
      </c>
      <c r="AC166" s="81" t="s">
        <v>664</v>
      </c>
      <c r="AD166" s="81" t="s">
        <v>665</v>
      </c>
      <c r="AE166" s="81"/>
      <c r="AF166" s="354"/>
      <c r="AG166" s="354" t="s">
        <v>1334</v>
      </c>
      <c r="AH166" s="354" t="s">
        <v>1334</v>
      </c>
      <c r="AI166" s="354"/>
    </row>
    <row r="167" s="330" customFormat="1" ht="22" customHeight="1" spans="1:35">
      <c r="A167" s="314" t="s">
        <v>1335</v>
      </c>
      <c r="B167" s="314" t="s">
        <v>19</v>
      </c>
      <c r="C167" s="314" t="s">
        <v>20</v>
      </c>
      <c r="D167" s="314">
        <v>2018</v>
      </c>
      <c r="E167" s="81" t="s">
        <v>248</v>
      </c>
      <c r="F167" s="81" t="s">
        <v>1155</v>
      </c>
      <c r="G167" s="81" t="s">
        <v>1336</v>
      </c>
      <c r="H167" s="359" t="s">
        <v>1337</v>
      </c>
      <c r="I167" s="351"/>
      <c r="J167" s="351">
        <v>119.996865275191</v>
      </c>
      <c r="K167" s="351">
        <v>60</v>
      </c>
      <c r="L167" s="351">
        <v>59.996865275191</v>
      </c>
      <c r="M167" s="351">
        <v>119.996865275191</v>
      </c>
      <c r="N167" s="352">
        <v>60</v>
      </c>
      <c r="O167" s="351">
        <v>59.996865275191</v>
      </c>
      <c r="P167" s="81" t="s">
        <v>657</v>
      </c>
      <c r="Q167" s="81" t="s">
        <v>658</v>
      </c>
      <c r="R167" s="81" t="s">
        <v>659</v>
      </c>
      <c r="S167" s="81" t="s">
        <v>659</v>
      </c>
      <c r="T167" s="81" t="s">
        <v>50</v>
      </c>
      <c r="U167" s="81" t="s">
        <v>661</v>
      </c>
      <c r="V167" s="81" t="s">
        <v>662</v>
      </c>
      <c r="W167" s="81" t="s">
        <v>1322</v>
      </c>
      <c r="X167" s="81" t="s">
        <v>79</v>
      </c>
      <c r="Y167" s="81" t="s">
        <v>664</v>
      </c>
      <c r="Z167" s="81" t="s">
        <v>664</v>
      </c>
      <c r="AA167" s="81" t="s">
        <v>664</v>
      </c>
      <c r="AB167" s="353">
        <v>10000</v>
      </c>
      <c r="AC167" s="81" t="s">
        <v>1239</v>
      </c>
      <c r="AD167" s="81" t="s">
        <v>665</v>
      </c>
      <c r="AE167" s="81"/>
      <c r="AF167" s="354"/>
      <c r="AG167" s="354" t="s">
        <v>1338</v>
      </c>
      <c r="AH167" s="354" t="s">
        <v>1339</v>
      </c>
      <c r="AI167" s="354" t="s">
        <v>699</v>
      </c>
    </row>
    <row r="168" s="330" customFormat="1" ht="22" customHeight="1" spans="1:35">
      <c r="A168" s="314" t="s">
        <v>1340</v>
      </c>
      <c r="B168" s="314" t="s">
        <v>19</v>
      </c>
      <c r="C168" s="314" t="s">
        <v>20</v>
      </c>
      <c r="D168" s="314">
        <v>2018</v>
      </c>
      <c r="E168" s="81" t="s">
        <v>250</v>
      </c>
      <c r="F168" s="81" t="s">
        <v>1155</v>
      </c>
      <c r="G168" s="81" t="s">
        <v>908</v>
      </c>
      <c r="H168" s="359" t="s">
        <v>1199</v>
      </c>
      <c r="I168" s="351"/>
      <c r="J168" s="351">
        <v>5.72</v>
      </c>
      <c r="K168" s="351">
        <v>5.72</v>
      </c>
      <c r="L168" s="351">
        <v>0</v>
      </c>
      <c r="M168" s="351">
        <v>5.72</v>
      </c>
      <c r="N168" s="352">
        <v>5.72</v>
      </c>
      <c r="O168" s="351">
        <v>0</v>
      </c>
      <c r="P168" s="81" t="s">
        <v>687</v>
      </c>
      <c r="Q168" s="81" t="s">
        <v>688</v>
      </c>
      <c r="R168" s="81" t="s">
        <v>664</v>
      </c>
      <c r="S168" s="81" t="s">
        <v>664</v>
      </c>
      <c r="T168" s="81" t="s">
        <v>50</v>
      </c>
      <c r="U168" s="81" t="s">
        <v>661</v>
      </c>
      <c r="V168" s="81" t="s">
        <v>689</v>
      </c>
      <c r="W168" s="81" t="s">
        <v>1328</v>
      </c>
      <c r="X168" s="81" t="s">
        <v>79</v>
      </c>
      <c r="Y168" s="81" t="s">
        <v>664</v>
      </c>
      <c r="Z168" s="81" t="s">
        <v>664</v>
      </c>
      <c r="AA168" s="81" t="s">
        <v>664</v>
      </c>
      <c r="AB168" s="353" t="s">
        <v>664</v>
      </c>
      <c r="AC168" s="81" t="s">
        <v>664</v>
      </c>
      <c r="AD168" s="81" t="s">
        <v>665</v>
      </c>
      <c r="AE168" s="81"/>
      <c r="AF168" s="354"/>
      <c r="AG168" s="354" t="s">
        <v>1341</v>
      </c>
      <c r="AH168" s="354" t="s">
        <v>1341</v>
      </c>
      <c r="AI168" s="354"/>
    </row>
    <row r="169" s="330" customFormat="1" ht="22" customHeight="1" spans="1:35">
      <c r="A169" s="314" t="s">
        <v>1342</v>
      </c>
      <c r="B169" s="314" t="s">
        <v>19</v>
      </c>
      <c r="C169" s="314" t="s">
        <v>20</v>
      </c>
      <c r="D169" s="314">
        <v>2018</v>
      </c>
      <c r="E169" s="81" t="s">
        <v>251</v>
      </c>
      <c r="F169" s="81" t="s">
        <v>1155</v>
      </c>
      <c r="G169" s="81" t="s">
        <v>945</v>
      </c>
      <c r="H169" s="359" t="s">
        <v>1199</v>
      </c>
      <c r="I169" s="351"/>
      <c r="J169" s="351">
        <v>5</v>
      </c>
      <c r="K169" s="351">
        <v>5</v>
      </c>
      <c r="L169" s="351">
        <v>0</v>
      </c>
      <c r="M169" s="351">
        <v>5</v>
      </c>
      <c r="N169" s="352">
        <v>5</v>
      </c>
      <c r="O169" s="351">
        <v>0</v>
      </c>
      <c r="P169" s="81" t="s">
        <v>687</v>
      </c>
      <c r="Q169" s="81" t="s">
        <v>688</v>
      </c>
      <c r="R169" s="81" t="s">
        <v>664</v>
      </c>
      <c r="S169" s="81" t="s">
        <v>664</v>
      </c>
      <c r="T169" s="81" t="s">
        <v>50</v>
      </c>
      <c r="U169" s="81" t="s">
        <v>661</v>
      </c>
      <c r="V169" s="81" t="s">
        <v>689</v>
      </c>
      <c r="W169" s="81" t="s">
        <v>1182</v>
      </c>
      <c r="X169" s="81" t="s">
        <v>79</v>
      </c>
      <c r="Y169" s="81" t="s">
        <v>664</v>
      </c>
      <c r="Z169" s="81" t="s">
        <v>664</v>
      </c>
      <c r="AA169" s="81" t="s">
        <v>664</v>
      </c>
      <c r="AB169" s="353" t="s">
        <v>664</v>
      </c>
      <c r="AC169" s="81" t="s">
        <v>664</v>
      </c>
      <c r="AD169" s="81" t="s">
        <v>665</v>
      </c>
      <c r="AE169" s="81"/>
      <c r="AF169" s="354"/>
      <c r="AG169" s="354" t="s">
        <v>1343</v>
      </c>
      <c r="AH169" s="354" t="s">
        <v>1343</v>
      </c>
      <c r="AI169" s="354"/>
    </row>
    <row r="170" s="330" customFormat="1" ht="22" customHeight="1" spans="1:35">
      <c r="A170" s="314" t="s">
        <v>1344</v>
      </c>
      <c r="B170" s="314" t="s">
        <v>19</v>
      </c>
      <c r="C170" s="314" t="s">
        <v>20</v>
      </c>
      <c r="D170" s="314">
        <v>2018</v>
      </c>
      <c r="E170" s="81" t="s">
        <v>252</v>
      </c>
      <c r="F170" s="81" t="s">
        <v>1155</v>
      </c>
      <c r="G170" s="81" t="s">
        <v>951</v>
      </c>
      <c r="H170" s="359" t="s">
        <v>1199</v>
      </c>
      <c r="I170" s="351"/>
      <c r="J170" s="351">
        <v>5</v>
      </c>
      <c r="K170" s="351">
        <v>5</v>
      </c>
      <c r="L170" s="351">
        <v>0</v>
      </c>
      <c r="M170" s="351">
        <v>5</v>
      </c>
      <c r="N170" s="352">
        <v>5</v>
      </c>
      <c r="O170" s="351">
        <v>0</v>
      </c>
      <c r="P170" s="81" t="s">
        <v>687</v>
      </c>
      <c r="Q170" s="81" t="s">
        <v>688</v>
      </c>
      <c r="R170" s="81" t="s">
        <v>664</v>
      </c>
      <c r="S170" s="81" t="s">
        <v>664</v>
      </c>
      <c r="T170" s="81" t="s">
        <v>50</v>
      </c>
      <c r="U170" s="81" t="s">
        <v>661</v>
      </c>
      <c r="V170" s="81" t="s">
        <v>689</v>
      </c>
      <c r="W170" s="81" t="s">
        <v>1334</v>
      </c>
      <c r="X170" s="81" t="s">
        <v>50</v>
      </c>
      <c r="Y170" s="81" t="s">
        <v>664</v>
      </c>
      <c r="Z170" s="81" t="s">
        <v>664</v>
      </c>
      <c r="AA170" s="81" t="s">
        <v>1345</v>
      </c>
      <c r="AB170" s="353" t="s">
        <v>664</v>
      </c>
      <c r="AC170" s="81" t="s">
        <v>664</v>
      </c>
      <c r="AD170" s="81" t="s">
        <v>665</v>
      </c>
      <c r="AE170" s="81"/>
      <c r="AF170" s="354"/>
      <c r="AG170" s="354" t="s">
        <v>1346</v>
      </c>
      <c r="AH170" s="354" t="s">
        <v>1346</v>
      </c>
      <c r="AI170" s="354"/>
    </row>
    <row r="171" s="330" customFormat="1" ht="22" customHeight="1" spans="1:35">
      <c r="A171" s="314" t="s">
        <v>1347</v>
      </c>
      <c r="B171" s="314" t="s">
        <v>19</v>
      </c>
      <c r="C171" s="314" t="s">
        <v>20</v>
      </c>
      <c r="D171" s="314">
        <v>2018</v>
      </c>
      <c r="E171" s="81" t="s">
        <v>253</v>
      </c>
      <c r="F171" s="81" t="s">
        <v>1155</v>
      </c>
      <c r="G171" s="81" t="s">
        <v>1064</v>
      </c>
      <c r="H171" s="359" t="s">
        <v>1348</v>
      </c>
      <c r="I171" s="351"/>
      <c r="J171" s="351">
        <v>30</v>
      </c>
      <c r="K171" s="351">
        <v>30</v>
      </c>
      <c r="L171" s="351">
        <v>0</v>
      </c>
      <c r="M171" s="351">
        <v>30</v>
      </c>
      <c r="N171" s="352">
        <v>30</v>
      </c>
      <c r="O171" s="351">
        <v>0</v>
      </c>
      <c r="P171" s="81" t="s">
        <v>657</v>
      </c>
      <c r="Q171" s="81" t="s">
        <v>688</v>
      </c>
      <c r="R171" s="81" t="s">
        <v>659</v>
      </c>
      <c r="S171" s="81" t="s">
        <v>659</v>
      </c>
      <c r="T171" s="81" t="s">
        <v>50</v>
      </c>
      <c r="U171" s="81" t="s">
        <v>673</v>
      </c>
      <c r="V171" s="81" t="s">
        <v>735</v>
      </c>
      <c r="W171" s="81" t="s">
        <v>808</v>
      </c>
      <c r="X171" s="81" t="s">
        <v>79</v>
      </c>
      <c r="Y171" s="81" t="s">
        <v>664</v>
      </c>
      <c r="Z171" s="81" t="s">
        <v>664</v>
      </c>
      <c r="AA171" s="81" t="s">
        <v>664</v>
      </c>
      <c r="AB171" s="353" t="s">
        <v>664</v>
      </c>
      <c r="AC171" s="81" t="s">
        <v>664</v>
      </c>
      <c r="AD171" s="81" t="s">
        <v>665</v>
      </c>
      <c r="AE171" s="81"/>
      <c r="AF171" s="354"/>
      <c r="AG171" s="354" t="s">
        <v>1349</v>
      </c>
      <c r="AH171" s="354" t="s">
        <v>1349</v>
      </c>
      <c r="AI171" s="354"/>
    </row>
    <row r="172" s="330" customFormat="1" ht="40.5" spans="1:35">
      <c r="A172" s="314" t="s">
        <v>1350</v>
      </c>
      <c r="B172" s="314" t="s">
        <v>19</v>
      </c>
      <c r="C172" s="314" t="s">
        <v>20</v>
      </c>
      <c r="D172" s="314">
        <v>2018</v>
      </c>
      <c r="E172" s="81" t="s">
        <v>254</v>
      </c>
      <c r="F172" s="359" t="s">
        <v>1155</v>
      </c>
      <c r="G172" s="81" t="s">
        <v>865</v>
      </c>
      <c r="H172" s="315" t="s">
        <v>1351</v>
      </c>
      <c r="I172" s="351"/>
      <c r="J172" s="351">
        <v>15.000035</v>
      </c>
      <c r="K172" s="351">
        <v>15.000035</v>
      </c>
      <c r="L172" s="351">
        <v>0</v>
      </c>
      <c r="M172" s="351">
        <v>15.000035</v>
      </c>
      <c r="N172" s="352">
        <v>15.000035</v>
      </c>
      <c r="O172" s="351">
        <v>0</v>
      </c>
      <c r="P172" s="81" t="s">
        <v>687</v>
      </c>
      <c r="Q172" s="81" t="s">
        <v>711</v>
      </c>
      <c r="R172" s="81" t="s">
        <v>664</v>
      </c>
      <c r="S172" s="81" t="s">
        <v>664</v>
      </c>
      <c r="T172" s="81" t="s">
        <v>79</v>
      </c>
      <c r="U172" s="81" t="s">
        <v>661</v>
      </c>
      <c r="V172" s="81" t="s">
        <v>689</v>
      </c>
      <c r="W172" s="355" t="s">
        <v>1341</v>
      </c>
      <c r="X172" s="81" t="s">
        <v>79</v>
      </c>
      <c r="Y172" s="81" t="s">
        <v>664</v>
      </c>
      <c r="Z172" s="81" t="s">
        <v>664</v>
      </c>
      <c r="AA172" s="81" t="s">
        <v>664</v>
      </c>
      <c r="AB172" s="325" t="s">
        <v>664</v>
      </c>
      <c r="AC172" s="81" t="s">
        <v>664</v>
      </c>
      <c r="AD172" s="81" t="s">
        <v>665</v>
      </c>
      <c r="AE172" s="81"/>
      <c r="AF172" s="367"/>
      <c r="AG172" s="369" t="s">
        <v>880</v>
      </c>
      <c r="AH172" s="325" t="s">
        <v>880</v>
      </c>
      <c r="AI172" s="354"/>
    </row>
    <row r="173" s="330" customFormat="1" ht="22" customHeight="1" spans="1:35">
      <c r="A173" s="314" t="s">
        <v>1352</v>
      </c>
      <c r="B173" s="314" t="s">
        <v>19</v>
      </c>
      <c r="C173" s="314" t="s">
        <v>20</v>
      </c>
      <c r="D173" s="314">
        <v>2018</v>
      </c>
      <c r="E173" s="81" t="s">
        <v>255</v>
      </c>
      <c r="F173" s="81" t="s">
        <v>1155</v>
      </c>
      <c r="G173" s="81" t="s">
        <v>1107</v>
      </c>
      <c r="H173" s="359" t="s">
        <v>1353</v>
      </c>
      <c r="I173" s="351"/>
      <c r="J173" s="351">
        <v>5</v>
      </c>
      <c r="K173" s="351">
        <v>5</v>
      </c>
      <c r="L173" s="351">
        <v>0</v>
      </c>
      <c r="M173" s="351">
        <v>5</v>
      </c>
      <c r="N173" s="352">
        <v>5</v>
      </c>
      <c r="O173" s="351">
        <v>0</v>
      </c>
      <c r="P173" s="81" t="s">
        <v>687</v>
      </c>
      <c r="Q173" s="81" t="s">
        <v>680</v>
      </c>
      <c r="R173" s="81" t="s">
        <v>664</v>
      </c>
      <c r="S173" s="81" t="s">
        <v>664</v>
      </c>
      <c r="T173" s="81" t="s">
        <v>79</v>
      </c>
      <c r="U173" s="81" t="s">
        <v>661</v>
      </c>
      <c r="V173" s="81" t="s">
        <v>689</v>
      </c>
      <c r="W173" s="182" t="s">
        <v>1343</v>
      </c>
      <c r="X173" s="81" t="s">
        <v>79</v>
      </c>
      <c r="Y173" s="81" t="s">
        <v>664</v>
      </c>
      <c r="Z173" s="81" t="s">
        <v>664</v>
      </c>
      <c r="AA173" s="81" t="s">
        <v>664</v>
      </c>
      <c r="AB173" s="353" t="s">
        <v>664</v>
      </c>
      <c r="AC173" s="81" t="s">
        <v>664</v>
      </c>
      <c r="AD173" s="81" t="s">
        <v>665</v>
      </c>
      <c r="AE173" s="81"/>
      <c r="AF173" s="354"/>
      <c r="AG173" s="354" t="s">
        <v>1354</v>
      </c>
      <c r="AH173" s="358" t="s">
        <v>1355</v>
      </c>
      <c r="AI173" s="354"/>
    </row>
    <row r="174" s="330" customFormat="1" ht="22" customHeight="1" spans="1:35">
      <c r="A174" s="314" t="s">
        <v>1356</v>
      </c>
      <c r="B174" s="314" t="s">
        <v>19</v>
      </c>
      <c r="C174" s="314" t="s">
        <v>20</v>
      </c>
      <c r="D174" s="314">
        <v>2018</v>
      </c>
      <c r="E174" s="81" t="s">
        <v>256</v>
      </c>
      <c r="F174" s="81" t="s">
        <v>1155</v>
      </c>
      <c r="G174" s="81" t="s">
        <v>771</v>
      </c>
      <c r="H174" s="359" t="s">
        <v>1357</v>
      </c>
      <c r="I174" s="351"/>
      <c r="J174" s="351">
        <v>5</v>
      </c>
      <c r="K174" s="351">
        <v>5</v>
      </c>
      <c r="L174" s="351">
        <v>0</v>
      </c>
      <c r="M174" s="351">
        <v>5</v>
      </c>
      <c r="N174" s="352">
        <v>5</v>
      </c>
      <c r="O174" s="351">
        <v>0</v>
      </c>
      <c r="P174" s="81" t="s">
        <v>687</v>
      </c>
      <c r="Q174" s="81" t="s">
        <v>1088</v>
      </c>
      <c r="R174" s="81" t="s">
        <v>664</v>
      </c>
      <c r="S174" s="81" t="s">
        <v>664</v>
      </c>
      <c r="T174" s="81" t="s">
        <v>79</v>
      </c>
      <c r="U174" s="81" t="s">
        <v>661</v>
      </c>
      <c r="V174" s="81" t="s">
        <v>689</v>
      </c>
      <c r="W174" s="81" t="s">
        <v>1346</v>
      </c>
      <c r="X174" s="81" t="s">
        <v>79</v>
      </c>
      <c r="Y174" s="81" t="s">
        <v>664</v>
      </c>
      <c r="Z174" s="81" t="s">
        <v>664</v>
      </c>
      <c r="AA174" s="81" t="s">
        <v>664</v>
      </c>
      <c r="AB174" s="353" t="s">
        <v>664</v>
      </c>
      <c r="AC174" s="81" t="s">
        <v>664</v>
      </c>
      <c r="AD174" s="81" t="s">
        <v>665</v>
      </c>
      <c r="AE174" s="81"/>
      <c r="AF174" s="354"/>
      <c r="AG174" s="354" t="s">
        <v>853</v>
      </c>
      <c r="AH174" s="354" t="s">
        <v>1358</v>
      </c>
      <c r="AI174" s="354" t="s">
        <v>699</v>
      </c>
    </row>
    <row r="175" s="330" customFormat="1" ht="22" customHeight="1" spans="1:35">
      <c r="A175" s="314" t="s">
        <v>1359</v>
      </c>
      <c r="B175" s="314" t="s">
        <v>19</v>
      </c>
      <c r="C175" s="314" t="s">
        <v>20</v>
      </c>
      <c r="D175" s="314">
        <v>2018</v>
      </c>
      <c r="E175" s="81" t="s">
        <v>257</v>
      </c>
      <c r="F175" s="81" t="s">
        <v>1155</v>
      </c>
      <c r="G175" s="81" t="s">
        <v>1107</v>
      </c>
      <c r="H175" s="359" t="s">
        <v>1360</v>
      </c>
      <c r="I175" s="351"/>
      <c r="J175" s="351">
        <v>15</v>
      </c>
      <c r="K175" s="351">
        <v>15</v>
      </c>
      <c r="L175" s="351">
        <v>0</v>
      </c>
      <c r="M175" s="351">
        <v>15</v>
      </c>
      <c r="N175" s="352">
        <v>15</v>
      </c>
      <c r="O175" s="351">
        <v>0</v>
      </c>
      <c r="P175" s="81" t="s">
        <v>687</v>
      </c>
      <c r="Q175" s="81" t="s">
        <v>1088</v>
      </c>
      <c r="R175" s="81" t="s">
        <v>664</v>
      </c>
      <c r="S175" s="81" t="s">
        <v>664</v>
      </c>
      <c r="T175" s="81" t="s">
        <v>50</v>
      </c>
      <c r="U175" s="81" t="s">
        <v>661</v>
      </c>
      <c r="V175" s="81" t="s">
        <v>689</v>
      </c>
      <c r="W175" s="81" t="s">
        <v>1349</v>
      </c>
      <c r="X175" s="81" t="s">
        <v>79</v>
      </c>
      <c r="Y175" s="81" t="s">
        <v>664</v>
      </c>
      <c r="Z175" s="81" t="s">
        <v>664</v>
      </c>
      <c r="AA175" s="81" t="s">
        <v>664</v>
      </c>
      <c r="AB175" s="353" t="s">
        <v>664</v>
      </c>
      <c r="AC175" s="81" t="s">
        <v>664</v>
      </c>
      <c r="AD175" s="81" t="s">
        <v>665</v>
      </c>
      <c r="AE175" s="81"/>
      <c r="AF175" s="354"/>
      <c r="AG175" s="354" t="s">
        <v>1361</v>
      </c>
      <c r="AH175" s="354" t="s">
        <v>1362</v>
      </c>
      <c r="AI175" s="354" t="s">
        <v>699</v>
      </c>
    </row>
    <row r="176" s="330" customFormat="1" ht="22" customHeight="1" spans="1:35">
      <c r="A176" s="314" t="s">
        <v>1363</v>
      </c>
      <c r="B176" s="314" t="s">
        <v>19</v>
      </c>
      <c r="C176" s="314" t="s">
        <v>20</v>
      </c>
      <c r="D176" s="314">
        <v>2018</v>
      </c>
      <c r="E176" s="81" t="s">
        <v>259</v>
      </c>
      <c r="F176" s="81" t="s">
        <v>1155</v>
      </c>
      <c r="G176" s="81" t="s">
        <v>951</v>
      </c>
      <c r="H176" s="359" t="s">
        <v>1364</v>
      </c>
      <c r="I176" s="351"/>
      <c r="J176" s="351">
        <v>3695</v>
      </c>
      <c r="K176" s="351">
        <v>3695</v>
      </c>
      <c r="L176" s="351">
        <v>0</v>
      </c>
      <c r="M176" s="351">
        <v>3695</v>
      </c>
      <c r="N176" s="352">
        <v>3695</v>
      </c>
      <c r="O176" s="351">
        <v>0</v>
      </c>
      <c r="P176" s="81" t="s">
        <v>669</v>
      </c>
      <c r="Q176" s="81" t="s">
        <v>680</v>
      </c>
      <c r="R176" s="81" t="s">
        <v>664</v>
      </c>
      <c r="S176" s="355" t="s">
        <v>664</v>
      </c>
      <c r="T176" s="81"/>
      <c r="U176" s="81" t="s">
        <v>661</v>
      </c>
      <c r="V176" s="81" t="s">
        <v>1211</v>
      </c>
      <c r="W176" s="81" t="s">
        <v>880</v>
      </c>
      <c r="X176" s="81" t="s">
        <v>664</v>
      </c>
      <c r="Y176" s="81" t="s">
        <v>664</v>
      </c>
      <c r="Z176" s="81" t="s">
        <v>664</v>
      </c>
      <c r="AA176" s="81" t="s">
        <v>664</v>
      </c>
      <c r="AB176" s="353" t="s">
        <v>664</v>
      </c>
      <c r="AC176" s="81" t="s">
        <v>664</v>
      </c>
      <c r="AD176" s="81" t="s">
        <v>665</v>
      </c>
      <c r="AE176" s="81"/>
      <c r="AF176" s="354"/>
      <c r="AG176" s="358" t="s">
        <v>740</v>
      </c>
      <c r="AH176" s="358" t="s">
        <v>1365</v>
      </c>
      <c r="AI176" s="354"/>
    </row>
    <row r="177" s="330" customFormat="1" ht="22" customHeight="1" spans="1:35">
      <c r="A177" s="314" t="s">
        <v>1366</v>
      </c>
      <c r="B177" s="314" t="s">
        <v>19</v>
      </c>
      <c r="C177" s="314" t="s">
        <v>20</v>
      </c>
      <c r="D177" s="314">
        <v>2018</v>
      </c>
      <c r="E177" s="81" t="s">
        <v>261</v>
      </c>
      <c r="F177" s="81" t="s">
        <v>1155</v>
      </c>
      <c r="G177" s="81" t="s">
        <v>1367</v>
      </c>
      <c r="H177" s="359" t="s">
        <v>1368</v>
      </c>
      <c r="I177" s="351"/>
      <c r="J177" s="351">
        <v>400</v>
      </c>
      <c r="K177" s="351">
        <v>200</v>
      </c>
      <c r="L177" s="351">
        <v>200</v>
      </c>
      <c r="M177" s="351">
        <v>400</v>
      </c>
      <c r="N177" s="352">
        <v>200</v>
      </c>
      <c r="O177" s="351">
        <v>200</v>
      </c>
      <c r="P177" s="81" t="s">
        <v>657</v>
      </c>
      <c r="Q177" s="81" t="s">
        <v>658</v>
      </c>
      <c r="R177" s="81" t="s">
        <v>659</v>
      </c>
      <c r="S177" s="81" t="s">
        <v>659</v>
      </c>
      <c r="T177" s="81" t="s">
        <v>50</v>
      </c>
      <c r="U177" s="81" t="s">
        <v>673</v>
      </c>
      <c r="V177" s="81" t="s">
        <v>662</v>
      </c>
      <c r="W177" s="81" t="s">
        <v>1354</v>
      </c>
      <c r="X177" s="81" t="s">
        <v>50</v>
      </c>
      <c r="Y177" s="81">
        <v>2018.12</v>
      </c>
      <c r="Z177" s="81">
        <v>14</v>
      </c>
      <c r="AA177" s="81" t="s">
        <v>1369</v>
      </c>
      <c r="AB177" s="353">
        <v>500000</v>
      </c>
      <c r="AC177" s="81" t="s">
        <v>1370</v>
      </c>
      <c r="AD177" s="81" t="s">
        <v>665</v>
      </c>
      <c r="AE177" s="81"/>
      <c r="AF177" s="354"/>
      <c r="AG177" s="358" t="s">
        <v>880</v>
      </c>
      <c r="AH177" s="354" t="s">
        <v>1371</v>
      </c>
      <c r="AI177" s="354"/>
    </row>
    <row r="178" s="330" customFormat="1" ht="22" customHeight="1" spans="1:35">
      <c r="A178" s="314" t="s">
        <v>1372</v>
      </c>
      <c r="B178" s="314" t="s">
        <v>19</v>
      </c>
      <c r="C178" s="314" t="s">
        <v>20</v>
      </c>
      <c r="D178" s="314">
        <v>2018</v>
      </c>
      <c r="E178" s="81" t="s">
        <v>262</v>
      </c>
      <c r="F178" s="81" t="s">
        <v>1155</v>
      </c>
      <c r="G178" s="81" t="s">
        <v>856</v>
      </c>
      <c r="H178" s="359" t="s">
        <v>1373</v>
      </c>
      <c r="I178" s="351"/>
      <c r="J178" s="351">
        <v>59</v>
      </c>
      <c r="K178" s="351">
        <v>59</v>
      </c>
      <c r="L178" s="351">
        <v>0</v>
      </c>
      <c r="M178" s="351">
        <v>53.267501</v>
      </c>
      <c r="N178" s="352">
        <v>53.267501</v>
      </c>
      <c r="O178" s="351">
        <v>0</v>
      </c>
      <c r="P178" s="81" t="s">
        <v>657</v>
      </c>
      <c r="Q178" s="81" t="s">
        <v>680</v>
      </c>
      <c r="R178" s="81" t="s">
        <v>659</v>
      </c>
      <c r="S178" s="81" t="s">
        <v>659</v>
      </c>
      <c r="T178" s="81" t="s">
        <v>50</v>
      </c>
      <c r="U178" s="81" t="s">
        <v>673</v>
      </c>
      <c r="V178" s="81" t="s">
        <v>695</v>
      </c>
      <c r="W178" s="182" t="s">
        <v>1358</v>
      </c>
      <c r="X178" s="81" t="s">
        <v>50</v>
      </c>
      <c r="Y178" s="81">
        <v>2018.11</v>
      </c>
      <c r="Z178" s="81" t="s">
        <v>664</v>
      </c>
      <c r="AA178" s="81" t="s">
        <v>1374</v>
      </c>
      <c r="AB178" s="353" t="s">
        <v>664</v>
      </c>
      <c r="AC178" s="81" t="s">
        <v>664</v>
      </c>
      <c r="AD178" s="81" t="s">
        <v>665</v>
      </c>
      <c r="AE178" s="81"/>
      <c r="AF178" s="354"/>
      <c r="AG178" s="354" t="s">
        <v>1164</v>
      </c>
      <c r="AH178" s="354" t="s">
        <v>1375</v>
      </c>
      <c r="AI178" s="354"/>
    </row>
    <row r="179" s="330" customFormat="1" ht="22" customHeight="1" spans="1:35">
      <c r="A179" s="314" t="s">
        <v>1376</v>
      </c>
      <c r="B179" s="314" t="s">
        <v>19</v>
      </c>
      <c r="C179" s="314" t="s">
        <v>20</v>
      </c>
      <c r="D179" s="314">
        <v>2018</v>
      </c>
      <c r="E179" s="81" t="s">
        <v>263</v>
      </c>
      <c r="F179" s="81" t="s">
        <v>1155</v>
      </c>
      <c r="G179" s="81" t="s">
        <v>1059</v>
      </c>
      <c r="H179" s="359" t="s">
        <v>1377</v>
      </c>
      <c r="I179" s="351"/>
      <c r="J179" s="351">
        <v>40</v>
      </c>
      <c r="K179" s="351">
        <v>40</v>
      </c>
      <c r="L179" s="351">
        <v>0</v>
      </c>
      <c r="M179" s="351">
        <v>39.99999</v>
      </c>
      <c r="N179" s="352">
        <v>39.99999</v>
      </c>
      <c r="O179" s="351">
        <v>0</v>
      </c>
      <c r="P179" s="81" t="s">
        <v>657</v>
      </c>
      <c r="Q179" s="81" t="s">
        <v>680</v>
      </c>
      <c r="R179" s="81" t="s">
        <v>659</v>
      </c>
      <c r="S179" s="355" t="s">
        <v>659</v>
      </c>
      <c r="T179" s="81" t="s">
        <v>50</v>
      </c>
      <c r="U179" s="81" t="s">
        <v>673</v>
      </c>
      <c r="V179" s="81" t="s">
        <v>695</v>
      </c>
      <c r="W179" s="81" t="s">
        <v>1378</v>
      </c>
      <c r="X179" s="81" t="s">
        <v>79</v>
      </c>
      <c r="Y179" s="81" t="s">
        <v>664</v>
      </c>
      <c r="Z179" s="81" t="s">
        <v>664</v>
      </c>
      <c r="AA179" s="81" t="s">
        <v>664</v>
      </c>
      <c r="AB179" s="353" t="s">
        <v>664</v>
      </c>
      <c r="AC179" s="81" t="s">
        <v>664</v>
      </c>
      <c r="AD179" s="81" t="s">
        <v>665</v>
      </c>
      <c r="AE179" s="81"/>
      <c r="AF179" s="354"/>
      <c r="AG179" s="354" t="s">
        <v>670</v>
      </c>
      <c r="AH179" s="354" t="s">
        <v>1379</v>
      </c>
      <c r="AI179" s="354" t="s">
        <v>699</v>
      </c>
    </row>
    <row r="180" s="330" customFormat="1" ht="22" customHeight="1" spans="1:35">
      <c r="A180" s="314" t="s">
        <v>1380</v>
      </c>
      <c r="B180" s="314" t="s">
        <v>19</v>
      </c>
      <c r="C180" s="314" t="s">
        <v>20</v>
      </c>
      <c r="D180" s="314">
        <v>2018</v>
      </c>
      <c r="E180" s="81" t="s">
        <v>264</v>
      </c>
      <c r="F180" s="81" t="s">
        <v>1381</v>
      </c>
      <c r="G180" s="81" t="s">
        <v>1382</v>
      </c>
      <c r="H180" s="359" t="s">
        <v>1383</v>
      </c>
      <c r="I180" s="351"/>
      <c r="J180" s="351">
        <v>50</v>
      </c>
      <c r="K180" s="351">
        <v>50</v>
      </c>
      <c r="L180" s="351">
        <v>0</v>
      </c>
      <c r="M180" s="351">
        <v>50</v>
      </c>
      <c r="N180" s="352">
        <v>50</v>
      </c>
      <c r="O180" s="351">
        <v>0</v>
      </c>
      <c r="P180" s="81" t="s">
        <v>657</v>
      </c>
      <c r="Q180" s="81" t="s">
        <v>758</v>
      </c>
      <c r="R180" s="81" t="s">
        <v>659</v>
      </c>
      <c r="S180" s="81" t="s">
        <v>659</v>
      </c>
      <c r="T180" s="81" t="s">
        <v>50</v>
      </c>
      <c r="U180" s="81" t="s">
        <v>661</v>
      </c>
      <c r="V180" s="81" t="s">
        <v>662</v>
      </c>
      <c r="W180" s="81" t="s">
        <v>740</v>
      </c>
      <c r="X180" s="81" t="s">
        <v>50</v>
      </c>
      <c r="Y180" s="81" t="s">
        <v>664</v>
      </c>
      <c r="Z180" s="81" t="s">
        <v>664</v>
      </c>
      <c r="AA180" s="81" t="s">
        <v>1384</v>
      </c>
      <c r="AB180" s="353">
        <v>90000</v>
      </c>
      <c r="AC180" s="81">
        <v>78</v>
      </c>
      <c r="AD180" s="81" t="s">
        <v>665</v>
      </c>
      <c r="AE180" s="81" t="s">
        <v>660</v>
      </c>
      <c r="AF180" s="354"/>
      <c r="AG180" s="354" t="s">
        <v>1385</v>
      </c>
      <c r="AH180" s="358" t="s">
        <v>1386</v>
      </c>
      <c r="AI180" s="354"/>
    </row>
    <row r="181" s="330" customFormat="1" ht="22" customHeight="1" spans="1:35">
      <c r="A181" s="314" t="s">
        <v>1387</v>
      </c>
      <c r="B181" s="314" t="s">
        <v>19</v>
      </c>
      <c r="C181" s="314" t="s">
        <v>20</v>
      </c>
      <c r="D181" s="314">
        <v>2018</v>
      </c>
      <c r="E181" s="81" t="s">
        <v>265</v>
      </c>
      <c r="F181" s="81" t="s">
        <v>1251</v>
      </c>
      <c r="G181" s="81" t="s">
        <v>780</v>
      </c>
      <c r="H181" s="359" t="s">
        <v>1388</v>
      </c>
      <c r="I181" s="351"/>
      <c r="J181" s="351">
        <v>2867.71</v>
      </c>
      <c r="K181" s="351">
        <v>2867.71</v>
      </c>
      <c r="L181" s="351">
        <v>0</v>
      </c>
      <c r="M181" s="351">
        <v>2717.997374</v>
      </c>
      <c r="N181" s="352">
        <v>2717.997374</v>
      </c>
      <c r="O181" s="351">
        <v>0</v>
      </c>
      <c r="P181" s="81" t="s">
        <v>657</v>
      </c>
      <c r="Q181" s="81" t="s">
        <v>1389</v>
      </c>
      <c r="R181" s="81" t="s">
        <v>659</v>
      </c>
      <c r="S181" s="81" t="s">
        <v>659</v>
      </c>
      <c r="T181" s="81" t="s">
        <v>50</v>
      </c>
      <c r="U181" s="81" t="s">
        <v>1158</v>
      </c>
      <c r="V181" s="81" t="s">
        <v>1211</v>
      </c>
      <c r="W181" s="81" t="s">
        <v>1371</v>
      </c>
      <c r="X181" s="81" t="s">
        <v>664</v>
      </c>
      <c r="Y181" s="81" t="s">
        <v>664</v>
      </c>
      <c r="Z181" s="81" t="s">
        <v>664</v>
      </c>
      <c r="AA181" s="81" t="s">
        <v>664</v>
      </c>
      <c r="AB181" s="353" t="s">
        <v>664</v>
      </c>
      <c r="AC181" s="81" t="s">
        <v>664</v>
      </c>
      <c r="AD181" s="81" t="s">
        <v>665</v>
      </c>
      <c r="AE181" s="81" t="s">
        <v>659</v>
      </c>
      <c r="AF181" s="354"/>
      <c r="AG181" s="354" t="s">
        <v>1390</v>
      </c>
      <c r="AH181" s="354" t="s">
        <v>1149</v>
      </c>
      <c r="AI181" s="354"/>
    </row>
    <row r="182" s="330" customFormat="1" ht="22" customHeight="1" spans="1:35">
      <c r="A182" s="314" t="s">
        <v>1391</v>
      </c>
      <c r="B182" s="314" t="s">
        <v>19</v>
      </c>
      <c r="C182" s="314" t="s">
        <v>20</v>
      </c>
      <c r="D182" s="314">
        <v>2018</v>
      </c>
      <c r="E182" s="81" t="s">
        <v>266</v>
      </c>
      <c r="F182" s="81" t="s">
        <v>1287</v>
      </c>
      <c r="G182" s="81" t="s">
        <v>889</v>
      </c>
      <c r="H182" s="350" t="s">
        <v>1392</v>
      </c>
      <c r="I182" s="351"/>
      <c r="J182" s="351">
        <v>400</v>
      </c>
      <c r="K182" s="351">
        <v>200</v>
      </c>
      <c r="L182" s="351">
        <v>200</v>
      </c>
      <c r="M182" s="351">
        <v>400</v>
      </c>
      <c r="N182" s="352">
        <v>200</v>
      </c>
      <c r="O182" s="351">
        <v>200</v>
      </c>
      <c r="P182" s="81" t="s">
        <v>657</v>
      </c>
      <c r="Q182" s="81" t="s">
        <v>711</v>
      </c>
      <c r="R182" s="81" t="s">
        <v>659</v>
      </c>
      <c r="S182" s="81" t="s">
        <v>659</v>
      </c>
      <c r="T182" s="81" t="s">
        <v>50</v>
      </c>
      <c r="U182" s="81" t="s">
        <v>1158</v>
      </c>
      <c r="V182" s="81" t="s">
        <v>662</v>
      </c>
      <c r="W182" s="81" t="s">
        <v>1164</v>
      </c>
      <c r="X182" s="81" t="s">
        <v>664</v>
      </c>
      <c r="Y182" s="81" t="s">
        <v>664</v>
      </c>
      <c r="Z182" s="81" t="s">
        <v>664</v>
      </c>
      <c r="AA182" s="81" t="s">
        <v>664</v>
      </c>
      <c r="AB182" s="353" t="s">
        <v>664</v>
      </c>
      <c r="AC182" s="81" t="s">
        <v>664</v>
      </c>
      <c r="AD182" s="81" t="s">
        <v>665</v>
      </c>
      <c r="AE182" s="81" t="s">
        <v>659</v>
      </c>
      <c r="AF182" s="354"/>
      <c r="AG182" s="354" t="s">
        <v>1393</v>
      </c>
      <c r="AH182" s="354" t="s">
        <v>1393</v>
      </c>
      <c r="AI182" s="354"/>
    </row>
    <row r="183" s="330" customFormat="1" ht="22" customHeight="1" spans="1:35">
      <c r="A183" s="314" t="s">
        <v>1394</v>
      </c>
      <c r="B183" s="314" t="s">
        <v>19</v>
      </c>
      <c r="C183" s="314" t="s">
        <v>20</v>
      </c>
      <c r="D183" s="314">
        <v>2018</v>
      </c>
      <c r="E183" s="81" t="s">
        <v>267</v>
      </c>
      <c r="F183" s="81" t="s">
        <v>1155</v>
      </c>
      <c r="G183" s="81" t="s">
        <v>667</v>
      </c>
      <c r="H183" s="350" t="s">
        <v>1395</v>
      </c>
      <c r="I183" s="351"/>
      <c r="J183" s="351">
        <v>30</v>
      </c>
      <c r="K183" s="351">
        <v>30</v>
      </c>
      <c r="L183" s="351">
        <v>0</v>
      </c>
      <c r="M183" s="351">
        <v>30</v>
      </c>
      <c r="N183" s="352">
        <v>30</v>
      </c>
      <c r="O183" s="351">
        <v>0</v>
      </c>
      <c r="P183" s="81" t="s">
        <v>687</v>
      </c>
      <c r="Q183" s="81" t="s">
        <v>680</v>
      </c>
      <c r="R183" s="81" t="s">
        <v>659</v>
      </c>
      <c r="S183" s="81"/>
      <c r="T183" s="81" t="s">
        <v>79</v>
      </c>
      <c r="U183" s="81" t="s">
        <v>673</v>
      </c>
      <c r="V183" s="81" t="s">
        <v>695</v>
      </c>
      <c r="W183" s="81" t="s">
        <v>1396</v>
      </c>
      <c r="X183" s="81" t="s">
        <v>79</v>
      </c>
      <c r="Y183" s="81" t="s">
        <v>664</v>
      </c>
      <c r="Z183" s="81" t="s">
        <v>664</v>
      </c>
      <c r="AA183" s="81" t="s">
        <v>664</v>
      </c>
      <c r="AB183" s="353" t="s">
        <v>664</v>
      </c>
      <c r="AC183" s="81" t="s">
        <v>664</v>
      </c>
      <c r="AD183" s="81" t="s">
        <v>665</v>
      </c>
      <c r="AE183" s="81" t="s">
        <v>660</v>
      </c>
      <c r="AF183" s="354"/>
      <c r="AG183" s="354" t="s">
        <v>1397</v>
      </c>
      <c r="AH183" s="354" t="s">
        <v>1397</v>
      </c>
      <c r="AI183" s="354"/>
    </row>
    <row r="184" s="330" customFormat="1" ht="22" customHeight="1" spans="1:35">
      <c r="A184" s="314" t="s">
        <v>1398</v>
      </c>
      <c r="B184" s="314" t="s">
        <v>19</v>
      </c>
      <c r="C184" s="314" t="s">
        <v>20</v>
      </c>
      <c r="D184" s="380">
        <v>2018</v>
      </c>
      <c r="E184" s="359" t="s">
        <v>268</v>
      </c>
      <c r="F184" s="359" t="s">
        <v>1287</v>
      </c>
      <c r="G184" s="359" t="s">
        <v>1399</v>
      </c>
      <c r="H184" s="350" t="s">
        <v>1400</v>
      </c>
      <c r="I184" s="351"/>
      <c r="J184" s="351">
        <v>30</v>
      </c>
      <c r="K184" s="351">
        <v>30</v>
      </c>
      <c r="L184" s="351">
        <v>0</v>
      </c>
      <c r="M184" s="351">
        <v>29.2</v>
      </c>
      <c r="N184" s="351">
        <v>29.2</v>
      </c>
      <c r="O184" s="351">
        <v>0</v>
      </c>
      <c r="P184" s="81" t="s">
        <v>657</v>
      </c>
      <c r="Q184" s="81" t="s">
        <v>658</v>
      </c>
      <c r="R184" s="81" t="s">
        <v>659</v>
      </c>
      <c r="S184" s="81" t="s">
        <v>747</v>
      </c>
      <c r="T184" s="81" t="s">
        <v>50</v>
      </c>
      <c r="U184" s="81" t="s">
        <v>1158</v>
      </c>
      <c r="V184" s="81" t="s">
        <v>662</v>
      </c>
      <c r="W184" s="81" t="s">
        <v>1385</v>
      </c>
      <c r="X184" s="81" t="s">
        <v>79</v>
      </c>
      <c r="Y184" s="81" t="s">
        <v>664</v>
      </c>
      <c r="Z184" s="81" t="s">
        <v>664</v>
      </c>
      <c r="AA184" s="81" t="s">
        <v>664</v>
      </c>
      <c r="AB184" s="353">
        <v>422500</v>
      </c>
      <c r="AC184" s="81">
        <v>9</v>
      </c>
      <c r="AD184" s="81" t="s">
        <v>665</v>
      </c>
      <c r="AE184" s="81" t="s">
        <v>1401</v>
      </c>
      <c r="AF184" s="354"/>
      <c r="AG184" s="354" t="s">
        <v>748</v>
      </c>
      <c r="AH184" s="354" t="s">
        <v>1402</v>
      </c>
      <c r="AI184" s="354" t="s">
        <v>1403</v>
      </c>
    </row>
    <row r="185" s="330" customFormat="1" ht="22" customHeight="1" spans="1:35">
      <c r="A185" s="314" t="s">
        <v>1404</v>
      </c>
      <c r="B185" s="314" t="s">
        <v>19</v>
      </c>
      <c r="C185" s="314" t="s">
        <v>20</v>
      </c>
      <c r="D185" s="380">
        <v>2018</v>
      </c>
      <c r="E185" s="359" t="s">
        <v>269</v>
      </c>
      <c r="F185" s="359" t="s">
        <v>1251</v>
      </c>
      <c r="G185" s="359" t="s">
        <v>1405</v>
      </c>
      <c r="H185" s="350" t="s">
        <v>1406</v>
      </c>
      <c r="I185" s="351"/>
      <c r="J185" s="351">
        <v>300</v>
      </c>
      <c r="K185" s="351">
        <v>300</v>
      </c>
      <c r="L185" s="351">
        <v>0</v>
      </c>
      <c r="M185" s="351">
        <v>300</v>
      </c>
      <c r="N185" s="352">
        <v>300</v>
      </c>
      <c r="O185" s="351">
        <v>0</v>
      </c>
      <c r="P185" s="81" t="s">
        <v>657</v>
      </c>
      <c r="Q185" s="81" t="s">
        <v>718</v>
      </c>
      <c r="R185" s="81" t="s">
        <v>659</v>
      </c>
      <c r="S185" s="81" t="s">
        <v>747</v>
      </c>
      <c r="T185" s="81" t="s">
        <v>50</v>
      </c>
      <c r="U185" s="81" t="s">
        <v>1158</v>
      </c>
      <c r="V185" s="81" t="s">
        <v>662</v>
      </c>
      <c r="W185" s="81" t="s">
        <v>1390</v>
      </c>
      <c r="X185" s="81" t="s">
        <v>50</v>
      </c>
      <c r="Y185" s="81" t="s">
        <v>664</v>
      </c>
      <c r="Z185" s="81" t="s">
        <v>664</v>
      </c>
      <c r="AA185" s="81" t="s">
        <v>1407</v>
      </c>
      <c r="AB185" s="325">
        <v>1213000</v>
      </c>
      <c r="AC185" s="81">
        <v>3</v>
      </c>
      <c r="AD185" s="81" t="s">
        <v>665</v>
      </c>
      <c r="AE185" s="81"/>
      <c r="AF185" s="354"/>
      <c r="AG185" s="354" t="s">
        <v>748</v>
      </c>
      <c r="AH185" s="354" t="s">
        <v>1408</v>
      </c>
      <c r="AI185" s="354"/>
    </row>
    <row r="186" s="330" customFormat="1" ht="22" customHeight="1" spans="1:35">
      <c r="A186" s="314" t="s">
        <v>1409</v>
      </c>
      <c r="B186" s="314" t="s">
        <v>19</v>
      </c>
      <c r="C186" s="314" t="s">
        <v>20</v>
      </c>
      <c r="D186" s="380">
        <v>2018</v>
      </c>
      <c r="E186" s="359" t="s">
        <v>270</v>
      </c>
      <c r="F186" s="359" t="s">
        <v>1251</v>
      </c>
      <c r="G186" s="359" t="s">
        <v>1410</v>
      </c>
      <c r="H186" s="350" t="s">
        <v>1411</v>
      </c>
      <c r="I186" s="351"/>
      <c r="J186" s="351">
        <v>62</v>
      </c>
      <c r="K186" s="351">
        <v>62</v>
      </c>
      <c r="L186" s="351">
        <v>0</v>
      </c>
      <c r="M186" s="351">
        <v>62</v>
      </c>
      <c r="N186" s="352">
        <v>62</v>
      </c>
      <c r="O186" s="351">
        <v>0</v>
      </c>
      <c r="P186" s="81" t="s">
        <v>687</v>
      </c>
      <c r="Q186" s="81" t="s">
        <v>688</v>
      </c>
      <c r="R186" s="81" t="s">
        <v>664</v>
      </c>
      <c r="S186" s="81" t="s">
        <v>664</v>
      </c>
      <c r="T186" s="81" t="s">
        <v>50</v>
      </c>
      <c r="U186" s="81" t="s">
        <v>661</v>
      </c>
      <c r="V186" s="81" t="s">
        <v>689</v>
      </c>
      <c r="W186" s="81" t="s">
        <v>1393</v>
      </c>
      <c r="X186" s="81" t="s">
        <v>79</v>
      </c>
      <c r="Y186" s="81" t="s">
        <v>664</v>
      </c>
      <c r="Z186" s="81" t="s">
        <v>664</v>
      </c>
      <c r="AA186" s="81" t="s">
        <v>664</v>
      </c>
      <c r="AB186" s="353" t="s">
        <v>664</v>
      </c>
      <c r="AC186" s="81" t="s">
        <v>664</v>
      </c>
      <c r="AD186" s="81" t="s">
        <v>665</v>
      </c>
      <c r="AE186" s="81"/>
      <c r="AF186" s="354"/>
      <c r="AG186" s="354" t="s">
        <v>809</v>
      </c>
      <c r="AH186" s="354" t="s">
        <v>1412</v>
      </c>
      <c r="AI186" s="354"/>
    </row>
    <row r="187" s="330" customFormat="1" ht="40.5" spans="1:35">
      <c r="A187" s="314" t="s">
        <v>1413</v>
      </c>
      <c r="B187" s="314" t="s">
        <v>19</v>
      </c>
      <c r="C187" s="314" t="s">
        <v>20</v>
      </c>
      <c r="D187" s="380">
        <v>2018</v>
      </c>
      <c r="E187" s="359" t="s">
        <v>271</v>
      </c>
      <c r="F187" s="359" t="s">
        <v>1251</v>
      </c>
      <c r="G187" s="359" t="s">
        <v>733</v>
      </c>
      <c r="H187" s="350" t="s">
        <v>1414</v>
      </c>
      <c r="I187" s="351"/>
      <c r="J187" s="351">
        <v>43</v>
      </c>
      <c r="K187" s="351">
        <v>43</v>
      </c>
      <c r="L187" s="351">
        <v>0</v>
      </c>
      <c r="M187" s="351">
        <v>43</v>
      </c>
      <c r="N187" s="352">
        <v>43</v>
      </c>
      <c r="O187" s="351">
        <v>0</v>
      </c>
      <c r="P187" s="81" t="s">
        <v>687</v>
      </c>
      <c r="Q187" s="81" t="s">
        <v>688</v>
      </c>
      <c r="R187" s="81" t="s">
        <v>664</v>
      </c>
      <c r="S187" s="81" t="s">
        <v>664</v>
      </c>
      <c r="T187" s="81" t="s">
        <v>50</v>
      </c>
      <c r="U187" s="81" t="s">
        <v>661</v>
      </c>
      <c r="V187" s="81" t="s">
        <v>689</v>
      </c>
      <c r="W187" s="81" t="s">
        <v>1397</v>
      </c>
      <c r="X187" s="81" t="s">
        <v>79</v>
      </c>
      <c r="Y187" s="81" t="s">
        <v>664</v>
      </c>
      <c r="Z187" s="81" t="s">
        <v>664</v>
      </c>
      <c r="AA187" s="81" t="s">
        <v>664</v>
      </c>
      <c r="AB187" s="353" t="s">
        <v>664</v>
      </c>
      <c r="AC187" s="81" t="s">
        <v>664</v>
      </c>
      <c r="AD187" s="81" t="s">
        <v>665</v>
      </c>
      <c r="AE187" s="81"/>
      <c r="AF187" s="354"/>
      <c r="AG187" s="354" t="s">
        <v>809</v>
      </c>
      <c r="AH187" s="354" t="s">
        <v>1415</v>
      </c>
      <c r="AI187" s="354"/>
    </row>
    <row r="188" s="330" customFormat="1" ht="32" customHeight="1" spans="1:35">
      <c r="A188" s="314" t="s">
        <v>1416</v>
      </c>
      <c r="B188" s="314" t="s">
        <v>19</v>
      </c>
      <c r="C188" s="314" t="s">
        <v>20</v>
      </c>
      <c r="D188" s="380">
        <v>2018</v>
      </c>
      <c r="E188" s="359" t="s">
        <v>272</v>
      </c>
      <c r="F188" s="359" t="s">
        <v>654</v>
      </c>
      <c r="G188" s="359" t="s">
        <v>1417</v>
      </c>
      <c r="H188" s="350" t="s">
        <v>1418</v>
      </c>
      <c r="I188" s="351"/>
      <c r="J188" s="351">
        <v>299.68</v>
      </c>
      <c r="K188" s="351">
        <v>299.68</v>
      </c>
      <c r="L188" s="351">
        <v>0</v>
      </c>
      <c r="M188" s="351">
        <v>299.68</v>
      </c>
      <c r="N188" s="352">
        <v>299.68</v>
      </c>
      <c r="O188" s="351">
        <v>0</v>
      </c>
      <c r="P188" s="81" t="s">
        <v>657</v>
      </c>
      <c r="Q188" s="81" t="s">
        <v>680</v>
      </c>
      <c r="R188" s="81" t="s">
        <v>659</v>
      </c>
      <c r="S188" s="81" t="s">
        <v>747</v>
      </c>
      <c r="T188" s="81" t="s">
        <v>50</v>
      </c>
      <c r="U188" s="81" t="s">
        <v>673</v>
      </c>
      <c r="V188" s="81" t="s">
        <v>662</v>
      </c>
      <c r="W188" s="81" t="s">
        <v>748</v>
      </c>
      <c r="X188" s="81" t="s">
        <v>664</v>
      </c>
      <c r="Y188" s="81" t="s">
        <v>664</v>
      </c>
      <c r="Z188" s="81" t="s">
        <v>664</v>
      </c>
      <c r="AA188" s="81" t="s">
        <v>664</v>
      </c>
      <c r="AB188" s="325" t="s">
        <v>664</v>
      </c>
      <c r="AC188" s="81" t="s">
        <v>664</v>
      </c>
      <c r="AD188" s="81" t="s">
        <v>665</v>
      </c>
      <c r="AE188" s="81" t="s">
        <v>659</v>
      </c>
      <c r="AF188" s="354"/>
      <c r="AG188" s="357" t="s">
        <v>664</v>
      </c>
      <c r="AH188" s="357" t="s">
        <v>664</v>
      </c>
      <c r="AI188" s="354"/>
    </row>
    <row r="189" s="330" customFormat="1" ht="22" customHeight="1" spans="1:35">
      <c r="A189" s="314" t="s">
        <v>1419</v>
      </c>
      <c r="B189" s="314" t="s">
        <v>19</v>
      </c>
      <c r="C189" s="314" t="s">
        <v>20</v>
      </c>
      <c r="D189" s="314">
        <v>2018</v>
      </c>
      <c r="E189" s="81" t="s">
        <v>274</v>
      </c>
      <c r="F189" s="81" t="s">
        <v>654</v>
      </c>
      <c r="G189" s="314" t="s">
        <v>1417</v>
      </c>
      <c r="H189" s="359" t="s">
        <v>1420</v>
      </c>
      <c r="I189" s="351"/>
      <c r="J189" s="351">
        <v>594.09</v>
      </c>
      <c r="K189" s="351">
        <v>594.09</v>
      </c>
      <c r="L189" s="351">
        <v>0</v>
      </c>
      <c r="M189" s="351">
        <v>594.09</v>
      </c>
      <c r="N189" s="352">
        <v>594.09</v>
      </c>
      <c r="O189" s="351">
        <v>0</v>
      </c>
      <c r="P189" s="81" t="s">
        <v>657</v>
      </c>
      <c r="Q189" s="81" t="s">
        <v>758</v>
      </c>
      <c r="R189" s="81" t="s">
        <v>659</v>
      </c>
      <c r="S189" s="81" t="s">
        <v>659</v>
      </c>
      <c r="T189" s="81" t="s">
        <v>50</v>
      </c>
      <c r="U189" s="81" t="s">
        <v>673</v>
      </c>
      <c r="V189" s="81" t="s">
        <v>662</v>
      </c>
      <c r="W189" s="81" t="s">
        <v>748</v>
      </c>
      <c r="X189" s="81" t="s">
        <v>664</v>
      </c>
      <c r="Y189" s="81" t="s">
        <v>664</v>
      </c>
      <c r="Z189" s="81" t="s">
        <v>664</v>
      </c>
      <c r="AA189" s="81" t="s">
        <v>664</v>
      </c>
      <c r="AB189" s="353" t="s">
        <v>664</v>
      </c>
      <c r="AC189" s="81" t="s">
        <v>664</v>
      </c>
      <c r="AD189" s="81" t="s">
        <v>665</v>
      </c>
      <c r="AE189" s="81"/>
      <c r="AF189" s="354"/>
      <c r="AG189" s="354" t="s">
        <v>1041</v>
      </c>
      <c r="AH189" s="354" t="s">
        <v>1041</v>
      </c>
      <c r="AI189" s="354"/>
    </row>
    <row r="190" s="330" customFormat="1" ht="22" customHeight="1" spans="1:35">
      <c r="A190" s="314" t="s">
        <v>1421</v>
      </c>
      <c r="B190" s="314" t="s">
        <v>19</v>
      </c>
      <c r="C190" s="314" t="s">
        <v>20</v>
      </c>
      <c r="D190" s="314">
        <v>2018</v>
      </c>
      <c r="E190" s="81" t="s">
        <v>276</v>
      </c>
      <c r="F190" s="81" t="s">
        <v>654</v>
      </c>
      <c r="G190" s="314" t="s">
        <v>231</v>
      </c>
      <c r="H190" s="359" t="s">
        <v>1422</v>
      </c>
      <c r="I190" s="351"/>
      <c r="J190" s="351">
        <v>177.61</v>
      </c>
      <c r="K190" s="351">
        <v>177.61</v>
      </c>
      <c r="L190" s="351">
        <v>0</v>
      </c>
      <c r="M190" s="351">
        <v>177.61</v>
      </c>
      <c r="N190" s="352">
        <v>177.61</v>
      </c>
      <c r="O190" s="351">
        <v>0</v>
      </c>
      <c r="P190" s="81" t="s">
        <v>657</v>
      </c>
      <c r="Q190" s="81" t="s">
        <v>718</v>
      </c>
      <c r="R190" s="81" t="s">
        <v>659</v>
      </c>
      <c r="S190" s="81" t="s">
        <v>747</v>
      </c>
      <c r="T190" s="81" t="s">
        <v>50</v>
      </c>
      <c r="U190" s="81" t="s">
        <v>673</v>
      </c>
      <c r="V190" s="81" t="s">
        <v>662</v>
      </c>
      <c r="W190" s="81" t="s">
        <v>809</v>
      </c>
      <c r="X190" s="81" t="s">
        <v>664</v>
      </c>
      <c r="Y190" s="81" t="s">
        <v>664</v>
      </c>
      <c r="Z190" s="81" t="s">
        <v>664</v>
      </c>
      <c r="AA190" s="81" t="s">
        <v>664</v>
      </c>
      <c r="AB190" s="353">
        <v>59405.94</v>
      </c>
      <c r="AC190" s="81">
        <v>22</v>
      </c>
      <c r="AD190" s="81" t="s">
        <v>665</v>
      </c>
      <c r="AE190" s="81"/>
      <c r="AF190" s="354"/>
      <c r="AG190" s="354" t="s">
        <v>1423</v>
      </c>
      <c r="AH190" s="354" t="s">
        <v>1423</v>
      </c>
      <c r="AI190" s="354"/>
    </row>
    <row r="191" s="331" customFormat="1" ht="22" customHeight="1" spans="1:35">
      <c r="A191" s="305" t="s">
        <v>1424</v>
      </c>
      <c r="B191" s="305" t="s">
        <v>19</v>
      </c>
      <c r="C191" s="305" t="s">
        <v>20</v>
      </c>
      <c r="D191" s="305">
        <v>2018</v>
      </c>
      <c r="E191" s="371" t="s">
        <v>277</v>
      </c>
      <c r="F191" s="371" t="s">
        <v>654</v>
      </c>
      <c r="G191" s="305" t="s">
        <v>231</v>
      </c>
      <c r="H191" s="372" t="s">
        <v>1425</v>
      </c>
      <c r="I191" s="373"/>
      <c r="J191" s="373">
        <v>100</v>
      </c>
      <c r="K191" s="373">
        <v>100</v>
      </c>
      <c r="L191" s="373">
        <v>0</v>
      </c>
      <c r="M191" s="373">
        <v>100</v>
      </c>
      <c r="N191" s="374">
        <v>100</v>
      </c>
      <c r="O191" s="373">
        <v>0</v>
      </c>
      <c r="P191" s="371" t="s">
        <v>657</v>
      </c>
      <c r="Q191" s="371" t="s">
        <v>718</v>
      </c>
      <c r="R191" s="371" t="s">
        <v>659</v>
      </c>
      <c r="S191" s="375" t="s">
        <v>659</v>
      </c>
      <c r="T191" s="371" t="s">
        <v>50</v>
      </c>
      <c r="U191" s="371" t="s">
        <v>673</v>
      </c>
      <c r="V191" s="371" t="s">
        <v>662</v>
      </c>
      <c r="W191" s="371" t="s">
        <v>809</v>
      </c>
      <c r="X191" s="371" t="s">
        <v>664</v>
      </c>
      <c r="Y191" s="371" t="s">
        <v>664</v>
      </c>
      <c r="Z191" s="371" t="s">
        <v>664</v>
      </c>
      <c r="AA191" s="371" t="s">
        <v>664</v>
      </c>
      <c r="AB191" s="376">
        <v>60000</v>
      </c>
      <c r="AC191" s="371">
        <v>2</v>
      </c>
      <c r="AD191" s="371" t="s">
        <v>665</v>
      </c>
      <c r="AE191" s="371"/>
      <c r="AF191" s="377"/>
      <c r="AG191" s="377" t="s">
        <v>783</v>
      </c>
      <c r="AH191" s="377" t="s">
        <v>1276</v>
      </c>
      <c r="AI191" s="377"/>
    </row>
    <row r="192" s="330" customFormat="1" ht="22" customHeight="1" spans="1:35">
      <c r="A192" s="314" t="s">
        <v>1426</v>
      </c>
      <c r="B192" s="314" t="s">
        <v>19</v>
      </c>
      <c r="C192" s="314" t="s">
        <v>20</v>
      </c>
      <c r="D192" s="314">
        <v>2018</v>
      </c>
      <c r="E192" s="81" t="s">
        <v>278</v>
      </c>
      <c r="F192" s="81" t="s">
        <v>654</v>
      </c>
      <c r="G192" s="314" t="s">
        <v>1427</v>
      </c>
      <c r="H192" s="359" t="s">
        <v>1428</v>
      </c>
      <c r="I192" s="351"/>
      <c r="J192" s="351">
        <v>300</v>
      </c>
      <c r="K192" s="351">
        <v>300</v>
      </c>
      <c r="L192" s="351">
        <v>0</v>
      </c>
      <c r="M192" s="351">
        <v>300</v>
      </c>
      <c r="N192" s="352">
        <v>300</v>
      </c>
      <c r="O192" s="351">
        <v>0</v>
      </c>
      <c r="P192" s="81" t="s">
        <v>687</v>
      </c>
      <c r="Q192" s="81" t="s">
        <v>688</v>
      </c>
      <c r="R192" s="81" t="s">
        <v>664</v>
      </c>
      <c r="S192" s="81" t="s">
        <v>664</v>
      </c>
      <c r="T192" s="81"/>
      <c r="U192" s="81"/>
      <c r="V192" s="81" t="s">
        <v>689</v>
      </c>
      <c r="W192" s="81" t="s">
        <v>664</v>
      </c>
      <c r="X192" s="81" t="s">
        <v>664</v>
      </c>
      <c r="Y192" s="81" t="s">
        <v>664</v>
      </c>
      <c r="Z192" s="81" t="s">
        <v>664</v>
      </c>
      <c r="AA192" s="81" t="s">
        <v>664</v>
      </c>
      <c r="AB192" s="353" t="s">
        <v>664</v>
      </c>
      <c r="AC192" s="81" t="s">
        <v>664</v>
      </c>
      <c r="AD192" s="81" t="s">
        <v>665</v>
      </c>
      <c r="AE192" s="81"/>
      <c r="AF192" s="354"/>
      <c r="AG192" s="354" t="s">
        <v>879</v>
      </c>
      <c r="AH192" s="354" t="s">
        <v>1429</v>
      </c>
      <c r="AI192" s="354"/>
    </row>
    <row r="193" s="330" customFormat="1" ht="22" customHeight="1" spans="1:35">
      <c r="A193" s="314" t="s">
        <v>1430</v>
      </c>
      <c r="B193" s="314" t="s">
        <v>19</v>
      </c>
      <c r="C193" s="314" t="s">
        <v>20</v>
      </c>
      <c r="D193" s="314">
        <v>2019</v>
      </c>
      <c r="E193" s="81" t="s">
        <v>282</v>
      </c>
      <c r="F193" s="81" t="s">
        <v>1431</v>
      </c>
      <c r="G193" s="314" t="s">
        <v>1053</v>
      </c>
      <c r="H193" s="359" t="s">
        <v>1432</v>
      </c>
      <c r="I193" s="351"/>
      <c r="J193" s="351">
        <v>5</v>
      </c>
      <c r="K193" s="351">
        <v>5</v>
      </c>
      <c r="L193" s="351">
        <v>0</v>
      </c>
      <c r="M193" s="351">
        <v>4.802</v>
      </c>
      <c r="N193" s="352">
        <v>4.802</v>
      </c>
      <c r="O193" s="351">
        <v>0</v>
      </c>
      <c r="P193" s="81" t="s">
        <v>687</v>
      </c>
      <c r="Q193" s="81" t="s">
        <v>680</v>
      </c>
      <c r="R193" s="81" t="s">
        <v>664</v>
      </c>
      <c r="S193" s="81" t="s">
        <v>664</v>
      </c>
      <c r="T193" s="81" t="s">
        <v>50</v>
      </c>
      <c r="U193" s="81" t="s">
        <v>661</v>
      </c>
      <c r="V193" s="81" t="s">
        <v>689</v>
      </c>
      <c r="W193" s="81" t="s">
        <v>1041</v>
      </c>
      <c r="X193" s="81" t="s">
        <v>79</v>
      </c>
      <c r="Y193" s="81" t="s">
        <v>664</v>
      </c>
      <c r="Z193" s="81" t="s">
        <v>664</v>
      </c>
      <c r="AA193" s="81" t="s">
        <v>664</v>
      </c>
      <c r="AB193" s="353" t="s">
        <v>664</v>
      </c>
      <c r="AC193" s="81" t="s">
        <v>664</v>
      </c>
      <c r="AD193" s="81" t="s">
        <v>665</v>
      </c>
      <c r="AE193" s="81"/>
      <c r="AF193" s="354"/>
      <c r="AG193" s="354" t="s">
        <v>1433</v>
      </c>
      <c r="AH193" s="354" t="s">
        <v>1433</v>
      </c>
      <c r="AI193" s="354"/>
    </row>
    <row r="194" s="330" customFormat="1" ht="22" customHeight="1" spans="1:35">
      <c r="A194" s="314" t="s">
        <v>1434</v>
      </c>
      <c r="B194" s="314" t="s">
        <v>19</v>
      </c>
      <c r="C194" s="314" t="s">
        <v>20</v>
      </c>
      <c r="D194" s="314">
        <v>2019</v>
      </c>
      <c r="E194" s="81" t="s">
        <v>283</v>
      </c>
      <c r="F194" s="81" t="s">
        <v>1155</v>
      </c>
      <c r="G194" s="314" t="s">
        <v>1435</v>
      </c>
      <c r="H194" s="359" t="s">
        <v>1436</v>
      </c>
      <c r="I194" s="351"/>
      <c r="J194" s="351">
        <v>26.65</v>
      </c>
      <c r="K194" s="351">
        <v>26.65</v>
      </c>
      <c r="L194" s="351">
        <v>0</v>
      </c>
      <c r="M194" s="351">
        <v>26.65</v>
      </c>
      <c r="N194" s="352">
        <v>26.65</v>
      </c>
      <c r="O194" s="351">
        <v>0</v>
      </c>
      <c r="P194" s="81" t="s">
        <v>669</v>
      </c>
      <c r="Q194" s="81" t="s">
        <v>680</v>
      </c>
      <c r="R194" s="81" t="s">
        <v>664</v>
      </c>
      <c r="S194" s="81" t="s">
        <v>664</v>
      </c>
      <c r="T194" s="81" t="s">
        <v>79</v>
      </c>
      <c r="U194" s="81" t="s">
        <v>661</v>
      </c>
      <c r="V194" s="81" t="s">
        <v>689</v>
      </c>
      <c r="W194" s="81" t="s">
        <v>1423</v>
      </c>
      <c r="X194" s="81" t="s">
        <v>50</v>
      </c>
      <c r="Y194" s="81">
        <v>2019.11</v>
      </c>
      <c r="Z194" s="81" t="s">
        <v>664</v>
      </c>
      <c r="AA194" s="81" t="s">
        <v>1437</v>
      </c>
      <c r="AB194" s="353" t="s">
        <v>664</v>
      </c>
      <c r="AC194" s="81" t="s">
        <v>664</v>
      </c>
      <c r="AD194" s="81" t="s">
        <v>665</v>
      </c>
      <c r="AE194" s="81"/>
      <c r="AF194" s="354"/>
      <c r="AG194" s="354" t="s">
        <v>880</v>
      </c>
      <c r="AH194" s="354" t="s">
        <v>880</v>
      </c>
      <c r="AI194" s="354"/>
    </row>
    <row r="195" s="330" customFormat="1" ht="22" customHeight="1" spans="1:35">
      <c r="A195" s="314" t="s">
        <v>1438</v>
      </c>
      <c r="B195" s="314" t="s">
        <v>19</v>
      </c>
      <c r="C195" s="314" t="s">
        <v>20</v>
      </c>
      <c r="D195" s="314">
        <v>2019</v>
      </c>
      <c r="E195" s="81" t="s">
        <v>284</v>
      </c>
      <c r="F195" s="81" t="s">
        <v>1155</v>
      </c>
      <c r="G195" s="314" t="s">
        <v>951</v>
      </c>
      <c r="H195" s="359" t="s">
        <v>1439</v>
      </c>
      <c r="I195" s="351"/>
      <c r="J195" s="351">
        <v>48.38</v>
      </c>
      <c r="K195" s="351">
        <v>48.38</v>
      </c>
      <c r="L195" s="351">
        <v>0</v>
      </c>
      <c r="M195" s="351">
        <v>48.38</v>
      </c>
      <c r="N195" s="352">
        <v>48.38</v>
      </c>
      <c r="O195" s="351">
        <v>0</v>
      </c>
      <c r="P195" s="81" t="s">
        <v>657</v>
      </c>
      <c r="Q195" s="81" t="s">
        <v>711</v>
      </c>
      <c r="R195" s="81" t="s">
        <v>659</v>
      </c>
      <c r="S195" s="81" t="s">
        <v>777</v>
      </c>
      <c r="T195" s="81" t="s">
        <v>50</v>
      </c>
      <c r="U195" s="81" t="s">
        <v>1158</v>
      </c>
      <c r="V195" s="81" t="s">
        <v>662</v>
      </c>
      <c r="W195" s="81" t="s">
        <v>953</v>
      </c>
      <c r="X195" s="81" t="s">
        <v>50</v>
      </c>
      <c r="Y195" s="81">
        <v>2019.07</v>
      </c>
      <c r="Z195" s="81" t="s">
        <v>664</v>
      </c>
      <c r="AA195" s="81" t="s">
        <v>1440</v>
      </c>
      <c r="AB195" s="353" t="s">
        <v>664</v>
      </c>
      <c r="AC195" s="81">
        <v>1</v>
      </c>
      <c r="AD195" s="81" t="s">
        <v>665</v>
      </c>
      <c r="AE195" s="81"/>
      <c r="AF195" s="354"/>
      <c r="AG195" s="354" t="s">
        <v>1441</v>
      </c>
      <c r="AH195" s="354" t="s">
        <v>905</v>
      </c>
      <c r="AI195" s="354"/>
    </row>
    <row r="196" s="330" customFormat="1" ht="22" customHeight="1" spans="1:35">
      <c r="A196" s="314" t="s">
        <v>1442</v>
      </c>
      <c r="B196" s="314" t="s">
        <v>19</v>
      </c>
      <c r="C196" s="314" t="s">
        <v>20</v>
      </c>
      <c r="D196" s="314">
        <v>2019</v>
      </c>
      <c r="E196" s="81" t="s">
        <v>285</v>
      </c>
      <c r="F196" s="81" t="s">
        <v>1443</v>
      </c>
      <c r="G196" s="314" t="s">
        <v>1444</v>
      </c>
      <c r="H196" s="350" t="s">
        <v>1445</v>
      </c>
      <c r="I196" s="351"/>
      <c r="J196" s="351">
        <v>79.88</v>
      </c>
      <c r="K196" s="351">
        <v>79.88</v>
      </c>
      <c r="L196" s="351">
        <v>0</v>
      </c>
      <c r="M196" s="351">
        <v>79.88</v>
      </c>
      <c r="N196" s="352">
        <v>79.88</v>
      </c>
      <c r="O196" s="351">
        <v>0</v>
      </c>
      <c r="P196" s="81" t="s">
        <v>657</v>
      </c>
      <c r="Q196" s="81" t="s">
        <v>718</v>
      </c>
      <c r="R196" s="81" t="s">
        <v>659</v>
      </c>
      <c r="S196" s="81" t="s">
        <v>659</v>
      </c>
      <c r="T196" s="81" t="s">
        <v>50</v>
      </c>
      <c r="U196" s="81" t="s">
        <v>1158</v>
      </c>
      <c r="V196" s="81" t="s">
        <v>662</v>
      </c>
      <c r="W196" s="81" t="s">
        <v>879</v>
      </c>
      <c r="X196" s="81" t="s">
        <v>50</v>
      </c>
      <c r="Y196" s="81">
        <v>2019.09</v>
      </c>
      <c r="Z196" s="81" t="s">
        <v>664</v>
      </c>
      <c r="AA196" s="81" t="s">
        <v>1446</v>
      </c>
      <c r="AB196" s="325" t="s">
        <v>664</v>
      </c>
      <c r="AC196" s="81" t="s">
        <v>664</v>
      </c>
      <c r="AD196" s="81" t="s">
        <v>665</v>
      </c>
      <c r="AE196" s="81"/>
      <c r="AF196" s="367"/>
      <c r="AG196" s="81" t="s">
        <v>880</v>
      </c>
      <c r="AH196" s="81" t="s">
        <v>880</v>
      </c>
      <c r="AI196" s="354"/>
    </row>
    <row r="197" s="330" customFormat="1" ht="22" customHeight="1" spans="1:35">
      <c r="A197" s="314" t="s">
        <v>1447</v>
      </c>
      <c r="B197" s="314" t="s">
        <v>19</v>
      </c>
      <c r="C197" s="314" t="s">
        <v>20</v>
      </c>
      <c r="D197" s="314">
        <v>2019</v>
      </c>
      <c r="E197" s="81" t="s">
        <v>286</v>
      </c>
      <c r="F197" s="81" t="s">
        <v>1381</v>
      </c>
      <c r="G197" s="314" t="s">
        <v>1448</v>
      </c>
      <c r="H197" s="359" t="s">
        <v>1449</v>
      </c>
      <c r="I197" s="351"/>
      <c r="J197" s="351">
        <v>41.02</v>
      </c>
      <c r="K197" s="351">
        <v>41.02</v>
      </c>
      <c r="L197" s="351">
        <v>0</v>
      </c>
      <c r="M197" s="351">
        <v>41.02</v>
      </c>
      <c r="N197" s="352">
        <v>41.02</v>
      </c>
      <c r="O197" s="351">
        <v>0</v>
      </c>
      <c r="P197" s="81" t="s">
        <v>687</v>
      </c>
      <c r="Q197" s="81" t="s">
        <v>688</v>
      </c>
      <c r="R197" s="81" t="s">
        <v>664</v>
      </c>
      <c r="S197" s="81" t="s">
        <v>664</v>
      </c>
      <c r="T197" s="81" t="s">
        <v>50</v>
      </c>
      <c r="U197" s="81" t="s">
        <v>661</v>
      </c>
      <c r="V197" s="81" t="s">
        <v>689</v>
      </c>
      <c r="W197" s="81" t="s">
        <v>1433</v>
      </c>
      <c r="X197" s="81" t="s">
        <v>79</v>
      </c>
      <c r="Y197" s="81" t="s">
        <v>664</v>
      </c>
      <c r="Z197" s="81" t="s">
        <v>664</v>
      </c>
      <c r="AA197" s="81" t="s">
        <v>664</v>
      </c>
      <c r="AB197" s="325" t="s">
        <v>664</v>
      </c>
      <c r="AC197" s="81" t="s">
        <v>664</v>
      </c>
      <c r="AD197" s="81" t="s">
        <v>665</v>
      </c>
      <c r="AE197" s="81"/>
      <c r="AF197" s="367"/>
      <c r="AG197" s="81" t="s">
        <v>880</v>
      </c>
      <c r="AH197" s="81" t="s">
        <v>880</v>
      </c>
      <c r="AI197" s="354"/>
    </row>
    <row r="198" s="330" customFormat="1" ht="22" customHeight="1" spans="1:35">
      <c r="A198" s="314" t="s">
        <v>1450</v>
      </c>
      <c r="B198" s="314" t="s">
        <v>19</v>
      </c>
      <c r="C198" s="314" t="s">
        <v>20</v>
      </c>
      <c r="D198" s="314">
        <v>2019</v>
      </c>
      <c r="E198" s="81" t="s">
        <v>287</v>
      </c>
      <c r="F198" s="81" t="s">
        <v>1451</v>
      </c>
      <c r="G198" s="81" t="s">
        <v>1452</v>
      </c>
      <c r="H198" s="359" t="s">
        <v>1453</v>
      </c>
      <c r="I198" s="351"/>
      <c r="J198" s="351">
        <v>3246.22</v>
      </c>
      <c r="K198" s="351">
        <v>2335</v>
      </c>
      <c r="L198" s="351">
        <v>911.22</v>
      </c>
      <c r="M198" s="351">
        <v>2856.323336</v>
      </c>
      <c r="N198" s="352">
        <v>2335</v>
      </c>
      <c r="O198" s="351">
        <v>521.323336</v>
      </c>
      <c r="P198" s="81" t="s">
        <v>657</v>
      </c>
      <c r="Q198" s="81" t="s">
        <v>658</v>
      </c>
      <c r="R198" s="81" t="s">
        <v>659</v>
      </c>
      <c r="S198" s="81" t="s">
        <v>747</v>
      </c>
      <c r="T198" s="81" t="s">
        <v>79</v>
      </c>
      <c r="U198" s="81" t="s">
        <v>1158</v>
      </c>
      <c r="V198" s="81" t="s">
        <v>1211</v>
      </c>
      <c r="W198" s="81" t="s">
        <v>880</v>
      </c>
      <c r="X198" s="81" t="s">
        <v>79</v>
      </c>
      <c r="Y198" s="81" t="s">
        <v>664</v>
      </c>
      <c r="Z198" s="81" t="s">
        <v>664</v>
      </c>
      <c r="AA198" s="81" t="s">
        <v>664</v>
      </c>
      <c r="AB198" s="353" t="s">
        <v>664</v>
      </c>
      <c r="AC198" s="81" t="s">
        <v>664</v>
      </c>
      <c r="AD198" s="81" t="s">
        <v>880</v>
      </c>
      <c r="AE198" s="81"/>
      <c r="AF198" s="354"/>
      <c r="AG198" s="354" t="s">
        <v>900</v>
      </c>
      <c r="AH198" s="358" t="s">
        <v>1454</v>
      </c>
      <c r="AI198" s="354"/>
    </row>
    <row r="199" s="330" customFormat="1" ht="22" customHeight="1" spans="1:35">
      <c r="A199" s="314" t="s">
        <v>1455</v>
      </c>
      <c r="B199" s="314" t="s">
        <v>19</v>
      </c>
      <c r="C199" s="314" t="s">
        <v>20</v>
      </c>
      <c r="D199" s="314">
        <v>2019</v>
      </c>
      <c r="E199" s="81" t="s">
        <v>288</v>
      </c>
      <c r="F199" s="81" t="s">
        <v>1155</v>
      </c>
      <c r="G199" s="81" t="s">
        <v>1456</v>
      </c>
      <c r="H199" s="359" t="s">
        <v>1457</v>
      </c>
      <c r="I199" s="351"/>
      <c r="J199" s="351">
        <v>299.31</v>
      </c>
      <c r="K199" s="351">
        <v>299.31</v>
      </c>
      <c r="L199" s="351">
        <v>0</v>
      </c>
      <c r="M199" s="351">
        <v>283.14</v>
      </c>
      <c r="N199" s="352">
        <v>283.14</v>
      </c>
      <c r="O199" s="351">
        <v>0</v>
      </c>
      <c r="P199" s="81" t="s">
        <v>657</v>
      </c>
      <c r="Q199" s="81" t="s">
        <v>1061</v>
      </c>
      <c r="R199" s="81" t="s">
        <v>659</v>
      </c>
      <c r="S199" s="81" t="s">
        <v>747</v>
      </c>
      <c r="T199" s="81" t="s">
        <v>50</v>
      </c>
      <c r="U199" s="81" t="s">
        <v>673</v>
      </c>
      <c r="V199" s="81" t="s">
        <v>662</v>
      </c>
      <c r="W199" s="81" t="s">
        <v>1458</v>
      </c>
      <c r="X199" s="81" t="s">
        <v>664</v>
      </c>
      <c r="Y199" s="81" t="s">
        <v>664</v>
      </c>
      <c r="Z199" s="81" t="s">
        <v>664</v>
      </c>
      <c r="AA199" s="81" t="s">
        <v>664</v>
      </c>
      <c r="AB199" s="353" t="s">
        <v>664</v>
      </c>
      <c r="AC199" s="81" t="s">
        <v>664</v>
      </c>
      <c r="AD199" s="81" t="s">
        <v>665</v>
      </c>
      <c r="AE199" s="81"/>
      <c r="AF199" s="354"/>
      <c r="AG199" s="354" t="s">
        <v>1459</v>
      </c>
      <c r="AH199" s="354" t="s">
        <v>1459</v>
      </c>
      <c r="AI199" s="354"/>
    </row>
    <row r="200" s="330" customFormat="1" ht="22" customHeight="1" spans="1:35">
      <c r="A200" s="314" t="s">
        <v>1460</v>
      </c>
      <c r="B200" s="314" t="s">
        <v>19</v>
      </c>
      <c r="C200" s="314" t="s">
        <v>20</v>
      </c>
      <c r="D200" s="314">
        <v>2019</v>
      </c>
      <c r="E200" s="81" t="s">
        <v>293</v>
      </c>
      <c r="F200" s="81" t="s">
        <v>1461</v>
      </c>
      <c r="G200" s="81" t="s">
        <v>951</v>
      </c>
      <c r="H200" s="350" t="s">
        <v>1462</v>
      </c>
      <c r="I200" s="351"/>
      <c r="J200" s="351">
        <v>4851.21</v>
      </c>
      <c r="K200" s="351">
        <v>4851.21</v>
      </c>
      <c r="L200" s="351">
        <v>0</v>
      </c>
      <c r="M200" s="351">
        <v>4768.02583000001</v>
      </c>
      <c r="N200" s="352">
        <v>4768.02583000001</v>
      </c>
      <c r="O200" s="351">
        <v>0</v>
      </c>
      <c r="P200" s="81" t="s">
        <v>669</v>
      </c>
      <c r="Q200" s="81" t="s">
        <v>680</v>
      </c>
      <c r="R200" s="81" t="s">
        <v>664</v>
      </c>
      <c r="S200" s="355" t="s">
        <v>664</v>
      </c>
      <c r="T200" s="81"/>
      <c r="U200" s="81" t="s">
        <v>661</v>
      </c>
      <c r="V200" s="81" t="s">
        <v>1211</v>
      </c>
      <c r="W200" s="355" t="s">
        <v>880</v>
      </c>
      <c r="X200" s="81" t="s">
        <v>664</v>
      </c>
      <c r="Y200" s="81" t="s">
        <v>664</v>
      </c>
      <c r="Z200" s="81" t="s">
        <v>664</v>
      </c>
      <c r="AA200" s="81" t="s">
        <v>664</v>
      </c>
      <c r="AB200" s="353" t="s">
        <v>664</v>
      </c>
      <c r="AC200" s="81" t="s">
        <v>664</v>
      </c>
      <c r="AD200" s="81" t="s">
        <v>665</v>
      </c>
      <c r="AE200" s="81"/>
      <c r="AF200" s="354"/>
      <c r="AG200" s="357" t="s">
        <v>1463</v>
      </c>
      <c r="AH200" s="357" t="s">
        <v>1463</v>
      </c>
      <c r="AI200" s="354" t="s">
        <v>1464</v>
      </c>
    </row>
    <row r="201" s="330" customFormat="1" ht="22" customHeight="1" spans="1:35">
      <c r="A201" s="314" t="s">
        <v>1465</v>
      </c>
      <c r="B201" s="314" t="s">
        <v>19</v>
      </c>
      <c r="C201" s="314" t="s">
        <v>20</v>
      </c>
      <c r="D201" s="314">
        <v>2019</v>
      </c>
      <c r="E201" s="81" t="s">
        <v>295</v>
      </c>
      <c r="F201" s="81" t="s">
        <v>1461</v>
      </c>
      <c r="G201" s="81" t="s">
        <v>951</v>
      </c>
      <c r="H201" s="359" t="s">
        <v>1466</v>
      </c>
      <c r="I201" s="351"/>
      <c r="J201" s="351">
        <v>1925.18</v>
      </c>
      <c r="K201" s="351">
        <v>1925.18</v>
      </c>
      <c r="L201" s="351">
        <v>0</v>
      </c>
      <c r="M201" s="351">
        <v>1834.55504</v>
      </c>
      <c r="N201" s="352">
        <v>1834.55504</v>
      </c>
      <c r="O201" s="351">
        <v>0</v>
      </c>
      <c r="P201" s="81" t="s">
        <v>669</v>
      </c>
      <c r="Q201" s="81" t="s">
        <v>680</v>
      </c>
      <c r="R201" s="81" t="s">
        <v>664</v>
      </c>
      <c r="S201" s="81" t="s">
        <v>664</v>
      </c>
      <c r="T201" s="81"/>
      <c r="U201" s="81" t="s">
        <v>661</v>
      </c>
      <c r="V201" s="81" t="s">
        <v>1211</v>
      </c>
      <c r="W201" s="81" t="s">
        <v>880</v>
      </c>
      <c r="X201" s="81" t="s">
        <v>664</v>
      </c>
      <c r="Y201" s="81" t="s">
        <v>664</v>
      </c>
      <c r="Z201" s="81" t="s">
        <v>664</v>
      </c>
      <c r="AA201" s="81" t="s">
        <v>664</v>
      </c>
      <c r="AB201" s="353" t="s">
        <v>664</v>
      </c>
      <c r="AC201" s="81" t="s">
        <v>664</v>
      </c>
      <c r="AD201" s="81" t="s">
        <v>665</v>
      </c>
      <c r="AE201" s="81"/>
      <c r="AF201" s="354"/>
      <c r="AG201" s="354" t="s">
        <v>1333</v>
      </c>
      <c r="AH201" s="354" t="s">
        <v>1333</v>
      </c>
      <c r="AI201" s="354"/>
    </row>
    <row r="202" s="330" customFormat="1" ht="22" customHeight="1" spans="1:35">
      <c r="A202" s="314" t="s">
        <v>1467</v>
      </c>
      <c r="B202" s="314" t="s">
        <v>19</v>
      </c>
      <c r="C202" s="314" t="s">
        <v>20</v>
      </c>
      <c r="D202" s="314">
        <v>2020</v>
      </c>
      <c r="E202" s="81" t="s">
        <v>296</v>
      </c>
      <c r="F202" s="81" t="s">
        <v>1381</v>
      </c>
      <c r="G202" s="81" t="s">
        <v>902</v>
      </c>
      <c r="H202" s="350" t="s">
        <v>1468</v>
      </c>
      <c r="I202" s="351"/>
      <c r="J202" s="351">
        <v>127.07</v>
      </c>
      <c r="K202" s="351">
        <v>127.07</v>
      </c>
      <c r="L202" s="351">
        <v>0</v>
      </c>
      <c r="M202" s="351">
        <v>68.53</v>
      </c>
      <c r="N202" s="352">
        <v>68.53</v>
      </c>
      <c r="O202" s="351">
        <v>0</v>
      </c>
      <c r="P202" s="81" t="s">
        <v>657</v>
      </c>
      <c r="Q202" s="81" t="s">
        <v>1061</v>
      </c>
      <c r="R202" s="81" t="s">
        <v>659</v>
      </c>
      <c r="S202" s="81" t="s">
        <v>777</v>
      </c>
      <c r="T202" s="81" t="s">
        <v>79</v>
      </c>
      <c r="U202" s="81" t="s">
        <v>661</v>
      </c>
      <c r="V202" s="81" t="s">
        <v>662</v>
      </c>
      <c r="W202" s="81" t="s">
        <v>900</v>
      </c>
      <c r="X202" s="81" t="s">
        <v>79</v>
      </c>
      <c r="Y202" s="81" t="s">
        <v>664</v>
      </c>
      <c r="Z202" s="81" t="s">
        <v>664</v>
      </c>
      <c r="AA202" s="81" t="s">
        <v>664</v>
      </c>
      <c r="AB202" s="353" t="s">
        <v>664</v>
      </c>
      <c r="AC202" s="81" t="s">
        <v>664</v>
      </c>
      <c r="AD202" s="81" t="s">
        <v>665</v>
      </c>
      <c r="AE202" s="81" t="s">
        <v>660</v>
      </c>
      <c r="AF202" s="354"/>
      <c r="AG202" s="354" t="s">
        <v>858</v>
      </c>
      <c r="AH202" s="354" t="s">
        <v>858</v>
      </c>
      <c r="AI202" s="354"/>
    </row>
    <row r="203" s="330" customFormat="1" ht="22" customHeight="1" spans="1:35">
      <c r="A203" s="314" t="s">
        <v>1469</v>
      </c>
      <c r="B203" s="314" t="s">
        <v>19</v>
      </c>
      <c r="C203" s="314" t="s">
        <v>20</v>
      </c>
      <c r="D203" s="314">
        <v>2020</v>
      </c>
      <c r="E203" s="81" t="s">
        <v>297</v>
      </c>
      <c r="F203" s="81" t="s">
        <v>1470</v>
      </c>
      <c r="G203" s="81" t="s">
        <v>1471</v>
      </c>
      <c r="H203" s="359" t="s">
        <v>1472</v>
      </c>
      <c r="I203" s="351"/>
      <c r="J203" s="351">
        <v>110.8396692</v>
      </c>
      <c r="K203" s="351">
        <v>96.99</v>
      </c>
      <c r="L203" s="351">
        <v>13.8496692</v>
      </c>
      <c r="M203" s="351">
        <v>110.8396692</v>
      </c>
      <c r="N203" s="352">
        <v>96.99</v>
      </c>
      <c r="O203" s="351">
        <v>13.8496692</v>
      </c>
      <c r="P203" s="81" t="s">
        <v>687</v>
      </c>
      <c r="Q203" s="81" t="s">
        <v>688</v>
      </c>
      <c r="R203" s="81" t="s">
        <v>664</v>
      </c>
      <c r="S203" s="81" t="s">
        <v>664</v>
      </c>
      <c r="T203" s="81" t="s">
        <v>50</v>
      </c>
      <c r="U203" s="81" t="s">
        <v>661</v>
      </c>
      <c r="V203" s="81" t="s">
        <v>689</v>
      </c>
      <c r="W203" s="81" t="s">
        <v>1459</v>
      </c>
      <c r="X203" s="81" t="s">
        <v>79</v>
      </c>
      <c r="Y203" s="81" t="s">
        <v>664</v>
      </c>
      <c r="Z203" s="81" t="s">
        <v>664</v>
      </c>
      <c r="AA203" s="81" t="s">
        <v>664</v>
      </c>
      <c r="AB203" s="353" t="s">
        <v>664</v>
      </c>
      <c r="AC203" s="81" t="s">
        <v>664</v>
      </c>
      <c r="AD203" s="81" t="s">
        <v>665</v>
      </c>
      <c r="AE203" s="81" t="s">
        <v>1473</v>
      </c>
      <c r="AF203" s="354"/>
      <c r="AG203" s="354" t="s">
        <v>1474</v>
      </c>
      <c r="AH203" s="354" t="s">
        <v>1474</v>
      </c>
      <c r="AI203" s="354"/>
    </row>
    <row r="204" s="330" customFormat="1" ht="22" customHeight="1" spans="1:35">
      <c r="A204" s="314" t="s">
        <v>1475</v>
      </c>
      <c r="B204" s="314" t="s">
        <v>19</v>
      </c>
      <c r="C204" s="314" t="s">
        <v>20</v>
      </c>
      <c r="D204" s="314">
        <v>2020</v>
      </c>
      <c r="E204" s="81" t="s">
        <v>298</v>
      </c>
      <c r="F204" s="81" t="s">
        <v>1155</v>
      </c>
      <c r="G204" s="81" t="s">
        <v>1476</v>
      </c>
      <c r="H204" s="350" t="s">
        <v>1477</v>
      </c>
      <c r="I204" s="351"/>
      <c r="J204" s="351">
        <v>1000</v>
      </c>
      <c r="K204" s="351">
        <v>500</v>
      </c>
      <c r="L204" s="351">
        <v>500</v>
      </c>
      <c r="M204" s="351">
        <v>991.419447</v>
      </c>
      <c r="N204" s="352">
        <v>500</v>
      </c>
      <c r="O204" s="351">
        <v>491.419447</v>
      </c>
      <c r="P204" s="81" t="s">
        <v>657</v>
      </c>
      <c r="Q204" s="81" t="s">
        <v>758</v>
      </c>
      <c r="R204" s="81" t="s">
        <v>659</v>
      </c>
      <c r="S204" s="81" t="s">
        <v>659</v>
      </c>
      <c r="T204" s="81" t="s">
        <v>79</v>
      </c>
      <c r="U204" s="81" t="s">
        <v>661</v>
      </c>
      <c r="V204" s="81" t="s">
        <v>1211</v>
      </c>
      <c r="W204" s="81" t="s">
        <v>880</v>
      </c>
      <c r="X204" s="81" t="s">
        <v>664</v>
      </c>
      <c r="Y204" s="81" t="s">
        <v>664</v>
      </c>
      <c r="Z204" s="81" t="s">
        <v>664</v>
      </c>
      <c r="AA204" s="81" t="s">
        <v>664</v>
      </c>
      <c r="AB204" s="353" t="s">
        <v>664</v>
      </c>
      <c r="AC204" s="81" t="s">
        <v>664</v>
      </c>
      <c r="AD204" s="81" t="s">
        <v>665</v>
      </c>
      <c r="AE204" s="81" t="s">
        <v>659</v>
      </c>
      <c r="AF204" s="354"/>
      <c r="AG204" s="354" t="s">
        <v>1478</v>
      </c>
      <c r="AH204" s="354" t="s">
        <v>1478</v>
      </c>
      <c r="AI204" s="354"/>
    </row>
    <row r="205" s="331" customFormat="1" ht="22" customHeight="1" spans="1:35">
      <c r="A205" s="305" t="s">
        <v>1479</v>
      </c>
      <c r="B205" s="305" t="s">
        <v>19</v>
      </c>
      <c r="C205" s="305" t="s">
        <v>20</v>
      </c>
      <c r="D205" s="305">
        <v>2020</v>
      </c>
      <c r="E205" s="371" t="s">
        <v>299</v>
      </c>
      <c r="F205" s="371" t="s">
        <v>1443</v>
      </c>
      <c r="G205" s="371" t="s">
        <v>1246</v>
      </c>
      <c r="H205" s="372" t="s">
        <v>1480</v>
      </c>
      <c r="I205" s="373"/>
      <c r="J205" s="373">
        <v>14.77</v>
      </c>
      <c r="K205" s="373">
        <v>14.77</v>
      </c>
      <c r="L205" s="373">
        <v>0</v>
      </c>
      <c r="M205" s="373">
        <v>14.77</v>
      </c>
      <c r="N205" s="374">
        <v>14.77</v>
      </c>
      <c r="O205" s="373">
        <v>0</v>
      </c>
      <c r="P205" s="371" t="s">
        <v>687</v>
      </c>
      <c r="Q205" s="371" t="s">
        <v>718</v>
      </c>
      <c r="R205" s="381" t="s">
        <v>664</v>
      </c>
      <c r="S205" s="375" t="s">
        <v>664</v>
      </c>
      <c r="T205" s="371" t="s">
        <v>50</v>
      </c>
      <c r="U205" s="371" t="s">
        <v>661</v>
      </c>
      <c r="V205" s="371" t="s">
        <v>689</v>
      </c>
      <c r="W205" s="371" t="s">
        <v>1333</v>
      </c>
      <c r="X205" s="371" t="s">
        <v>79</v>
      </c>
      <c r="Y205" s="371" t="s">
        <v>664</v>
      </c>
      <c r="Z205" s="371" t="s">
        <v>664</v>
      </c>
      <c r="AA205" s="371" t="s">
        <v>664</v>
      </c>
      <c r="AB205" s="376" t="s">
        <v>664</v>
      </c>
      <c r="AC205" s="371" t="s">
        <v>664</v>
      </c>
      <c r="AD205" s="371" t="s">
        <v>665</v>
      </c>
      <c r="AE205" s="371"/>
      <c r="AF205" s="377"/>
      <c r="AG205" s="377" t="s">
        <v>1481</v>
      </c>
      <c r="AH205" s="377" t="s">
        <v>1482</v>
      </c>
      <c r="AI205" s="377"/>
    </row>
    <row r="206" s="330" customFormat="1" ht="22" customHeight="1" spans="1:35">
      <c r="A206" s="314" t="s">
        <v>1483</v>
      </c>
      <c r="B206" s="314" t="s">
        <v>19</v>
      </c>
      <c r="C206" s="314" t="s">
        <v>20</v>
      </c>
      <c r="D206" s="314">
        <v>2020</v>
      </c>
      <c r="E206" s="81" t="s">
        <v>300</v>
      </c>
      <c r="F206" s="81" t="s">
        <v>1470</v>
      </c>
      <c r="G206" s="81" t="s">
        <v>716</v>
      </c>
      <c r="H206" s="359" t="s">
        <v>1484</v>
      </c>
      <c r="I206" s="351"/>
      <c r="J206" s="351">
        <v>24.88</v>
      </c>
      <c r="K206" s="351">
        <v>24.88</v>
      </c>
      <c r="L206" s="351">
        <v>0</v>
      </c>
      <c r="M206" s="351">
        <v>24.88</v>
      </c>
      <c r="N206" s="352">
        <v>24.88</v>
      </c>
      <c r="O206" s="351">
        <v>0</v>
      </c>
      <c r="P206" s="81" t="s">
        <v>657</v>
      </c>
      <c r="Q206" s="81" t="s">
        <v>680</v>
      </c>
      <c r="R206" s="81" t="s">
        <v>659</v>
      </c>
      <c r="S206" s="81" t="s">
        <v>777</v>
      </c>
      <c r="T206" s="81" t="s">
        <v>79</v>
      </c>
      <c r="U206" s="81" t="s">
        <v>661</v>
      </c>
      <c r="V206" s="81" t="s">
        <v>662</v>
      </c>
      <c r="W206" s="81" t="s">
        <v>858</v>
      </c>
      <c r="X206" s="81" t="s">
        <v>79</v>
      </c>
      <c r="Y206" s="81" t="s">
        <v>664</v>
      </c>
      <c r="Z206" s="81" t="s">
        <v>664</v>
      </c>
      <c r="AA206" s="81" t="s">
        <v>664</v>
      </c>
      <c r="AB206" s="353" t="s">
        <v>664</v>
      </c>
      <c r="AC206" s="81" t="s">
        <v>664</v>
      </c>
      <c r="AD206" s="81" t="s">
        <v>665</v>
      </c>
      <c r="AE206" s="81" t="s">
        <v>660</v>
      </c>
      <c r="AF206" s="354"/>
      <c r="AG206" s="354" t="s">
        <v>1485</v>
      </c>
      <c r="AH206" s="354" t="s">
        <v>1485</v>
      </c>
      <c r="AI206" s="354"/>
    </row>
    <row r="207" s="330" customFormat="1" ht="22" customHeight="1" spans="1:35">
      <c r="A207" s="314" t="s">
        <v>1486</v>
      </c>
      <c r="B207" s="314" t="s">
        <v>19</v>
      </c>
      <c r="C207" s="314" t="s">
        <v>20</v>
      </c>
      <c r="D207" s="314">
        <v>2020</v>
      </c>
      <c r="E207" s="81" t="s">
        <v>301</v>
      </c>
      <c r="F207" s="81" t="s">
        <v>1381</v>
      </c>
      <c r="G207" s="81" t="s">
        <v>745</v>
      </c>
      <c r="H207" s="359" t="s">
        <v>1487</v>
      </c>
      <c r="I207" s="351"/>
      <c r="J207" s="351">
        <v>19.15</v>
      </c>
      <c r="K207" s="351">
        <v>19.15</v>
      </c>
      <c r="L207" s="351">
        <v>0</v>
      </c>
      <c r="M207" s="351">
        <v>19.15</v>
      </c>
      <c r="N207" s="352">
        <v>19.15</v>
      </c>
      <c r="O207" s="351">
        <v>0</v>
      </c>
      <c r="P207" s="81" t="s">
        <v>687</v>
      </c>
      <c r="Q207" s="81" t="s">
        <v>688</v>
      </c>
      <c r="R207" s="81" t="s">
        <v>664</v>
      </c>
      <c r="S207" s="81" t="s">
        <v>664</v>
      </c>
      <c r="T207" s="81" t="s">
        <v>50</v>
      </c>
      <c r="U207" s="81" t="s">
        <v>661</v>
      </c>
      <c r="V207" s="81" t="s">
        <v>689</v>
      </c>
      <c r="W207" s="81" t="s">
        <v>1474</v>
      </c>
      <c r="X207" s="81" t="s">
        <v>79</v>
      </c>
      <c r="Y207" s="81" t="s">
        <v>664</v>
      </c>
      <c r="Z207" s="81" t="s">
        <v>664</v>
      </c>
      <c r="AA207" s="81" t="s">
        <v>664</v>
      </c>
      <c r="AB207" s="353" t="s">
        <v>664</v>
      </c>
      <c r="AC207" s="81" t="s">
        <v>664</v>
      </c>
      <c r="AD207" s="81" t="s">
        <v>665</v>
      </c>
      <c r="AE207" s="81"/>
      <c r="AF207" s="354"/>
      <c r="AG207" s="354" t="s">
        <v>1488</v>
      </c>
      <c r="AH207" s="354" t="s">
        <v>1488</v>
      </c>
      <c r="AI207" s="354"/>
    </row>
    <row r="208" s="331" customFormat="1" ht="22" customHeight="1" spans="1:35">
      <c r="A208" s="305" t="s">
        <v>1489</v>
      </c>
      <c r="B208" s="305" t="s">
        <v>19</v>
      </c>
      <c r="C208" s="305" t="s">
        <v>20</v>
      </c>
      <c r="D208" s="305">
        <v>2020</v>
      </c>
      <c r="E208" s="371" t="s">
        <v>302</v>
      </c>
      <c r="F208" s="371" t="s">
        <v>1470</v>
      </c>
      <c r="G208" s="371" t="s">
        <v>1490</v>
      </c>
      <c r="H208" s="372" t="s">
        <v>1491</v>
      </c>
      <c r="I208" s="373"/>
      <c r="J208" s="373">
        <v>99.97</v>
      </c>
      <c r="K208" s="373">
        <v>99.97</v>
      </c>
      <c r="L208" s="373">
        <v>0</v>
      </c>
      <c r="M208" s="373">
        <v>99.97</v>
      </c>
      <c r="N208" s="374">
        <v>99.97</v>
      </c>
      <c r="O208" s="373">
        <v>0</v>
      </c>
      <c r="P208" s="371" t="s">
        <v>657</v>
      </c>
      <c r="Q208" s="371" t="s">
        <v>680</v>
      </c>
      <c r="R208" s="381" t="s">
        <v>659</v>
      </c>
      <c r="S208" s="375" t="s">
        <v>777</v>
      </c>
      <c r="T208" s="371" t="s">
        <v>79</v>
      </c>
      <c r="U208" s="371" t="s">
        <v>661</v>
      </c>
      <c r="V208" s="371" t="s">
        <v>662</v>
      </c>
      <c r="W208" s="371" t="s">
        <v>1492</v>
      </c>
      <c r="X208" s="371" t="s">
        <v>664</v>
      </c>
      <c r="Y208" s="371" t="s">
        <v>664</v>
      </c>
      <c r="Z208" s="371" t="s">
        <v>664</v>
      </c>
      <c r="AA208" s="371" t="s">
        <v>664</v>
      </c>
      <c r="AB208" s="376" t="s">
        <v>664</v>
      </c>
      <c r="AC208" s="371" t="s">
        <v>664</v>
      </c>
      <c r="AD208" s="371" t="s">
        <v>665</v>
      </c>
      <c r="AE208" s="371"/>
      <c r="AF208" s="377"/>
      <c r="AG208" s="377" t="s">
        <v>1493</v>
      </c>
      <c r="AH208" s="377" t="s">
        <v>1494</v>
      </c>
      <c r="AI208" s="377"/>
    </row>
    <row r="209" s="331" customFormat="1" ht="22" customHeight="1" spans="1:35">
      <c r="A209" s="305" t="s">
        <v>1495</v>
      </c>
      <c r="B209" s="305" t="s">
        <v>19</v>
      </c>
      <c r="C209" s="305" t="s">
        <v>20</v>
      </c>
      <c r="D209" s="305">
        <v>2020</v>
      </c>
      <c r="E209" s="371" t="s">
        <v>303</v>
      </c>
      <c r="F209" s="371" t="s">
        <v>665</v>
      </c>
      <c r="G209" s="371" t="s">
        <v>1496</v>
      </c>
      <c r="H209" s="372" t="s">
        <v>1497</v>
      </c>
      <c r="I209" s="373"/>
      <c r="J209" s="373">
        <v>899.85</v>
      </c>
      <c r="K209" s="373">
        <v>899.85</v>
      </c>
      <c r="L209" s="373">
        <v>0</v>
      </c>
      <c r="M209" s="373">
        <v>794.733787</v>
      </c>
      <c r="N209" s="374">
        <v>794.733787</v>
      </c>
      <c r="O209" s="373">
        <v>0</v>
      </c>
      <c r="P209" s="371" t="s">
        <v>669</v>
      </c>
      <c r="Q209" s="371" t="s">
        <v>1061</v>
      </c>
      <c r="R209" s="371" t="s">
        <v>659</v>
      </c>
      <c r="S209" s="371"/>
      <c r="T209" s="371" t="s">
        <v>79</v>
      </c>
      <c r="U209" s="371" t="s">
        <v>673</v>
      </c>
      <c r="V209" s="371" t="s">
        <v>662</v>
      </c>
      <c r="W209" s="371" t="s">
        <v>1498</v>
      </c>
      <c r="X209" s="371" t="s">
        <v>664</v>
      </c>
      <c r="Y209" s="371" t="s">
        <v>664</v>
      </c>
      <c r="Z209" s="371" t="s">
        <v>664</v>
      </c>
      <c r="AA209" s="371" t="s">
        <v>664</v>
      </c>
      <c r="AB209" s="376" t="s">
        <v>664</v>
      </c>
      <c r="AC209" s="371" t="s">
        <v>664</v>
      </c>
      <c r="AD209" s="371" t="s">
        <v>665</v>
      </c>
      <c r="AE209" s="371"/>
      <c r="AF209" s="377"/>
      <c r="AG209" s="377" t="s">
        <v>1361</v>
      </c>
      <c r="AH209" s="377" t="s">
        <v>1499</v>
      </c>
      <c r="AI209" s="377"/>
    </row>
    <row r="210" s="331" customFormat="1" ht="22" customHeight="1" spans="1:35">
      <c r="A210" s="305" t="s">
        <v>1500</v>
      </c>
      <c r="B210" s="305" t="s">
        <v>19</v>
      </c>
      <c r="C210" s="305" t="s">
        <v>20</v>
      </c>
      <c r="D210" s="305">
        <v>2020</v>
      </c>
      <c r="E210" s="371" t="s">
        <v>304</v>
      </c>
      <c r="F210" s="371" t="s">
        <v>1470</v>
      </c>
      <c r="G210" s="371" t="s">
        <v>721</v>
      </c>
      <c r="H210" s="382" t="s">
        <v>1501</v>
      </c>
      <c r="I210" s="373"/>
      <c r="J210" s="373">
        <v>59.97</v>
      </c>
      <c r="K210" s="373">
        <v>59.97</v>
      </c>
      <c r="L210" s="373">
        <v>0</v>
      </c>
      <c r="M210" s="373">
        <v>59.97</v>
      </c>
      <c r="N210" s="374">
        <v>59.97</v>
      </c>
      <c r="O210" s="373">
        <v>0</v>
      </c>
      <c r="P210" s="371" t="s">
        <v>687</v>
      </c>
      <c r="Q210" s="371" t="s">
        <v>758</v>
      </c>
      <c r="R210" s="371" t="s">
        <v>664</v>
      </c>
      <c r="S210" s="371" t="s">
        <v>664</v>
      </c>
      <c r="T210" s="371" t="s">
        <v>50</v>
      </c>
      <c r="U210" s="371" t="s">
        <v>661</v>
      </c>
      <c r="V210" s="371" t="s">
        <v>689</v>
      </c>
      <c r="W210" s="371" t="s">
        <v>1485</v>
      </c>
      <c r="X210" s="371" t="s">
        <v>79</v>
      </c>
      <c r="Y210" s="371" t="s">
        <v>664</v>
      </c>
      <c r="Z210" s="371" t="s">
        <v>664</v>
      </c>
      <c r="AA210" s="371" t="s">
        <v>664</v>
      </c>
      <c r="AB210" s="376" t="s">
        <v>664</v>
      </c>
      <c r="AC210" s="371" t="s">
        <v>664</v>
      </c>
      <c r="AD210" s="371" t="s">
        <v>665</v>
      </c>
      <c r="AE210" s="371"/>
      <c r="AF210" s="377"/>
      <c r="AG210" s="377" t="s">
        <v>1361</v>
      </c>
      <c r="AH210" s="377" t="s">
        <v>1499</v>
      </c>
      <c r="AI210" s="377"/>
    </row>
    <row r="211" s="330" customFormat="1" ht="22" customHeight="1" spans="1:35">
      <c r="A211" s="314" t="s">
        <v>1502</v>
      </c>
      <c r="B211" s="314" t="s">
        <v>19</v>
      </c>
      <c r="C211" s="314" t="s">
        <v>20</v>
      </c>
      <c r="D211" s="314">
        <v>2020</v>
      </c>
      <c r="E211" s="81" t="s">
        <v>305</v>
      </c>
      <c r="F211" s="81" t="s">
        <v>654</v>
      </c>
      <c r="G211" s="81" t="s">
        <v>1503</v>
      </c>
      <c r="H211" s="350" t="s">
        <v>1504</v>
      </c>
      <c r="I211" s="351"/>
      <c r="J211" s="351">
        <v>599.15</v>
      </c>
      <c r="K211" s="351">
        <v>599.15</v>
      </c>
      <c r="L211" s="351">
        <v>0</v>
      </c>
      <c r="M211" s="351">
        <v>569.75764</v>
      </c>
      <c r="N211" s="352">
        <v>569.75764</v>
      </c>
      <c r="O211" s="351">
        <v>0</v>
      </c>
      <c r="P211" s="81" t="s">
        <v>657</v>
      </c>
      <c r="Q211" s="81" t="s">
        <v>718</v>
      </c>
      <c r="R211" s="81" t="s">
        <v>659</v>
      </c>
      <c r="S211" s="81" t="s">
        <v>659</v>
      </c>
      <c r="T211" s="81" t="s">
        <v>50</v>
      </c>
      <c r="U211" s="81" t="s">
        <v>673</v>
      </c>
      <c r="V211" s="81" t="s">
        <v>695</v>
      </c>
      <c r="W211" s="81" t="s">
        <v>1488</v>
      </c>
      <c r="X211" s="81" t="s">
        <v>664</v>
      </c>
      <c r="Y211" s="81" t="s">
        <v>664</v>
      </c>
      <c r="Z211" s="81" t="s">
        <v>664</v>
      </c>
      <c r="AA211" s="81" t="s">
        <v>664</v>
      </c>
      <c r="AB211" s="353" t="s">
        <v>664</v>
      </c>
      <c r="AC211" s="81" t="s">
        <v>664</v>
      </c>
      <c r="AD211" s="81" t="s">
        <v>665</v>
      </c>
      <c r="AE211" s="81"/>
      <c r="AF211" s="354"/>
      <c r="AG211" s="354" t="s">
        <v>932</v>
      </c>
      <c r="AH211" s="354" t="s">
        <v>932</v>
      </c>
      <c r="AI211" s="354" t="s">
        <v>1505</v>
      </c>
    </row>
    <row r="212" s="330" customFormat="1" ht="22" customHeight="1" spans="1:35">
      <c r="A212" s="314" t="s">
        <v>1506</v>
      </c>
      <c r="B212" s="314" t="s">
        <v>19</v>
      </c>
      <c r="C212" s="314" t="s">
        <v>20</v>
      </c>
      <c r="D212" s="314">
        <v>2020</v>
      </c>
      <c r="E212" s="81" t="s">
        <v>306</v>
      </c>
      <c r="F212" s="81" t="s">
        <v>665</v>
      </c>
      <c r="G212" s="81" t="s">
        <v>1507</v>
      </c>
      <c r="H212" s="359" t="s">
        <v>1508</v>
      </c>
      <c r="I212" s="351"/>
      <c r="J212" s="351">
        <v>1099.36</v>
      </c>
      <c r="K212" s="351">
        <v>1099.36</v>
      </c>
      <c r="L212" s="351">
        <v>0</v>
      </c>
      <c r="M212" s="351">
        <v>834.130179</v>
      </c>
      <c r="N212" s="352">
        <v>834.130179</v>
      </c>
      <c r="O212" s="351">
        <v>0</v>
      </c>
      <c r="P212" s="81" t="s">
        <v>669</v>
      </c>
      <c r="Q212" s="81" t="s">
        <v>1061</v>
      </c>
      <c r="R212" s="81" t="s">
        <v>659</v>
      </c>
      <c r="S212" s="81"/>
      <c r="T212" s="81" t="s">
        <v>50</v>
      </c>
      <c r="U212" s="81" t="s">
        <v>673</v>
      </c>
      <c r="V212" s="81" t="s">
        <v>695</v>
      </c>
      <c r="W212" s="81" t="s">
        <v>1509</v>
      </c>
      <c r="X212" s="81" t="s">
        <v>664</v>
      </c>
      <c r="Y212" s="81" t="s">
        <v>664</v>
      </c>
      <c r="Z212" s="81" t="s">
        <v>664</v>
      </c>
      <c r="AA212" s="81" t="s">
        <v>664</v>
      </c>
      <c r="AB212" s="353" t="s">
        <v>664</v>
      </c>
      <c r="AC212" s="81" t="s">
        <v>664</v>
      </c>
      <c r="AD212" s="81" t="s">
        <v>665</v>
      </c>
      <c r="AE212" s="81"/>
      <c r="AF212" s="354"/>
      <c r="AG212" s="354" t="s">
        <v>1510</v>
      </c>
      <c r="AH212" s="354" t="s">
        <v>1510</v>
      </c>
      <c r="AI212" s="354"/>
    </row>
    <row r="213" s="330" customFormat="1" ht="22" customHeight="1" spans="1:35">
      <c r="A213" s="314" t="s">
        <v>1511</v>
      </c>
      <c r="B213" s="314" t="s">
        <v>19</v>
      </c>
      <c r="C213" s="314" t="s">
        <v>20</v>
      </c>
      <c r="D213" s="314">
        <v>2020</v>
      </c>
      <c r="E213" s="81" t="s">
        <v>307</v>
      </c>
      <c r="F213" s="81" t="s">
        <v>654</v>
      </c>
      <c r="G213" s="81" t="s">
        <v>1059</v>
      </c>
      <c r="H213" s="359" t="s">
        <v>1512</v>
      </c>
      <c r="I213" s="351"/>
      <c r="J213" s="351">
        <v>1280.95</v>
      </c>
      <c r="K213" s="351">
        <v>1280.95</v>
      </c>
      <c r="L213" s="351">
        <v>0</v>
      </c>
      <c r="M213" s="351">
        <v>1274.697714</v>
      </c>
      <c r="N213" s="352">
        <v>1274.697714</v>
      </c>
      <c r="O213" s="351">
        <v>0</v>
      </c>
      <c r="P213" s="81" t="s">
        <v>657</v>
      </c>
      <c r="Q213" s="81" t="s">
        <v>658</v>
      </c>
      <c r="R213" s="81" t="s">
        <v>659</v>
      </c>
      <c r="S213" s="81" t="s">
        <v>659</v>
      </c>
      <c r="T213" s="81" t="s">
        <v>50</v>
      </c>
      <c r="U213" s="81" t="s">
        <v>673</v>
      </c>
      <c r="V213" s="81" t="s">
        <v>662</v>
      </c>
      <c r="W213" s="81" t="s">
        <v>1361</v>
      </c>
      <c r="X213" s="81" t="s">
        <v>664</v>
      </c>
      <c r="Y213" s="81" t="s">
        <v>664</v>
      </c>
      <c r="Z213" s="81" t="s">
        <v>664</v>
      </c>
      <c r="AA213" s="81" t="s">
        <v>664</v>
      </c>
      <c r="AB213" s="353" t="s">
        <v>664</v>
      </c>
      <c r="AC213" s="81" t="s">
        <v>664</v>
      </c>
      <c r="AD213" s="81" t="s">
        <v>665</v>
      </c>
      <c r="AE213" s="81"/>
      <c r="AF213" s="354"/>
      <c r="AG213" s="354" t="s">
        <v>1513</v>
      </c>
      <c r="AH213" s="354" t="s">
        <v>1513</v>
      </c>
      <c r="AI213" s="354"/>
    </row>
    <row r="214" s="330" customFormat="1" ht="22" customHeight="1" spans="1:35">
      <c r="A214" s="314" t="s">
        <v>1514</v>
      </c>
      <c r="B214" s="314" t="s">
        <v>19</v>
      </c>
      <c r="C214" s="314" t="s">
        <v>20</v>
      </c>
      <c r="D214" s="314">
        <v>2020</v>
      </c>
      <c r="E214" s="81" t="s">
        <v>308</v>
      </c>
      <c r="F214" s="81" t="s">
        <v>654</v>
      </c>
      <c r="G214" s="81" t="s">
        <v>1059</v>
      </c>
      <c r="H214" s="350" t="s">
        <v>1515</v>
      </c>
      <c r="I214" s="351"/>
      <c r="J214" s="351">
        <v>319.06</v>
      </c>
      <c r="K214" s="351">
        <v>319.06</v>
      </c>
      <c r="L214" s="351">
        <v>0</v>
      </c>
      <c r="M214" s="351">
        <v>315.859999</v>
      </c>
      <c r="N214" s="352">
        <v>315.859999</v>
      </c>
      <c r="O214" s="351">
        <v>0</v>
      </c>
      <c r="P214" s="81" t="s">
        <v>669</v>
      </c>
      <c r="Q214" s="81" t="s">
        <v>718</v>
      </c>
      <c r="R214" s="81" t="s">
        <v>664</v>
      </c>
      <c r="S214" s="81" t="s">
        <v>664</v>
      </c>
      <c r="T214" s="81" t="s">
        <v>50</v>
      </c>
      <c r="U214" s="81" t="s">
        <v>673</v>
      </c>
      <c r="V214" s="81" t="s">
        <v>662</v>
      </c>
      <c r="W214" s="81" t="s">
        <v>1361</v>
      </c>
      <c r="X214" s="81" t="s">
        <v>664</v>
      </c>
      <c r="Y214" s="81" t="s">
        <v>664</v>
      </c>
      <c r="Z214" s="81" t="s">
        <v>664</v>
      </c>
      <c r="AA214" s="81" t="s">
        <v>664</v>
      </c>
      <c r="AB214" s="353" t="s">
        <v>664</v>
      </c>
      <c r="AC214" s="81" t="s">
        <v>664</v>
      </c>
      <c r="AD214" s="81" t="s">
        <v>665</v>
      </c>
      <c r="AE214" s="81"/>
      <c r="AF214" s="354"/>
      <c r="AG214" s="354" t="s">
        <v>1516</v>
      </c>
      <c r="AH214" s="354" t="s">
        <v>1516</v>
      </c>
      <c r="AI214" s="354"/>
    </row>
    <row r="215" s="330" customFormat="1" ht="22" customHeight="1" spans="1:35">
      <c r="A215" s="314" t="s">
        <v>1517</v>
      </c>
      <c r="B215" s="314" t="s">
        <v>19</v>
      </c>
      <c r="C215" s="314" t="s">
        <v>20</v>
      </c>
      <c r="D215" s="314">
        <v>2020</v>
      </c>
      <c r="E215" s="81" t="s">
        <v>309</v>
      </c>
      <c r="F215" s="81" t="s">
        <v>654</v>
      </c>
      <c r="G215" s="81" t="s">
        <v>937</v>
      </c>
      <c r="H215" s="350" t="s">
        <v>1518</v>
      </c>
      <c r="I215" s="351"/>
      <c r="J215" s="351">
        <v>976.85</v>
      </c>
      <c r="K215" s="351">
        <v>976.85</v>
      </c>
      <c r="L215" s="351">
        <v>0</v>
      </c>
      <c r="M215" s="351">
        <v>934.946914</v>
      </c>
      <c r="N215" s="352">
        <v>934.946914</v>
      </c>
      <c r="O215" s="351">
        <v>0</v>
      </c>
      <c r="P215" s="81" t="s">
        <v>657</v>
      </c>
      <c r="Q215" s="81" t="s">
        <v>1088</v>
      </c>
      <c r="R215" s="81" t="s">
        <v>659</v>
      </c>
      <c r="S215" s="81" t="s">
        <v>659</v>
      </c>
      <c r="T215" s="81" t="s">
        <v>50</v>
      </c>
      <c r="U215" s="81" t="s">
        <v>673</v>
      </c>
      <c r="V215" s="81" t="s">
        <v>662</v>
      </c>
      <c r="W215" s="81" t="s">
        <v>932</v>
      </c>
      <c r="X215" s="81" t="s">
        <v>79</v>
      </c>
      <c r="Y215" s="81" t="s">
        <v>664</v>
      </c>
      <c r="Z215" s="81" t="s">
        <v>664</v>
      </c>
      <c r="AA215" s="81" t="s">
        <v>664</v>
      </c>
      <c r="AB215" s="353">
        <v>680000</v>
      </c>
      <c r="AC215" s="81" t="s">
        <v>1519</v>
      </c>
      <c r="AD215" s="81" t="s">
        <v>665</v>
      </c>
      <c r="AE215" s="81" t="s">
        <v>1520</v>
      </c>
      <c r="AF215" s="354"/>
      <c r="AG215" s="354" t="s">
        <v>1521</v>
      </c>
      <c r="AH215" s="354" t="s">
        <v>1521</v>
      </c>
      <c r="AI215" s="354"/>
    </row>
    <row r="216" s="330" customFormat="1" ht="22" customHeight="1" spans="1:35">
      <c r="A216" s="314" t="s">
        <v>1522</v>
      </c>
      <c r="B216" s="314" t="s">
        <v>19</v>
      </c>
      <c r="C216" s="314" t="s">
        <v>20</v>
      </c>
      <c r="D216" s="314">
        <v>2020</v>
      </c>
      <c r="E216" s="81" t="s">
        <v>1523</v>
      </c>
      <c r="F216" s="81" t="s">
        <v>1381</v>
      </c>
      <c r="G216" s="81" t="s">
        <v>1524</v>
      </c>
      <c r="H216" s="359" t="s">
        <v>1525</v>
      </c>
      <c r="I216" s="351"/>
      <c r="J216" s="351">
        <v>307.12</v>
      </c>
      <c r="K216" s="351">
        <v>307.12</v>
      </c>
      <c r="L216" s="351">
        <v>0</v>
      </c>
      <c r="M216" s="351">
        <v>307.12</v>
      </c>
      <c r="N216" s="352">
        <v>307.12</v>
      </c>
      <c r="O216" s="351">
        <v>0</v>
      </c>
      <c r="P216" s="81" t="s">
        <v>687</v>
      </c>
      <c r="Q216" s="81" t="s">
        <v>688</v>
      </c>
      <c r="R216" s="81" t="s">
        <v>664</v>
      </c>
      <c r="S216" s="81" t="s">
        <v>664</v>
      </c>
      <c r="T216" s="81" t="s">
        <v>50</v>
      </c>
      <c r="U216" s="81" t="s">
        <v>661</v>
      </c>
      <c r="V216" s="81" t="s">
        <v>689</v>
      </c>
      <c r="W216" s="81" t="s">
        <v>1510</v>
      </c>
      <c r="X216" s="81" t="s">
        <v>79</v>
      </c>
      <c r="Y216" s="81" t="s">
        <v>664</v>
      </c>
      <c r="Z216" s="81" t="s">
        <v>664</v>
      </c>
      <c r="AA216" s="81" t="s">
        <v>664</v>
      </c>
      <c r="AB216" s="353" t="s">
        <v>664</v>
      </c>
      <c r="AC216" s="81" t="s">
        <v>664</v>
      </c>
      <c r="AD216" s="81" t="s">
        <v>665</v>
      </c>
      <c r="AE216" s="81"/>
      <c r="AF216" s="354"/>
      <c r="AG216" s="354" t="s">
        <v>698</v>
      </c>
      <c r="AH216" s="354" t="s">
        <v>1144</v>
      </c>
      <c r="AI216" s="354"/>
    </row>
    <row r="217" s="330" customFormat="1" ht="22" customHeight="1" spans="1:35">
      <c r="A217" s="314" t="s">
        <v>1526</v>
      </c>
      <c r="B217" s="314" t="s">
        <v>19</v>
      </c>
      <c r="C217" s="314" t="s">
        <v>20</v>
      </c>
      <c r="D217" s="314">
        <v>2020</v>
      </c>
      <c r="E217" s="81" t="s">
        <v>1527</v>
      </c>
      <c r="F217" s="81" t="s">
        <v>1528</v>
      </c>
      <c r="G217" s="81" t="s">
        <v>1529</v>
      </c>
      <c r="H217" s="350" t="s">
        <v>1530</v>
      </c>
      <c r="I217" s="351"/>
      <c r="J217" s="351">
        <v>39.98</v>
      </c>
      <c r="K217" s="351">
        <v>39.98</v>
      </c>
      <c r="L217" s="351">
        <v>0</v>
      </c>
      <c r="M217" s="351">
        <v>39.98</v>
      </c>
      <c r="N217" s="352">
        <v>39.98</v>
      </c>
      <c r="O217" s="351">
        <v>0</v>
      </c>
      <c r="P217" s="81" t="s">
        <v>687</v>
      </c>
      <c r="Q217" s="81" t="s">
        <v>688</v>
      </c>
      <c r="R217" s="81" t="s">
        <v>664</v>
      </c>
      <c r="S217" s="81" t="s">
        <v>664</v>
      </c>
      <c r="T217" s="81" t="s">
        <v>50</v>
      </c>
      <c r="U217" s="81" t="s">
        <v>661</v>
      </c>
      <c r="V217" s="81" t="s">
        <v>689</v>
      </c>
      <c r="W217" s="182" t="s">
        <v>1513</v>
      </c>
      <c r="X217" s="81" t="s">
        <v>79</v>
      </c>
      <c r="Y217" s="81" t="s">
        <v>664</v>
      </c>
      <c r="Z217" s="81" t="s">
        <v>664</v>
      </c>
      <c r="AA217" s="81" t="s">
        <v>664</v>
      </c>
      <c r="AB217" s="353" t="s">
        <v>664</v>
      </c>
      <c r="AC217" s="81" t="s">
        <v>664</v>
      </c>
      <c r="AD217" s="81" t="s">
        <v>665</v>
      </c>
      <c r="AE217" s="81" t="s">
        <v>1531</v>
      </c>
      <c r="AF217" s="354"/>
      <c r="AG217" s="354" t="s">
        <v>932</v>
      </c>
      <c r="AH217" s="358" t="s">
        <v>1532</v>
      </c>
      <c r="AI217" s="354"/>
    </row>
    <row r="218" s="330" customFormat="1" ht="22" customHeight="1" spans="1:35">
      <c r="A218" s="314" t="s">
        <v>1533</v>
      </c>
      <c r="B218" s="314" t="s">
        <v>19</v>
      </c>
      <c r="C218" s="314" t="s">
        <v>20</v>
      </c>
      <c r="D218" s="314">
        <v>2020</v>
      </c>
      <c r="E218" s="81" t="s">
        <v>1534</v>
      </c>
      <c r="F218" s="81" t="s">
        <v>1535</v>
      </c>
      <c r="G218" s="81" t="s">
        <v>1270</v>
      </c>
      <c r="H218" s="359" t="s">
        <v>1536</v>
      </c>
      <c r="I218" s="351"/>
      <c r="J218" s="351">
        <v>61.32</v>
      </c>
      <c r="K218" s="351">
        <v>61.32</v>
      </c>
      <c r="L218" s="351">
        <v>0</v>
      </c>
      <c r="M218" s="351">
        <v>61.32</v>
      </c>
      <c r="N218" s="352">
        <v>61.32</v>
      </c>
      <c r="O218" s="351">
        <v>0</v>
      </c>
      <c r="P218" s="81" t="s">
        <v>687</v>
      </c>
      <c r="Q218" s="81" t="s">
        <v>688</v>
      </c>
      <c r="R218" s="81" t="s">
        <v>664</v>
      </c>
      <c r="S218" s="81" t="s">
        <v>664</v>
      </c>
      <c r="T218" s="81" t="s">
        <v>50</v>
      </c>
      <c r="U218" s="81" t="s">
        <v>661</v>
      </c>
      <c r="V218" s="81" t="s">
        <v>689</v>
      </c>
      <c r="W218" s="81" t="s">
        <v>1516</v>
      </c>
      <c r="X218" s="81" t="s">
        <v>79</v>
      </c>
      <c r="Y218" s="81" t="s">
        <v>664</v>
      </c>
      <c r="Z218" s="81" t="s">
        <v>664</v>
      </c>
      <c r="AA218" s="81" t="s">
        <v>664</v>
      </c>
      <c r="AB218" s="353" t="s">
        <v>664</v>
      </c>
      <c r="AC218" s="81" t="s">
        <v>664</v>
      </c>
      <c r="AD218" s="81" t="s">
        <v>665</v>
      </c>
      <c r="AE218" s="81"/>
      <c r="AF218" s="354"/>
      <c r="AG218" s="354" t="s">
        <v>1151</v>
      </c>
      <c r="AH218" s="354" t="s">
        <v>1537</v>
      </c>
      <c r="AI218" s="354"/>
    </row>
    <row r="219" s="330" customFormat="1" ht="22" customHeight="1" spans="1:35">
      <c r="A219" s="314" t="s">
        <v>1538</v>
      </c>
      <c r="B219" s="314" t="s">
        <v>19</v>
      </c>
      <c r="C219" s="314" t="s">
        <v>20</v>
      </c>
      <c r="D219" s="314">
        <v>2020</v>
      </c>
      <c r="E219" s="81" t="s">
        <v>313</v>
      </c>
      <c r="F219" s="81" t="s">
        <v>1535</v>
      </c>
      <c r="G219" s="81" t="s">
        <v>997</v>
      </c>
      <c r="H219" s="359" t="s">
        <v>1539</v>
      </c>
      <c r="I219" s="351"/>
      <c r="J219" s="351">
        <v>69.42</v>
      </c>
      <c r="K219" s="351">
        <v>69.42</v>
      </c>
      <c r="L219" s="351">
        <v>0</v>
      </c>
      <c r="M219" s="351">
        <v>69.42</v>
      </c>
      <c r="N219" s="352">
        <v>69.42</v>
      </c>
      <c r="O219" s="351">
        <v>0</v>
      </c>
      <c r="P219" s="81" t="s">
        <v>687</v>
      </c>
      <c r="Q219" s="81" t="s">
        <v>688</v>
      </c>
      <c r="R219" s="81" t="s">
        <v>664</v>
      </c>
      <c r="S219" s="81" t="s">
        <v>664</v>
      </c>
      <c r="T219" s="81" t="s">
        <v>50</v>
      </c>
      <c r="U219" s="81" t="s">
        <v>661</v>
      </c>
      <c r="V219" s="81" t="s">
        <v>689</v>
      </c>
      <c r="W219" s="81" t="s">
        <v>1521</v>
      </c>
      <c r="X219" s="81" t="s">
        <v>79</v>
      </c>
      <c r="Y219" s="81" t="s">
        <v>664</v>
      </c>
      <c r="Z219" s="81" t="s">
        <v>664</v>
      </c>
      <c r="AA219" s="81" t="s">
        <v>664</v>
      </c>
      <c r="AB219" s="353" t="s">
        <v>664</v>
      </c>
      <c r="AC219" s="81" t="s">
        <v>664</v>
      </c>
      <c r="AD219" s="81" t="s">
        <v>665</v>
      </c>
      <c r="AE219" s="81"/>
      <c r="AF219" s="354"/>
      <c r="AG219" s="354" t="s">
        <v>1510</v>
      </c>
      <c r="AH219" s="354" t="s">
        <v>1510</v>
      </c>
      <c r="AI219" s="354"/>
    </row>
    <row r="220" s="330" customFormat="1" ht="54" spans="1:35">
      <c r="A220" s="314" t="s">
        <v>1540</v>
      </c>
      <c r="B220" s="314" t="s">
        <v>19</v>
      </c>
      <c r="C220" s="314" t="s">
        <v>20</v>
      </c>
      <c r="D220" s="314">
        <v>2020</v>
      </c>
      <c r="E220" s="81" t="s">
        <v>314</v>
      </c>
      <c r="F220" s="81" t="s">
        <v>654</v>
      </c>
      <c r="G220" s="81" t="s">
        <v>1541</v>
      </c>
      <c r="H220" s="350" t="s">
        <v>1542</v>
      </c>
      <c r="I220" s="351"/>
      <c r="J220" s="351">
        <v>460.023142</v>
      </c>
      <c r="K220" s="351">
        <v>450</v>
      </c>
      <c r="L220" s="351">
        <v>10.023142</v>
      </c>
      <c r="M220" s="351">
        <v>460.023142</v>
      </c>
      <c r="N220" s="352">
        <v>450</v>
      </c>
      <c r="O220" s="351">
        <v>10.023142</v>
      </c>
      <c r="P220" s="81" t="s">
        <v>657</v>
      </c>
      <c r="Q220" s="81" t="s">
        <v>718</v>
      </c>
      <c r="R220" s="81" t="s">
        <v>659</v>
      </c>
      <c r="S220" s="81" t="s">
        <v>747</v>
      </c>
      <c r="T220" s="81" t="s">
        <v>50</v>
      </c>
      <c r="U220" s="81" t="s">
        <v>1158</v>
      </c>
      <c r="V220" s="81" t="s">
        <v>662</v>
      </c>
      <c r="W220" s="81" t="s">
        <v>1543</v>
      </c>
      <c r="X220" s="81" t="s">
        <v>664</v>
      </c>
      <c r="Y220" s="81" t="s">
        <v>664</v>
      </c>
      <c r="Z220" s="81" t="s">
        <v>664</v>
      </c>
      <c r="AA220" s="81" t="s">
        <v>664</v>
      </c>
      <c r="AB220" s="353" t="s">
        <v>664</v>
      </c>
      <c r="AC220" s="81" t="s">
        <v>664</v>
      </c>
      <c r="AD220" s="81" t="s">
        <v>665</v>
      </c>
      <c r="AE220" s="81"/>
      <c r="AF220" s="354"/>
      <c r="AG220" s="354" t="s">
        <v>1544</v>
      </c>
      <c r="AH220" s="354" t="s">
        <v>1545</v>
      </c>
      <c r="AI220" s="354"/>
    </row>
    <row r="221" s="330" customFormat="1" ht="22" customHeight="1" spans="1:35">
      <c r="A221" s="314" t="s">
        <v>1546</v>
      </c>
      <c r="B221" s="314" t="s">
        <v>19</v>
      </c>
      <c r="C221" s="314" t="s">
        <v>20</v>
      </c>
      <c r="D221" s="314">
        <v>2020</v>
      </c>
      <c r="E221" s="81" t="s">
        <v>315</v>
      </c>
      <c r="F221" s="81" t="s">
        <v>1535</v>
      </c>
      <c r="G221" s="81" t="s">
        <v>937</v>
      </c>
      <c r="H221" s="350" t="s">
        <v>1547</v>
      </c>
      <c r="I221" s="351"/>
      <c r="J221" s="351">
        <v>200</v>
      </c>
      <c r="K221" s="351">
        <v>200</v>
      </c>
      <c r="L221" s="351">
        <v>0</v>
      </c>
      <c r="M221" s="351">
        <v>195.430769</v>
      </c>
      <c r="N221" s="352">
        <v>195.430769</v>
      </c>
      <c r="O221" s="351">
        <v>0</v>
      </c>
      <c r="P221" s="81" t="s">
        <v>657</v>
      </c>
      <c r="Q221" s="81" t="s">
        <v>1548</v>
      </c>
      <c r="R221" s="81" t="s">
        <v>659</v>
      </c>
      <c r="S221" s="81" t="s">
        <v>659</v>
      </c>
      <c r="T221" s="81" t="s">
        <v>50</v>
      </c>
      <c r="U221" s="81" t="s">
        <v>1158</v>
      </c>
      <c r="V221" s="81" t="s">
        <v>662</v>
      </c>
      <c r="W221" s="81" t="s">
        <v>932</v>
      </c>
      <c r="X221" s="81" t="s">
        <v>79</v>
      </c>
      <c r="Y221" s="81" t="s">
        <v>664</v>
      </c>
      <c r="Z221" s="81" t="s">
        <v>664</v>
      </c>
      <c r="AA221" s="81" t="s">
        <v>664</v>
      </c>
      <c r="AB221" s="353" t="s">
        <v>664</v>
      </c>
      <c r="AC221" s="356">
        <v>122</v>
      </c>
      <c r="AD221" s="81" t="s">
        <v>665</v>
      </c>
      <c r="AE221" s="81"/>
      <c r="AF221" s="354"/>
      <c r="AG221" s="361" t="s">
        <v>1549</v>
      </c>
      <c r="AH221" s="361" t="s">
        <v>1549</v>
      </c>
      <c r="AI221" s="354" t="s">
        <v>1550</v>
      </c>
    </row>
    <row r="222" s="330" customFormat="1" ht="22" customHeight="1" spans="1:35">
      <c r="A222" s="314" t="s">
        <v>1551</v>
      </c>
      <c r="B222" s="314" t="s">
        <v>19</v>
      </c>
      <c r="C222" s="314" t="s">
        <v>20</v>
      </c>
      <c r="D222" s="314">
        <v>2020</v>
      </c>
      <c r="E222" s="81" t="s">
        <v>1552</v>
      </c>
      <c r="F222" s="81" t="s">
        <v>1528</v>
      </c>
      <c r="G222" s="81" t="s">
        <v>1553</v>
      </c>
      <c r="H222" s="350" t="s">
        <v>1554</v>
      </c>
      <c r="I222" s="351"/>
      <c r="J222" s="351">
        <v>100.04</v>
      </c>
      <c r="K222" s="351">
        <v>100.04</v>
      </c>
      <c r="L222" s="351">
        <v>0</v>
      </c>
      <c r="M222" s="351">
        <v>98.0799999999999</v>
      </c>
      <c r="N222" s="352">
        <v>98.0799999999999</v>
      </c>
      <c r="O222" s="351">
        <v>0</v>
      </c>
      <c r="P222" s="81" t="s">
        <v>657</v>
      </c>
      <c r="Q222" s="81" t="s">
        <v>718</v>
      </c>
      <c r="R222" s="81" t="s">
        <v>659</v>
      </c>
      <c r="S222" s="81" t="s">
        <v>747</v>
      </c>
      <c r="T222" s="81" t="s">
        <v>50</v>
      </c>
      <c r="U222" s="81" t="s">
        <v>673</v>
      </c>
      <c r="V222" s="81" t="s">
        <v>662</v>
      </c>
      <c r="W222" s="81" t="s">
        <v>1151</v>
      </c>
      <c r="X222" s="81" t="s">
        <v>79</v>
      </c>
      <c r="Y222" s="81" t="s">
        <v>664</v>
      </c>
      <c r="Z222" s="81" t="s">
        <v>664</v>
      </c>
      <c r="AA222" s="81" t="s">
        <v>664</v>
      </c>
      <c r="AB222" s="353">
        <v>153000</v>
      </c>
      <c r="AC222" s="81" t="s">
        <v>1280</v>
      </c>
      <c r="AD222" s="81" t="s">
        <v>665</v>
      </c>
      <c r="AE222" s="81"/>
      <c r="AF222" s="354"/>
      <c r="AG222" s="361" t="s">
        <v>1256</v>
      </c>
      <c r="AH222" s="361" t="s">
        <v>1256</v>
      </c>
      <c r="AI222" s="354"/>
    </row>
    <row r="223" s="330" customFormat="1" ht="22" customHeight="1" spans="1:35">
      <c r="A223" s="314" t="s">
        <v>1555</v>
      </c>
      <c r="B223" s="314" t="s">
        <v>19</v>
      </c>
      <c r="C223" s="314" t="s">
        <v>20</v>
      </c>
      <c r="D223" s="314">
        <v>2020</v>
      </c>
      <c r="E223" s="81" t="s">
        <v>1556</v>
      </c>
      <c r="F223" s="81" t="s">
        <v>1381</v>
      </c>
      <c r="G223" s="81" t="s">
        <v>1557</v>
      </c>
      <c r="H223" s="315" t="s">
        <v>1558</v>
      </c>
      <c r="I223" s="351"/>
      <c r="J223" s="351">
        <v>130.16</v>
      </c>
      <c r="K223" s="351">
        <v>130.16</v>
      </c>
      <c r="L223" s="351">
        <v>0</v>
      </c>
      <c r="M223" s="351">
        <v>130.16</v>
      </c>
      <c r="N223" s="352">
        <v>130.16</v>
      </c>
      <c r="O223" s="351">
        <v>0</v>
      </c>
      <c r="P223" s="81" t="s">
        <v>687</v>
      </c>
      <c r="Q223" s="81" t="s">
        <v>688</v>
      </c>
      <c r="R223" s="81" t="s">
        <v>664</v>
      </c>
      <c r="S223" s="81" t="s">
        <v>664</v>
      </c>
      <c r="T223" s="81" t="s">
        <v>50</v>
      </c>
      <c r="U223" s="81" t="s">
        <v>661</v>
      </c>
      <c r="V223" s="81" t="s">
        <v>689</v>
      </c>
      <c r="W223" s="81" t="s">
        <v>1510</v>
      </c>
      <c r="X223" s="81" t="s">
        <v>79</v>
      </c>
      <c r="Y223" s="81" t="s">
        <v>664</v>
      </c>
      <c r="Z223" s="81" t="s">
        <v>664</v>
      </c>
      <c r="AA223" s="81" t="s">
        <v>664</v>
      </c>
      <c r="AB223" s="325" t="s">
        <v>664</v>
      </c>
      <c r="AC223" s="81" t="s">
        <v>664</v>
      </c>
      <c r="AD223" s="81" t="s">
        <v>665</v>
      </c>
      <c r="AE223" s="81"/>
      <c r="AF223" s="354"/>
      <c r="AG223" s="354" t="s">
        <v>1559</v>
      </c>
      <c r="AH223" s="354" t="s">
        <v>1559</v>
      </c>
      <c r="AI223" s="354"/>
    </row>
    <row r="224" s="330" customFormat="1" ht="22" customHeight="1" spans="1:35">
      <c r="A224" s="314" t="s">
        <v>1560</v>
      </c>
      <c r="B224" s="314" t="s">
        <v>19</v>
      </c>
      <c r="C224" s="314" t="s">
        <v>20</v>
      </c>
      <c r="D224" s="314">
        <v>2020</v>
      </c>
      <c r="E224" s="81" t="s">
        <v>318</v>
      </c>
      <c r="F224" s="81" t="s">
        <v>1381</v>
      </c>
      <c r="G224" s="81" t="s">
        <v>1561</v>
      </c>
      <c r="H224" s="315" t="s">
        <v>1562</v>
      </c>
      <c r="I224" s="351"/>
      <c r="J224" s="351">
        <v>249.68</v>
      </c>
      <c r="K224" s="351">
        <v>249.68</v>
      </c>
      <c r="L224" s="351">
        <v>0</v>
      </c>
      <c r="M224" s="351">
        <v>249.68</v>
      </c>
      <c r="N224" s="352">
        <v>249.68</v>
      </c>
      <c r="O224" s="351">
        <v>0</v>
      </c>
      <c r="P224" s="81" t="s">
        <v>687</v>
      </c>
      <c r="Q224" s="81" t="s">
        <v>718</v>
      </c>
      <c r="R224" s="81" t="s">
        <v>664</v>
      </c>
      <c r="S224" s="81" t="s">
        <v>664</v>
      </c>
      <c r="T224" s="81" t="s">
        <v>50</v>
      </c>
      <c r="U224" s="81" t="s">
        <v>661</v>
      </c>
      <c r="V224" s="81" t="s">
        <v>689</v>
      </c>
      <c r="W224" s="81" t="s">
        <v>1544</v>
      </c>
      <c r="X224" s="81" t="s">
        <v>79</v>
      </c>
      <c r="Y224" s="81" t="s">
        <v>664</v>
      </c>
      <c r="Z224" s="81" t="s">
        <v>664</v>
      </c>
      <c r="AA224" s="81" t="s">
        <v>664</v>
      </c>
      <c r="AB224" s="325" t="s">
        <v>664</v>
      </c>
      <c r="AC224" s="81" t="s">
        <v>664</v>
      </c>
      <c r="AD224" s="81" t="s">
        <v>665</v>
      </c>
      <c r="AE224" s="81" t="s">
        <v>1563</v>
      </c>
      <c r="AF224" s="354"/>
      <c r="AG224" s="354" t="s">
        <v>863</v>
      </c>
      <c r="AH224" s="354" t="s">
        <v>863</v>
      </c>
      <c r="AI224" s="354"/>
    </row>
    <row r="225" s="330" customFormat="1" ht="22" customHeight="1" spans="1:35">
      <c r="A225" s="314" t="s">
        <v>1564</v>
      </c>
      <c r="B225" s="314" t="s">
        <v>19</v>
      </c>
      <c r="C225" s="314" t="s">
        <v>20</v>
      </c>
      <c r="D225" s="314">
        <v>2020</v>
      </c>
      <c r="E225" s="81" t="s">
        <v>319</v>
      </c>
      <c r="F225" s="81" t="s">
        <v>1565</v>
      </c>
      <c r="G225" s="81" t="s">
        <v>1566</v>
      </c>
      <c r="H225" s="315" t="s">
        <v>1567</v>
      </c>
      <c r="I225" s="351"/>
      <c r="J225" s="351">
        <v>453.06</v>
      </c>
      <c r="K225" s="351">
        <v>453.06</v>
      </c>
      <c r="L225" s="351">
        <v>0</v>
      </c>
      <c r="M225" s="351">
        <v>453.06</v>
      </c>
      <c r="N225" s="352">
        <v>453.06</v>
      </c>
      <c r="O225" s="351">
        <v>0</v>
      </c>
      <c r="P225" s="81" t="s">
        <v>657</v>
      </c>
      <c r="Q225" s="81" t="s">
        <v>658</v>
      </c>
      <c r="R225" s="81" t="s">
        <v>659</v>
      </c>
      <c r="S225" s="81" t="s">
        <v>659</v>
      </c>
      <c r="T225" s="81" t="s">
        <v>50</v>
      </c>
      <c r="U225" s="81" t="s">
        <v>661</v>
      </c>
      <c r="V225" s="81" t="s">
        <v>695</v>
      </c>
      <c r="W225" s="81" t="s">
        <v>1568</v>
      </c>
      <c r="X225" s="81" t="s">
        <v>664</v>
      </c>
      <c r="Y225" s="81" t="s">
        <v>664</v>
      </c>
      <c r="Z225" s="81" t="s">
        <v>664</v>
      </c>
      <c r="AA225" s="81" t="s">
        <v>664</v>
      </c>
      <c r="AB225" s="325">
        <v>466000</v>
      </c>
      <c r="AC225" s="473" t="s">
        <v>1569</v>
      </c>
      <c r="AD225" s="81" t="s">
        <v>665</v>
      </c>
      <c r="AE225" s="81" t="s">
        <v>659</v>
      </c>
      <c r="AF225" s="354"/>
      <c r="AG225" s="354" t="s">
        <v>803</v>
      </c>
      <c r="AH225" s="354" t="s">
        <v>803</v>
      </c>
      <c r="AI225" s="354"/>
    </row>
    <row r="226" s="330" customFormat="1" ht="22" customHeight="1" spans="1:35">
      <c r="A226" s="314" t="s">
        <v>1570</v>
      </c>
      <c r="B226" s="314" t="s">
        <v>19</v>
      </c>
      <c r="C226" s="314" t="s">
        <v>20</v>
      </c>
      <c r="D226" s="314">
        <v>2020</v>
      </c>
      <c r="E226" s="81" t="s">
        <v>1571</v>
      </c>
      <c r="F226" s="81" t="s">
        <v>1535</v>
      </c>
      <c r="G226" s="81" t="s">
        <v>1270</v>
      </c>
      <c r="H226" s="315" t="s">
        <v>1572</v>
      </c>
      <c r="I226" s="351"/>
      <c r="J226" s="351">
        <v>172.31</v>
      </c>
      <c r="K226" s="351">
        <v>172.31</v>
      </c>
      <c r="L226" s="351">
        <v>0</v>
      </c>
      <c r="M226" s="351">
        <v>169.31</v>
      </c>
      <c r="N226" s="352">
        <v>169.31</v>
      </c>
      <c r="O226" s="351">
        <v>0</v>
      </c>
      <c r="P226" s="81" t="s">
        <v>657</v>
      </c>
      <c r="Q226" s="81" t="s">
        <v>680</v>
      </c>
      <c r="R226" s="81" t="s">
        <v>659</v>
      </c>
      <c r="S226" s="81" t="s">
        <v>659</v>
      </c>
      <c r="T226" s="81" t="s">
        <v>50</v>
      </c>
      <c r="U226" s="81" t="s">
        <v>661</v>
      </c>
      <c r="V226" s="81" t="s">
        <v>695</v>
      </c>
      <c r="W226" s="81" t="s">
        <v>1573</v>
      </c>
      <c r="X226" s="81" t="s">
        <v>79</v>
      </c>
      <c r="Y226" s="81" t="s">
        <v>664</v>
      </c>
      <c r="Z226" s="81" t="s">
        <v>664</v>
      </c>
      <c r="AA226" s="81" t="s">
        <v>664</v>
      </c>
      <c r="AB226" s="325">
        <v>490000</v>
      </c>
      <c r="AC226" s="81" t="s">
        <v>664</v>
      </c>
      <c r="AD226" s="81" t="s">
        <v>665</v>
      </c>
      <c r="AE226" s="81"/>
      <c r="AF226" s="354"/>
      <c r="AG226" s="354" t="s">
        <v>1574</v>
      </c>
      <c r="AH226" s="354" t="s">
        <v>1574</v>
      </c>
      <c r="AI226" s="354"/>
    </row>
    <row r="227" s="330" customFormat="1" ht="22" customHeight="1" spans="1:35">
      <c r="A227" s="474" t="s">
        <v>1575</v>
      </c>
      <c r="B227" s="314" t="s">
        <v>19</v>
      </c>
      <c r="C227" s="314" t="s">
        <v>20</v>
      </c>
      <c r="D227" s="314">
        <v>2020</v>
      </c>
      <c r="E227" s="81" t="s">
        <v>323</v>
      </c>
      <c r="F227" s="81" t="s">
        <v>665</v>
      </c>
      <c r="G227" s="81" t="s">
        <v>771</v>
      </c>
      <c r="H227" s="359" t="s">
        <v>1576</v>
      </c>
      <c r="I227" s="351"/>
      <c r="J227" s="351">
        <v>206.71</v>
      </c>
      <c r="K227" s="351">
        <v>206.71</v>
      </c>
      <c r="L227" s="351">
        <v>0</v>
      </c>
      <c r="M227" s="352">
        <f>2003582.12/10000</f>
        <v>200.358212</v>
      </c>
      <c r="N227" s="352">
        <f>2003582.12/10000</f>
        <v>200.358212</v>
      </c>
      <c r="O227" s="351">
        <v>0</v>
      </c>
      <c r="P227" s="81" t="s">
        <v>669</v>
      </c>
      <c r="Q227" s="81" t="s">
        <v>718</v>
      </c>
      <c r="R227" s="81" t="s">
        <v>664</v>
      </c>
      <c r="S227" s="81" t="s">
        <v>664</v>
      </c>
      <c r="T227" s="81" t="s">
        <v>50</v>
      </c>
      <c r="U227" s="81" t="s">
        <v>661</v>
      </c>
      <c r="V227" s="81" t="s">
        <v>662</v>
      </c>
      <c r="W227" s="81" t="s">
        <v>1559</v>
      </c>
      <c r="X227" s="81" t="s">
        <v>664</v>
      </c>
      <c r="Y227" s="81" t="s">
        <v>664</v>
      </c>
      <c r="Z227" s="81" t="s">
        <v>664</v>
      </c>
      <c r="AA227" s="81" t="s">
        <v>664</v>
      </c>
      <c r="AB227" s="353" t="s">
        <v>664</v>
      </c>
      <c r="AC227" s="81" t="s">
        <v>664</v>
      </c>
      <c r="AD227" s="81" t="s">
        <v>665</v>
      </c>
      <c r="AE227" s="81"/>
      <c r="AF227" s="354"/>
      <c r="AG227" s="354" t="s">
        <v>1577</v>
      </c>
      <c r="AH227" s="354" t="s">
        <v>1578</v>
      </c>
      <c r="AI227" s="354"/>
    </row>
    <row r="228" s="330" customFormat="1" ht="22" customHeight="1" spans="1:35">
      <c r="A228" s="314" t="s">
        <v>1579</v>
      </c>
      <c r="B228" s="314" t="s">
        <v>19</v>
      </c>
      <c r="C228" s="314" t="s">
        <v>20</v>
      </c>
      <c r="D228" s="314">
        <v>2020</v>
      </c>
      <c r="E228" s="81" t="s">
        <v>326</v>
      </c>
      <c r="F228" s="81" t="s">
        <v>665</v>
      </c>
      <c r="G228" s="81" t="s">
        <v>865</v>
      </c>
      <c r="H228" s="350" t="s">
        <v>1580</v>
      </c>
      <c r="I228" s="351"/>
      <c r="J228" s="351">
        <v>104.68</v>
      </c>
      <c r="K228" s="351">
        <v>104.68</v>
      </c>
      <c r="L228" s="351">
        <v>0</v>
      </c>
      <c r="M228" s="351">
        <v>100.316112</v>
      </c>
      <c r="N228" s="352">
        <v>100.316112</v>
      </c>
      <c r="O228" s="351">
        <v>0</v>
      </c>
      <c r="P228" s="81" t="s">
        <v>669</v>
      </c>
      <c r="Q228" s="81" t="s">
        <v>718</v>
      </c>
      <c r="R228" s="81" t="s">
        <v>664</v>
      </c>
      <c r="S228" s="81" t="s">
        <v>664</v>
      </c>
      <c r="T228" s="81" t="s">
        <v>50</v>
      </c>
      <c r="U228" s="81" t="s">
        <v>661</v>
      </c>
      <c r="V228" s="81" t="s">
        <v>662</v>
      </c>
      <c r="W228" s="81" t="s">
        <v>863</v>
      </c>
      <c r="X228" s="81" t="s">
        <v>664</v>
      </c>
      <c r="Y228" s="81" t="s">
        <v>664</v>
      </c>
      <c r="Z228" s="81" t="s">
        <v>664</v>
      </c>
      <c r="AA228" s="81" t="s">
        <v>664</v>
      </c>
      <c r="AB228" s="353" t="s">
        <v>664</v>
      </c>
      <c r="AC228" s="81" t="s">
        <v>664</v>
      </c>
      <c r="AD228" s="81" t="s">
        <v>665</v>
      </c>
      <c r="AE228" s="81"/>
      <c r="AF228" s="354"/>
      <c r="AG228" s="354" t="s">
        <v>880</v>
      </c>
      <c r="AH228" s="354" t="s">
        <v>1303</v>
      </c>
      <c r="AI228" s="354"/>
    </row>
    <row r="229" s="330" customFormat="1" ht="22" customHeight="1" spans="1:35">
      <c r="A229" s="314" t="s">
        <v>1486</v>
      </c>
      <c r="B229" s="314" t="s">
        <v>19</v>
      </c>
      <c r="C229" s="314" t="s">
        <v>20</v>
      </c>
      <c r="D229" s="314">
        <v>2020</v>
      </c>
      <c r="E229" s="81" t="s">
        <v>327</v>
      </c>
      <c r="F229" s="81" t="s">
        <v>665</v>
      </c>
      <c r="G229" s="81" t="s">
        <v>721</v>
      </c>
      <c r="H229" s="359" t="s">
        <v>1581</v>
      </c>
      <c r="I229" s="351"/>
      <c r="J229" s="351">
        <v>38.05</v>
      </c>
      <c r="K229" s="351">
        <v>38.05</v>
      </c>
      <c r="L229" s="351"/>
      <c r="M229" s="351">
        <v>38.05</v>
      </c>
      <c r="N229" s="352">
        <v>38.05</v>
      </c>
      <c r="O229" s="351"/>
      <c r="P229" s="81" t="s">
        <v>669</v>
      </c>
      <c r="Q229" s="81" t="s">
        <v>718</v>
      </c>
      <c r="R229" s="81" t="s">
        <v>664</v>
      </c>
      <c r="S229" s="81" t="s">
        <v>664</v>
      </c>
      <c r="T229" s="81" t="s">
        <v>50</v>
      </c>
      <c r="U229" s="81" t="s">
        <v>661</v>
      </c>
      <c r="V229" s="81" t="s">
        <v>662</v>
      </c>
      <c r="W229" s="81" t="s">
        <v>1574</v>
      </c>
      <c r="X229" s="81" t="s">
        <v>664</v>
      </c>
      <c r="Y229" s="81" t="s">
        <v>664</v>
      </c>
      <c r="Z229" s="81" t="s">
        <v>664</v>
      </c>
      <c r="AA229" s="81" t="s">
        <v>664</v>
      </c>
      <c r="AB229" s="353" t="s">
        <v>664</v>
      </c>
      <c r="AC229" s="81" t="s">
        <v>664</v>
      </c>
      <c r="AD229" s="81" t="s">
        <v>665</v>
      </c>
      <c r="AE229" s="81"/>
      <c r="AF229" s="354"/>
      <c r="AG229" s="354" t="s">
        <v>1101</v>
      </c>
      <c r="AH229" s="354" t="s">
        <v>1101</v>
      </c>
      <c r="AI229" s="354" t="s">
        <v>1582</v>
      </c>
    </row>
    <row r="230" s="330" customFormat="1" ht="22" customHeight="1" spans="1:35">
      <c r="A230" s="314" t="s">
        <v>1583</v>
      </c>
      <c r="B230" s="314" t="s">
        <v>19</v>
      </c>
      <c r="C230" s="314" t="s">
        <v>20</v>
      </c>
      <c r="D230" s="314">
        <v>2020</v>
      </c>
      <c r="E230" s="81" t="s">
        <v>328</v>
      </c>
      <c r="F230" s="81" t="s">
        <v>654</v>
      </c>
      <c r="G230" s="81" t="s">
        <v>806</v>
      </c>
      <c r="H230" s="359" t="s">
        <v>1584</v>
      </c>
      <c r="I230" s="351"/>
      <c r="J230" s="351">
        <v>28.31</v>
      </c>
      <c r="K230" s="351">
        <v>28.31</v>
      </c>
      <c r="L230" s="351">
        <v>0</v>
      </c>
      <c r="M230" s="351">
        <v>27.350253</v>
      </c>
      <c r="N230" s="352">
        <v>27.350253</v>
      </c>
      <c r="O230" s="351">
        <v>0</v>
      </c>
      <c r="P230" s="81" t="s">
        <v>669</v>
      </c>
      <c r="Q230" s="81" t="s">
        <v>680</v>
      </c>
      <c r="R230" s="81" t="s">
        <v>664</v>
      </c>
      <c r="S230" s="81" t="s">
        <v>664</v>
      </c>
      <c r="T230" s="81" t="s">
        <v>50</v>
      </c>
      <c r="U230" s="81" t="s">
        <v>661</v>
      </c>
      <c r="V230" s="81" t="s">
        <v>662</v>
      </c>
      <c r="W230" s="81" t="s">
        <v>803</v>
      </c>
      <c r="X230" s="81" t="s">
        <v>664</v>
      </c>
      <c r="Y230" s="81" t="s">
        <v>664</v>
      </c>
      <c r="Z230" s="81" t="s">
        <v>664</v>
      </c>
      <c r="AA230" s="81" t="s">
        <v>664</v>
      </c>
      <c r="AB230" s="353" t="s">
        <v>664</v>
      </c>
      <c r="AC230" s="81" t="s">
        <v>664</v>
      </c>
      <c r="AD230" s="81" t="s">
        <v>665</v>
      </c>
      <c r="AE230" s="81"/>
      <c r="AF230" s="354"/>
      <c r="AG230" s="354" t="s">
        <v>1164</v>
      </c>
      <c r="AH230" s="354" t="s">
        <v>1585</v>
      </c>
      <c r="AI230" s="354"/>
    </row>
    <row r="231" s="330" customFormat="1" ht="22" customHeight="1" spans="1:35">
      <c r="A231" s="314" t="s">
        <v>1586</v>
      </c>
      <c r="B231" s="314" t="s">
        <v>19</v>
      </c>
      <c r="C231" s="314" t="s">
        <v>20</v>
      </c>
      <c r="D231" s="314">
        <v>2020</v>
      </c>
      <c r="E231" s="81" t="s">
        <v>329</v>
      </c>
      <c r="F231" s="81" t="s">
        <v>654</v>
      </c>
      <c r="G231" s="81" t="s">
        <v>721</v>
      </c>
      <c r="H231" s="359" t="s">
        <v>1587</v>
      </c>
      <c r="I231" s="351"/>
      <c r="J231" s="351">
        <v>24.64</v>
      </c>
      <c r="K231" s="351">
        <v>24.64</v>
      </c>
      <c r="L231" s="351">
        <v>0</v>
      </c>
      <c r="M231" s="351">
        <v>23.81</v>
      </c>
      <c r="N231" s="352">
        <v>23.81</v>
      </c>
      <c r="O231" s="351">
        <v>0</v>
      </c>
      <c r="P231" s="81" t="s">
        <v>669</v>
      </c>
      <c r="Q231" s="81" t="s">
        <v>680</v>
      </c>
      <c r="R231" s="81" t="s">
        <v>664</v>
      </c>
      <c r="S231" s="81" t="s">
        <v>664</v>
      </c>
      <c r="T231" s="81" t="s">
        <v>50</v>
      </c>
      <c r="U231" s="81" t="s">
        <v>661</v>
      </c>
      <c r="V231" s="81" t="s">
        <v>662</v>
      </c>
      <c r="W231" s="81" t="s">
        <v>1574</v>
      </c>
      <c r="X231" s="81" t="s">
        <v>664</v>
      </c>
      <c r="Y231" s="81" t="s">
        <v>664</v>
      </c>
      <c r="Z231" s="81" t="s">
        <v>664</v>
      </c>
      <c r="AA231" s="81" t="s">
        <v>664</v>
      </c>
      <c r="AB231" s="353" t="s">
        <v>664</v>
      </c>
      <c r="AC231" s="81" t="s">
        <v>664</v>
      </c>
      <c r="AD231" s="81" t="s">
        <v>665</v>
      </c>
      <c r="AE231" s="81"/>
      <c r="AF231" s="354"/>
      <c r="AG231" s="354" t="s">
        <v>748</v>
      </c>
      <c r="AH231" s="358" t="s">
        <v>1588</v>
      </c>
      <c r="AI231" s="354"/>
    </row>
    <row r="232" s="330" customFormat="1" ht="22" customHeight="1" spans="1:35">
      <c r="A232" s="314" t="s">
        <v>1589</v>
      </c>
      <c r="B232" s="314" t="s">
        <v>19</v>
      </c>
      <c r="C232" s="314" t="s">
        <v>20</v>
      </c>
      <c r="D232" s="314">
        <v>2021</v>
      </c>
      <c r="E232" s="81" t="s">
        <v>349</v>
      </c>
      <c r="F232" s="81" t="s">
        <v>654</v>
      </c>
      <c r="G232" s="81" t="s">
        <v>1590</v>
      </c>
      <c r="H232" s="359" t="s">
        <v>1591</v>
      </c>
      <c r="I232" s="351"/>
      <c r="J232" s="351">
        <v>1999.9</v>
      </c>
      <c r="K232" s="351">
        <v>1999.9</v>
      </c>
      <c r="L232" s="351">
        <v>0</v>
      </c>
      <c r="M232" s="351">
        <v>1898.421656</v>
      </c>
      <c r="N232" s="352">
        <v>1898.421656</v>
      </c>
      <c r="O232" s="351">
        <v>0</v>
      </c>
      <c r="P232" s="81" t="s">
        <v>657</v>
      </c>
      <c r="Q232" s="81" t="s">
        <v>718</v>
      </c>
      <c r="R232" s="81" t="s">
        <v>659</v>
      </c>
      <c r="S232" s="81" t="s">
        <v>747</v>
      </c>
      <c r="T232" s="81" t="s">
        <v>50</v>
      </c>
      <c r="U232" s="81" t="s">
        <v>1158</v>
      </c>
      <c r="V232" s="81" t="s">
        <v>662</v>
      </c>
      <c r="W232" s="81" t="s">
        <v>1592</v>
      </c>
      <c r="X232" s="81" t="s">
        <v>79</v>
      </c>
      <c r="Y232" s="81" t="s">
        <v>664</v>
      </c>
      <c r="Z232" s="81" t="s">
        <v>664</v>
      </c>
      <c r="AA232" s="81" t="s">
        <v>664</v>
      </c>
      <c r="AB232" s="353">
        <v>583752</v>
      </c>
      <c r="AC232" s="81" t="s">
        <v>1593</v>
      </c>
      <c r="AD232" s="81" t="s">
        <v>665</v>
      </c>
      <c r="AE232" s="81"/>
      <c r="AF232" s="354"/>
      <c r="AG232" s="354" t="s">
        <v>1510</v>
      </c>
      <c r="AH232" s="354" t="s">
        <v>1510</v>
      </c>
      <c r="AI232" s="354"/>
    </row>
    <row r="233" s="330" customFormat="1" ht="22" customHeight="1" spans="1:35">
      <c r="A233" s="314" t="s">
        <v>1594</v>
      </c>
      <c r="B233" s="314" t="s">
        <v>19</v>
      </c>
      <c r="C233" s="314" t="s">
        <v>20</v>
      </c>
      <c r="D233" s="314">
        <v>2021</v>
      </c>
      <c r="E233" s="81" t="s">
        <v>350</v>
      </c>
      <c r="F233" s="81" t="s">
        <v>654</v>
      </c>
      <c r="G233" s="81" t="s">
        <v>1201</v>
      </c>
      <c r="H233" s="359" t="s">
        <v>1595</v>
      </c>
      <c r="I233" s="351"/>
      <c r="J233" s="351">
        <v>1999.86</v>
      </c>
      <c r="K233" s="351">
        <v>1999.86</v>
      </c>
      <c r="L233" s="351">
        <v>0</v>
      </c>
      <c r="M233" s="351">
        <v>1799.325802</v>
      </c>
      <c r="N233" s="352">
        <v>1799.325802</v>
      </c>
      <c r="O233" s="351">
        <v>0</v>
      </c>
      <c r="P233" s="81" t="s">
        <v>657</v>
      </c>
      <c r="Q233" s="81" t="s">
        <v>718</v>
      </c>
      <c r="R233" s="81" t="s">
        <v>659</v>
      </c>
      <c r="S233" s="355" t="s">
        <v>660</v>
      </c>
      <c r="T233" s="81" t="s">
        <v>79</v>
      </c>
      <c r="U233" s="81" t="s">
        <v>1158</v>
      </c>
      <c r="V233" s="81" t="s">
        <v>1211</v>
      </c>
      <c r="W233" s="81" t="s">
        <v>880</v>
      </c>
      <c r="X233" s="81" t="s">
        <v>664</v>
      </c>
      <c r="Y233" s="81" t="s">
        <v>664</v>
      </c>
      <c r="Z233" s="81" t="s">
        <v>664</v>
      </c>
      <c r="AA233" s="81" t="s">
        <v>664</v>
      </c>
      <c r="AB233" s="353" t="s">
        <v>664</v>
      </c>
      <c r="AC233" s="81" t="s">
        <v>664</v>
      </c>
      <c r="AD233" s="81" t="s">
        <v>665</v>
      </c>
      <c r="AE233" s="81" t="s">
        <v>660</v>
      </c>
      <c r="AF233" s="354"/>
      <c r="AG233" s="354" t="s">
        <v>1385</v>
      </c>
      <c r="AH233" s="358" t="s">
        <v>1386</v>
      </c>
      <c r="AI233" s="354"/>
    </row>
    <row r="234" s="330" customFormat="1" ht="22" customHeight="1" spans="1:35">
      <c r="A234" s="314" t="s">
        <v>1596</v>
      </c>
      <c r="B234" s="314" t="s">
        <v>19</v>
      </c>
      <c r="C234" s="314" t="s">
        <v>20</v>
      </c>
      <c r="D234" s="314">
        <v>2021</v>
      </c>
      <c r="E234" s="81" t="s">
        <v>351</v>
      </c>
      <c r="F234" s="81" t="s">
        <v>654</v>
      </c>
      <c r="G234" s="81" t="s">
        <v>1111</v>
      </c>
      <c r="H234" s="359" t="s">
        <v>1597</v>
      </c>
      <c r="I234" s="351"/>
      <c r="J234" s="351">
        <v>2999.98</v>
      </c>
      <c r="K234" s="351">
        <v>2999.98</v>
      </c>
      <c r="L234" s="351">
        <v>0</v>
      </c>
      <c r="M234" s="351">
        <v>2816.54</v>
      </c>
      <c r="N234" s="352">
        <v>2816.54</v>
      </c>
      <c r="O234" s="351">
        <v>0</v>
      </c>
      <c r="P234" s="81" t="s">
        <v>657</v>
      </c>
      <c r="Q234" s="81" t="s">
        <v>758</v>
      </c>
      <c r="R234" s="81" t="s">
        <v>659</v>
      </c>
      <c r="S234" s="81" t="s">
        <v>660</v>
      </c>
      <c r="T234" s="81" t="s">
        <v>79</v>
      </c>
      <c r="U234" s="81" t="s">
        <v>661</v>
      </c>
      <c r="V234" s="81" t="s">
        <v>662</v>
      </c>
      <c r="W234" s="81" t="s">
        <v>1101</v>
      </c>
      <c r="X234" s="81" t="s">
        <v>79</v>
      </c>
      <c r="Y234" s="81" t="s">
        <v>664</v>
      </c>
      <c r="Z234" s="81" t="s">
        <v>664</v>
      </c>
      <c r="AA234" s="81" t="s">
        <v>664</v>
      </c>
      <c r="AB234" s="353" t="s">
        <v>664</v>
      </c>
      <c r="AC234" s="81" t="s">
        <v>664</v>
      </c>
      <c r="AD234" s="81" t="s">
        <v>665</v>
      </c>
      <c r="AE234" s="81"/>
      <c r="AF234" s="354"/>
      <c r="AG234" s="354" t="s">
        <v>1598</v>
      </c>
      <c r="AH234" s="354" t="s">
        <v>1598</v>
      </c>
      <c r="AI234" s="354"/>
    </row>
    <row r="235" s="330" customFormat="1" ht="22" customHeight="1" spans="1:35">
      <c r="A235" s="314" t="s">
        <v>1599</v>
      </c>
      <c r="B235" s="314" t="s">
        <v>19</v>
      </c>
      <c r="C235" s="314" t="s">
        <v>20</v>
      </c>
      <c r="D235" s="314">
        <v>2021</v>
      </c>
      <c r="E235" s="81" t="s">
        <v>352</v>
      </c>
      <c r="F235" s="81" t="s">
        <v>654</v>
      </c>
      <c r="G235" s="81" t="s">
        <v>889</v>
      </c>
      <c r="H235" s="350" t="s">
        <v>1600</v>
      </c>
      <c r="I235" s="351"/>
      <c r="J235" s="351">
        <v>348.19</v>
      </c>
      <c r="K235" s="351">
        <v>348.19</v>
      </c>
      <c r="L235" s="351">
        <v>0</v>
      </c>
      <c r="M235" s="351">
        <v>347.9623</v>
      </c>
      <c r="N235" s="352">
        <v>347.9623</v>
      </c>
      <c r="O235" s="351">
        <v>0</v>
      </c>
      <c r="P235" s="81" t="s">
        <v>657</v>
      </c>
      <c r="Q235" s="81" t="s">
        <v>688</v>
      </c>
      <c r="R235" s="81" t="s">
        <v>659</v>
      </c>
      <c r="S235" s="81" t="s">
        <v>747</v>
      </c>
      <c r="T235" s="81" t="s">
        <v>50</v>
      </c>
      <c r="U235" s="81" t="s">
        <v>1158</v>
      </c>
      <c r="V235" s="81" t="s">
        <v>662</v>
      </c>
      <c r="W235" s="81" t="s">
        <v>1164</v>
      </c>
      <c r="X235" s="81" t="s">
        <v>50</v>
      </c>
      <c r="Y235" s="81">
        <v>2021.1</v>
      </c>
      <c r="Z235" s="81" t="s">
        <v>1601</v>
      </c>
      <c r="AA235" s="81" t="s">
        <v>1602</v>
      </c>
      <c r="AB235" s="353">
        <v>560000</v>
      </c>
      <c r="AC235" s="81">
        <v>408</v>
      </c>
      <c r="AD235" s="81" t="s">
        <v>665</v>
      </c>
      <c r="AE235" s="81"/>
      <c r="AF235" s="354"/>
      <c r="AG235" s="354" t="s">
        <v>1322</v>
      </c>
      <c r="AH235" s="354" t="s">
        <v>1322</v>
      </c>
      <c r="AI235" s="354"/>
    </row>
    <row r="236" s="330" customFormat="1" ht="22" customHeight="1" spans="1:35">
      <c r="A236" s="314" t="s">
        <v>1603</v>
      </c>
      <c r="B236" s="314" t="s">
        <v>19</v>
      </c>
      <c r="C236" s="314" t="s">
        <v>20</v>
      </c>
      <c r="D236" s="314">
        <v>2021</v>
      </c>
      <c r="E236" s="81" t="s">
        <v>353</v>
      </c>
      <c r="F236" s="81" t="s">
        <v>654</v>
      </c>
      <c r="G236" s="81" t="s">
        <v>745</v>
      </c>
      <c r="H236" s="350" t="s">
        <v>1604</v>
      </c>
      <c r="I236" s="351"/>
      <c r="J236" s="351">
        <v>299.64</v>
      </c>
      <c r="K236" s="351">
        <v>299.64</v>
      </c>
      <c r="L236" s="351">
        <v>0</v>
      </c>
      <c r="M236" s="351">
        <v>293.702816</v>
      </c>
      <c r="N236" s="352">
        <v>293.702816</v>
      </c>
      <c r="O236" s="351">
        <v>0</v>
      </c>
      <c r="P236" s="81" t="s">
        <v>657</v>
      </c>
      <c r="Q236" s="81" t="s">
        <v>711</v>
      </c>
      <c r="R236" s="81" t="s">
        <v>659</v>
      </c>
      <c r="S236" s="81" t="s">
        <v>659</v>
      </c>
      <c r="T236" s="81" t="s">
        <v>50</v>
      </c>
      <c r="U236" s="81" t="s">
        <v>1158</v>
      </c>
      <c r="V236" s="81" t="s">
        <v>662</v>
      </c>
      <c r="W236" s="182" t="s">
        <v>748</v>
      </c>
      <c r="X236" s="81" t="s">
        <v>50</v>
      </c>
      <c r="Y236" s="81">
        <v>2021.1</v>
      </c>
      <c r="Z236" s="81" t="s">
        <v>664</v>
      </c>
      <c r="AA236" s="81" t="s">
        <v>1605</v>
      </c>
      <c r="AB236" s="353">
        <v>720000</v>
      </c>
      <c r="AC236" s="473" t="s">
        <v>1606</v>
      </c>
      <c r="AD236" s="81" t="s">
        <v>665</v>
      </c>
      <c r="AE236" s="81"/>
      <c r="AF236" s="354"/>
      <c r="AG236" s="354" t="s">
        <v>736</v>
      </c>
      <c r="AH236" s="358" t="s">
        <v>1607</v>
      </c>
      <c r="AI236" s="354"/>
    </row>
    <row r="237" s="330" customFormat="1" ht="22" customHeight="1" spans="1:35">
      <c r="A237" s="314" t="s">
        <v>1608</v>
      </c>
      <c r="B237" s="314" t="s">
        <v>19</v>
      </c>
      <c r="C237" s="314" t="s">
        <v>20</v>
      </c>
      <c r="D237" s="314">
        <v>2021</v>
      </c>
      <c r="E237" s="81" t="s">
        <v>354</v>
      </c>
      <c r="F237" s="81" t="s">
        <v>654</v>
      </c>
      <c r="G237" s="81" t="s">
        <v>1524</v>
      </c>
      <c r="H237" s="350" t="s">
        <v>1609</v>
      </c>
      <c r="I237" s="351"/>
      <c r="J237" s="351">
        <v>233.96</v>
      </c>
      <c r="K237" s="351">
        <v>233.96</v>
      </c>
      <c r="L237" s="351">
        <v>0</v>
      </c>
      <c r="M237" s="351">
        <v>233.96</v>
      </c>
      <c r="N237" s="352">
        <v>233.96</v>
      </c>
      <c r="O237" s="351">
        <v>0</v>
      </c>
      <c r="P237" s="81" t="s">
        <v>687</v>
      </c>
      <c r="Q237" s="81" t="s">
        <v>688</v>
      </c>
      <c r="R237" s="81" t="s">
        <v>664</v>
      </c>
      <c r="S237" s="81" t="s">
        <v>664</v>
      </c>
      <c r="T237" s="81" t="s">
        <v>50</v>
      </c>
      <c r="U237" s="81" t="s">
        <v>661</v>
      </c>
      <c r="V237" s="81" t="s">
        <v>689</v>
      </c>
      <c r="W237" s="81" t="s">
        <v>1510</v>
      </c>
      <c r="X237" s="81" t="s">
        <v>79</v>
      </c>
      <c r="Y237" s="81" t="s">
        <v>664</v>
      </c>
      <c r="Z237" s="81" t="s">
        <v>664</v>
      </c>
      <c r="AA237" s="81" t="s">
        <v>664</v>
      </c>
      <c r="AB237" s="353" t="s">
        <v>664</v>
      </c>
      <c r="AC237" s="81" t="s">
        <v>664</v>
      </c>
      <c r="AD237" s="81" t="s">
        <v>665</v>
      </c>
      <c r="AE237" s="81"/>
      <c r="AF237" s="354"/>
      <c r="AG237" s="354" t="s">
        <v>1516</v>
      </c>
      <c r="AH237" s="354" t="s">
        <v>1516</v>
      </c>
      <c r="AI237" s="354"/>
    </row>
    <row r="238" s="330" customFormat="1" ht="22" customHeight="1" spans="1:35">
      <c r="A238" s="314" t="s">
        <v>1610</v>
      </c>
      <c r="B238" s="314" t="s">
        <v>19</v>
      </c>
      <c r="C238" s="314" t="s">
        <v>20</v>
      </c>
      <c r="D238" s="314">
        <v>2021</v>
      </c>
      <c r="E238" s="81" t="s">
        <v>355</v>
      </c>
      <c r="F238" s="81" t="s">
        <v>654</v>
      </c>
      <c r="G238" s="81" t="s">
        <v>1399</v>
      </c>
      <c r="H238" s="359" t="s">
        <v>1611</v>
      </c>
      <c r="I238" s="351"/>
      <c r="J238" s="351">
        <v>197.43</v>
      </c>
      <c r="K238" s="351">
        <v>197.43</v>
      </c>
      <c r="L238" s="351">
        <v>0</v>
      </c>
      <c r="M238" s="351">
        <v>131.344</v>
      </c>
      <c r="N238" s="352">
        <v>131.344</v>
      </c>
      <c r="O238" s="351">
        <v>0</v>
      </c>
      <c r="P238" s="81" t="s">
        <v>657</v>
      </c>
      <c r="Q238" s="81" t="s">
        <v>658</v>
      </c>
      <c r="R238" s="81" t="s">
        <v>659</v>
      </c>
      <c r="S238" s="81" t="s">
        <v>659</v>
      </c>
      <c r="T238" s="81" t="s">
        <v>79</v>
      </c>
      <c r="U238" s="81" t="s">
        <v>673</v>
      </c>
      <c r="V238" s="81" t="s">
        <v>662</v>
      </c>
      <c r="W238" s="81" t="s">
        <v>1385</v>
      </c>
      <c r="X238" s="81" t="s">
        <v>79</v>
      </c>
      <c r="Y238" s="81" t="s">
        <v>664</v>
      </c>
      <c r="Z238" s="81" t="s">
        <v>664</v>
      </c>
      <c r="AA238" s="81" t="s">
        <v>664</v>
      </c>
      <c r="AB238" s="353">
        <v>350000</v>
      </c>
      <c r="AC238" s="81">
        <v>9</v>
      </c>
      <c r="AD238" s="81" t="s">
        <v>665</v>
      </c>
      <c r="AE238" s="81" t="s">
        <v>1612</v>
      </c>
      <c r="AF238" s="354"/>
      <c r="AG238" s="354" t="s">
        <v>1613</v>
      </c>
      <c r="AH238" s="354" t="s">
        <v>1375</v>
      </c>
      <c r="AI238" s="354"/>
    </row>
    <row r="239" s="330" customFormat="1" ht="22" customHeight="1" spans="1:35">
      <c r="A239" s="314" t="s">
        <v>1614</v>
      </c>
      <c r="B239" s="314" t="s">
        <v>19</v>
      </c>
      <c r="C239" s="314" t="s">
        <v>20</v>
      </c>
      <c r="D239" s="314">
        <v>2021</v>
      </c>
      <c r="E239" s="81" t="s">
        <v>356</v>
      </c>
      <c r="F239" s="81" t="s">
        <v>654</v>
      </c>
      <c r="G239" s="81" t="s">
        <v>1615</v>
      </c>
      <c r="H239" s="359" t="s">
        <v>1616</v>
      </c>
      <c r="I239" s="351"/>
      <c r="J239" s="351">
        <v>49.91</v>
      </c>
      <c r="K239" s="351">
        <v>49.91</v>
      </c>
      <c r="L239" s="351">
        <v>0</v>
      </c>
      <c r="M239" s="351">
        <v>49.91</v>
      </c>
      <c r="N239" s="352">
        <v>49.91</v>
      </c>
      <c r="O239" s="351">
        <v>0</v>
      </c>
      <c r="P239" s="81" t="s">
        <v>687</v>
      </c>
      <c r="Q239" s="81" t="s">
        <v>688</v>
      </c>
      <c r="R239" s="81" t="s">
        <v>664</v>
      </c>
      <c r="S239" s="81" t="s">
        <v>664</v>
      </c>
      <c r="T239" s="81" t="s">
        <v>50</v>
      </c>
      <c r="U239" s="81" t="s">
        <v>661</v>
      </c>
      <c r="V239" s="81" t="s">
        <v>689</v>
      </c>
      <c r="W239" s="81" t="s">
        <v>1598</v>
      </c>
      <c r="X239" s="81" t="s">
        <v>79</v>
      </c>
      <c r="Y239" s="81" t="s">
        <v>664</v>
      </c>
      <c r="Z239" s="81" t="s">
        <v>664</v>
      </c>
      <c r="AA239" s="81" t="s">
        <v>664</v>
      </c>
      <c r="AB239" s="353" t="s">
        <v>664</v>
      </c>
      <c r="AC239" s="81" t="s">
        <v>664</v>
      </c>
      <c r="AD239" s="81" t="s">
        <v>665</v>
      </c>
      <c r="AE239" s="81"/>
      <c r="AF239" s="354"/>
      <c r="AG239" s="354" t="s">
        <v>1617</v>
      </c>
      <c r="AH239" s="354" t="s">
        <v>1318</v>
      </c>
      <c r="AI239" s="354"/>
    </row>
    <row r="240" s="330" customFormat="1" ht="22" customHeight="1" spans="1:35">
      <c r="A240" s="314" t="s">
        <v>1618</v>
      </c>
      <c r="B240" s="314" t="s">
        <v>19</v>
      </c>
      <c r="C240" s="314" t="s">
        <v>20</v>
      </c>
      <c r="D240" s="314">
        <v>2021</v>
      </c>
      <c r="E240" s="81" t="s">
        <v>357</v>
      </c>
      <c r="F240" s="81" t="s">
        <v>1535</v>
      </c>
      <c r="G240" s="81" t="s">
        <v>1619</v>
      </c>
      <c r="H240" s="359" t="s">
        <v>1620</v>
      </c>
      <c r="I240" s="351"/>
      <c r="J240" s="351">
        <v>849.68</v>
      </c>
      <c r="K240" s="351">
        <v>849.68</v>
      </c>
      <c r="L240" s="351">
        <v>0</v>
      </c>
      <c r="M240" s="351">
        <v>766.257253</v>
      </c>
      <c r="N240" s="352">
        <v>766.257253</v>
      </c>
      <c r="O240" s="351">
        <v>0</v>
      </c>
      <c r="P240" s="81" t="s">
        <v>657</v>
      </c>
      <c r="Q240" s="81" t="s">
        <v>658</v>
      </c>
      <c r="R240" s="81" t="s">
        <v>659</v>
      </c>
      <c r="S240" s="81" t="s">
        <v>660</v>
      </c>
      <c r="T240" s="81" t="s">
        <v>79</v>
      </c>
      <c r="U240" s="81" t="s">
        <v>661</v>
      </c>
      <c r="V240" s="81" t="s">
        <v>662</v>
      </c>
      <c r="W240" s="81" t="s">
        <v>1322</v>
      </c>
      <c r="X240" s="81" t="s">
        <v>79</v>
      </c>
      <c r="Y240" s="81" t="s">
        <v>664</v>
      </c>
      <c r="Z240" s="81" t="s">
        <v>664</v>
      </c>
      <c r="AA240" s="81" t="s">
        <v>664</v>
      </c>
      <c r="AB240" s="353" t="s">
        <v>664</v>
      </c>
      <c r="AC240" s="81" t="s">
        <v>664</v>
      </c>
      <c r="AD240" s="81" t="s">
        <v>665</v>
      </c>
      <c r="AE240" s="81" t="s">
        <v>660</v>
      </c>
      <c r="AF240" s="354"/>
      <c r="AG240" s="354" t="s">
        <v>880</v>
      </c>
      <c r="AH240" s="354" t="s">
        <v>1303</v>
      </c>
      <c r="AI240" s="354"/>
    </row>
    <row r="241" s="330" customFormat="1" ht="22" customHeight="1" spans="1:35">
      <c r="A241" s="314" t="s">
        <v>1621</v>
      </c>
      <c r="B241" s="314" t="s">
        <v>19</v>
      </c>
      <c r="C241" s="314" t="s">
        <v>20</v>
      </c>
      <c r="D241" s="314">
        <v>2021</v>
      </c>
      <c r="E241" s="81" t="s">
        <v>358</v>
      </c>
      <c r="F241" s="81" t="s">
        <v>1535</v>
      </c>
      <c r="G241" s="81" t="s">
        <v>1622</v>
      </c>
      <c r="H241" s="359" t="s">
        <v>1623</v>
      </c>
      <c r="I241" s="351"/>
      <c r="J241" s="351">
        <v>1399.92</v>
      </c>
      <c r="K241" s="351">
        <v>1399.92</v>
      </c>
      <c r="L241" s="351">
        <v>0</v>
      </c>
      <c r="M241" s="351">
        <v>1399.92</v>
      </c>
      <c r="N241" s="352">
        <v>1399.92</v>
      </c>
      <c r="O241" s="351">
        <v>0</v>
      </c>
      <c r="P241" s="81" t="s">
        <v>657</v>
      </c>
      <c r="Q241" s="81" t="s">
        <v>711</v>
      </c>
      <c r="R241" s="81" t="s">
        <v>659</v>
      </c>
      <c r="S241" s="81" t="s">
        <v>660</v>
      </c>
      <c r="T241" s="81" t="s">
        <v>50</v>
      </c>
      <c r="U241" s="81" t="s">
        <v>1158</v>
      </c>
      <c r="V241" s="81" t="s">
        <v>662</v>
      </c>
      <c r="W241" s="81" t="s">
        <v>988</v>
      </c>
      <c r="X241" s="81" t="s">
        <v>79</v>
      </c>
      <c r="Y241" s="81" t="s">
        <v>664</v>
      </c>
      <c r="Z241" s="81" t="s">
        <v>664</v>
      </c>
      <c r="AA241" s="81" t="s">
        <v>664</v>
      </c>
      <c r="AB241" s="353">
        <v>80000</v>
      </c>
      <c r="AC241" s="81">
        <v>7</v>
      </c>
      <c r="AD241" s="81" t="s">
        <v>665</v>
      </c>
      <c r="AE241" s="81"/>
      <c r="AF241" s="354"/>
      <c r="AG241" s="354" t="s">
        <v>1559</v>
      </c>
      <c r="AH241" s="354" t="s">
        <v>1559</v>
      </c>
      <c r="AI241" s="354"/>
    </row>
    <row r="242" s="330" customFormat="1" ht="22" customHeight="1" spans="1:35">
      <c r="A242" s="314" t="s">
        <v>1624</v>
      </c>
      <c r="B242" s="314" t="s">
        <v>19</v>
      </c>
      <c r="C242" s="314" t="s">
        <v>20</v>
      </c>
      <c r="D242" s="314">
        <v>2021</v>
      </c>
      <c r="E242" s="81" t="s">
        <v>359</v>
      </c>
      <c r="F242" s="81" t="s">
        <v>1535</v>
      </c>
      <c r="G242" s="81" t="s">
        <v>1270</v>
      </c>
      <c r="H242" s="359" t="s">
        <v>1625</v>
      </c>
      <c r="I242" s="351"/>
      <c r="J242" s="351">
        <v>549.98</v>
      </c>
      <c r="K242" s="351">
        <v>549.98</v>
      </c>
      <c r="L242" s="351">
        <v>0</v>
      </c>
      <c r="M242" s="351">
        <v>537.41</v>
      </c>
      <c r="N242" s="352">
        <v>537.41</v>
      </c>
      <c r="O242" s="351">
        <v>0</v>
      </c>
      <c r="P242" s="81" t="s">
        <v>687</v>
      </c>
      <c r="Q242" s="81" t="s">
        <v>688</v>
      </c>
      <c r="R242" s="81" t="s">
        <v>664</v>
      </c>
      <c r="S242" s="81" t="s">
        <v>664</v>
      </c>
      <c r="T242" s="81" t="s">
        <v>50</v>
      </c>
      <c r="U242" s="81" t="s">
        <v>661</v>
      </c>
      <c r="V242" s="81" t="s">
        <v>689</v>
      </c>
      <c r="W242" s="359" t="s">
        <v>1516</v>
      </c>
      <c r="X242" s="81" t="s">
        <v>79</v>
      </c>
      <c r="Y242" s="81" t="s">
        <v>664</v>
      </c>
      <c r="Z242" s="81" t="s">
        <v>664</v>
      </c>
      <c r="AA242" s="81" t="s">
        <v>664</v>
      </c>
      <c r="AB242" s="353" t="s">
        <v>664</v>
      </c>
      <c r="AC242" s="81" t="s">
        <v>664</v>
      </c>
      <c r="AD242" s="81" t="s">
        <v>665</v>
      </c>
      <c r="AE242" s="81"/>
      <c r="AF242" s="354"/>
      <c r="AG242" s="354" t="s">
        <v>1626</v>
      </c>
      <c r="AH242" s="354" t="s">
        <v>1626</v>
      </c>
      <c r="AI242" s="354"/>
    </row>
    <row r="243" s="330" customFormat="1" ht="22" customHeight="1" spans="1:35">
      <c r="A243" s="314" t="s">
        <v>1627</v>
      </c>
      <c r="B243" s="314" t="s">
        <v>19</v>
      </c>
      <c r="C243" s="314" t="s">
        <v>20</v>
      </c>
      <c r="D243" s="314">
        <v>2021</v>
      </c>
      <c r="E243" s="81" t="s">
        <v>360</v>
      </c>
      <c r="F243" s="81" t="s">
        <v>654</v>
      </c>
      <c r="G243" s="81" t="s">
        <v>1615</v>
      </c>
      <c r="H243" s="359" t="s">
        <v>1628</v>
      </c>
      <c r="I243" s="351"/>
      <c r="J243" s="351">
        <v>999.84</v>
      </c>
      <c r="K243" s="351">
        <v>999.84</v>
      </c>
      <c r="L243" s="351">
        <v>0</v>
      </c>
      <c r="M243" s="351">
        <v>952.98</v>
      </c>
      <c r="N243" s="352">
        <v>952.98</v>
      </c>
      <c r="O243" s="351">
        <v>0</v>
      </c>
      <c r="P243" s="81" t="s">
        <v>657</v>
      </c>
      <c r="Q243" s="81" t="s">
        <v>711</v>
      </c>
      <c r="R243" s="81" t="s">
        <v>659</v>
      </c>
      <c r="S243" s="81" t="s">
        <v>659</v>
      </c>
      <c r="T243" s="81" t="s">
        <v>50</v>
      </c>
      <c r="U243" s="81" t="s">
        <v>1158</v>
      </c>
      <c r="V243" s="81" t="s">
        <v>852</v>
      </c>
      <c r="W243" s="81" t="s">
        <v>1613</v>
      </c>
      <c r="X243" s="81" t="s">
        <v>50</v>
      </c>
      <c r="Y243" s="81">
        <v>2023.11</v>
      </c>
      <c r="Z243" s="81" t="s">
        <v>1629</v>
      </c>
      <c r="AA243" s="81" t="s">
        <v>1630</v>
      </c>
      <c r="AB243" s="353">
        <v>150000</v>
      </c>
      <c r="AC243" s="81" t="s">
        <v>664</v>
      </c>
      <c r="AD243" s="81" t="s">
        <v>665</v>
      </c>
      <c r="AE243" s="81"/>
      <c r="AF243" s="354"/>
      <c r="AG243" s="354" t="s">
        <v>783</v>
      </c>
      <c r="AH243" s="354" t="s">
        <v>1631</v>
      </c>
      <c r="AI243" s="354"/>
    </row>
    <row r="244" s="330" customFormat="1" ht="22" customHeight="1" spans="1:35">
      <c r="A244" s="314" t="s">
        <v>1632</v>
      </c>
      <c r="B244" s="314" t="s">
        <v>19</v>
      </c>
      <c r="C244" s="314" t="s">
        <v>20</v>
      </c>
      <c r="D244" s="314">
        <v>2021</v>
      </c>
      <c r="E244" s="81" t="s">
        <v>362</v>
      </c>
      <c r="F244" s="81" t="s">
        <v>654</v>
      </c>
      <c r="G244" s="81" t="s">
        <v>1476</v>
      </c>
      <c r="H244" s="359" t="s">
        <v>1633</v>
      </c>
      <c r="I244" s="351"/>
      <c r="J244" s="351">
        <v>349.97</v>
      </c>
      <c r="K244" s="351">
        <v>349.97</v>
      </c>
      <c r="L244" s="351">
        <v>0</v>
      </c>
      <c r="M244" s="351">
        <v>349.97</v>
      </c>
      <c r="N244" s="352">
        <v>349.97</v>
      </c>
      <c r="O244" s="351">
        <v>0</v>
      </c>
      <c r="P244" s="81" t="s">
        <v>657</v>
      </c>
      <c r="Q244" s="81" t="s">
        <v>718</v>
      </c>
      <c r="R244" s="81" t="s">
        <v>659</v>
      </c>
      <c r="S244" s="81" t="s">
        <v>659</v>
      </c>
      <c r="T244" s="81" t="s">
        <v>50</v>
      </c>
      <c r="U244" s="81" t="s">
        <v>1158</v>
      </c>
      <c r="V244" s="81" t="s">
        <v>852</v>
      </c>
      <c r="W244" s="81" t="s">
        <v>1617</v>
      </c>
      <c r="X244" s="81" t="s">
        <v>79</v>
      </c>
      <c r="Y244" s="81" t="s">
        <v>664</v>
      </c>
      <c r="Z244" s="81" t="s">
        <v>664</v>
      </c>
      <c r="AA244" s="81" t="s">
        <v>664</v>
      </c>
      <c r="AB244" s="353">
        <v>321000</v>
      </c>
      <c r="AC244" s="81" t="s">
        <v>664</v>
      </c>
      <c r="AD244" s="81" t="s">
        <v>665</v>
      </c>
      <c r="AE244" s="81"/>
      <c r="AF244" s="354"/>
      <c r="AG244" s="354" t="s">
        <v>698</v>
      </c>
      <c r="AH244" s="354" t="s">
        <v>1144</v>
      </c>
      <c r="AI244" s="354"/>
    </row>
    <row r="245" s="330" customFormat="1" ht="22" customHeight="1" spans="1:35">
      <c r="A245" s="314" t="s">
        <v>1634</v>
      </c>
      <c r="B245" s="314" t="s">
        <v>19</v>
      </c>
      <c r="C245" s="314" t="s">
        <v>20</v>
      </c>
      <c r="D245" s="314">
        <v>2021</v>
      </c>
      <c r="E245" s="81" t="s">
        <v>363</v>
      </c>
      <c r="F245" s="81" t="s">
        <v>654</v>
      </c>
      <c r="G245" s="81" t="s">
        <v>1201</v>
      </c>
      <c r="H245" s="359" t="s">
        <v>1635</v>
      </c>
      <c r="I245" s="351"/>
      <c r="J245" s="351">
        <v>916.96</v>
      </c>
      <c r="K245" s="351">
        <v>916.96</v>
      </c>
      <c r="L245" s="351">
        <v>0</v>
      </c>
      <c r="M245" s="351">
        <v>868.889538754973</v>
      </c>
      <c r="N245" s="352">
        <v>868.889538754973</v>
      </c>
      <c r="O245" s="351">
        <v>0</v>
      </c>
      <c r="P245" s="81" t="s">
        <v>657</v>
      </c>
      <c r="Q245" s="81" t="s">
        <v>718</v>
      </c>
      <c r="R245" s="81" t="s">
        <v>659</v>
      </c>
      <c r="S245" s="81" t="s">
        <v>660</v>
      </c>
      <c r="T245" s="81" t="s">
        <v>79</v>
      </c>
      <c r="U245" s="81" t="s">
        <v>1158</v>
      </c>
      <c r="V245" s="81" t="s">
        <v>1211</v>
      </c>
      <c r="W245" s="355" t="s">
        <v>880</v>
      </c>
      <c r="X245" s="81" t="s">
        <v>79</v>
      </c>
      <c r="Y245" s="81" t="s">
        <v>664</v>
      </c>
      <c r="Z245" s="81" t="s">
        <v>664</v>
      </c>
      <c r="AA245" s="81" t="s">
        <v>664</v>
      </c>
      <c r="AB245" s="353" t="s">
        <v>664</v>
      </c>
      <c r="AC245" s="81" t="s">
        <v>664</v>
      </c>
      <c r="AD245" s="81" t="s">
        <v>665</v>
      </c>
      <c r="AE245" s="81"/>
      <c r="AF245" s="354"/>
      <c r="AG245" s="357" t="s">
        <v>1463</v>
      </c>
      <c r="AH245" s="357" t="s">
        <v>1463</v>
      </c>
      <c r="AI245" s="354" t="s">
        <v>1464</v>
      </c>
    </row>
    <row r="246" s="330" customFormat="1" ht="22" customHeight="1" spans="1:35">
      <c r="A246" s="314" t="s">
        <v>1636</v>
      </c>
      <c r="B246" s="314" t="s">
        <v>19</v>
      </c>
      <c r="C246" s="314" t="s">
        <v>20</v>
      </c>
      <c r="D246" s="314">
        <v>2021</v>
      </c>
      <c r="E246" s="81" t="s">
        <v>364</v>
      </c>
      <c r="F246" s="81" t="s">
        <v>654</v>
      </c>
      <c r="G246" s="81" t="s">
        <v>771</v>
      </c>
      <c r="H246" s="359" t="s">
        <v>1637</v>
      </c>
      <c r="I246" s="351"/>
      <c r="J246" s="351">
        <v>418.97</v>
      </c>
      <c r="K246" s="351">
        <v>418.97</v>
      </c>
      <c r="L246" s="351">
        <v>0</v>
      </c>
      <c r="M246" s="351">
        <v>388.678879</v>
      </c>
      <c r="N246" s="352">
        <v>388.678879</v>
      </c>
      <c r="O246" s="351">
        <v>0</v>
      </c>
      <c r="P246" s="81" t="s">
        <v>657</v>
      </c>
      <c r="Q246" s="81" t="s">
        <v>680</v>
      </c>
      <c r="R246" s="81" t="s">
        <v>659</v>
      </c>
      <c r="S246" s="81" t="s">
        <v>777</v>
      </c>
      <c r="T246" s="81" t="s">
        <v>50</v>
      </c>
      <c r="U246" s="81" t="s">
        <v>661</v>
      </c>
      <c r="V246" s="81" t="s">
        <v>662</v>
      </c>
      <c r="W246" s="182" t="s">
        <v>1559</v>
      </c>
      <c r="X246" s="81" t="s">
        <v>79</v>
      </c>
      <c r="Y246" s="81" t="s">
        <v>664</v>
      </c>
      <c r="Z246" s="81" t="s">
        <v>664</v>
      </c>
      <c r="AA246" s="81" t="s">
        <v>664</v>
      </c>
      <c r="AB246" s="353" t="s">
        <v>664</v>
      </c>
      <c r="AC246" s="81" t="s">
        <v>664</v>
      </c>
      <c r="AD246" s="81" t="s">
        <v>665</v>
      </c>
      <c r="AE246" s="81" t="s">
        <v>660</v>
      </c>
      <c r="AF246" s="354"/>
      <c r="AG246" s="354" t="s">
        <v>900</v>
      </c>
      <c r="AH246" s="358" t="s">
        <v>1638</v>
      </c>
      <c r="AI246" s="354"/>
    </row>
    <row r="247" s="330" customFormat="1" ht="22" customHeight="1" spans="1:35">
      <c r="A247" s="314" t="s">
        <v>1639</v>
      </c>
      <c r="B247" s="314" t="s">
        <v>19</v>
      </c>
      <c r="C247" s="314" t="s">
        <v>20</v>
      </c>
      <c r="D247" s="314">
        <v>2020</v>
      </c>
      <c r="E247" s="81" t="s">
        <v>366</v>
      </c>
      <c r="F247" s="81" t="s">
        <v>1640</v>
      </c>
      <c r="G247" s="81" t="s">
        <v>806</v>
      </c>
      <c r="H247" s="350" t="s">
        <v>1641</v>
      </c>
      <c r="I247" s="351"/>
      <c r="J247" s="351">
        <v>170.17</v>
      </c>
      <c r="K247" s="351">
        <v>170.17</v>
      </c>
      <c r="L247" s="351">
        <v>0</v>
      </c>
      <c r="M247" s="351">
        <v>167.37</v>
      </c>
      <c r="N247" s="352">
        <v>167.37</v>
      </c>
      <c r="O247" s="351">
        <v>0</v>
      </c>
      <c r="P247" s="81" t="s">
        <v>657</v>
      </c>
      <c r="Q247" s="81" t="s">
        <v>680</v>
      </c>
      <c r="R247" s="81" t="s">
        <v>659</v>
      </c>
      <c r="S247" s="81" t="s">
        <v>659</v>
      </c>
      <c r="T247" s="81" t="s">
        <v>50</v>
      </c>
      <c r="U247" s="81" t="s">
        <v>661</v>
      </c>
      <c r="V247" s="81" t="s">
        <v>852</v>
      </c>
      <c r="W247" s="182" t="s">
        <v>1642</v>
      </c>
      <c r="X247" s="81" t="s">
        <v>79</v>
      </c>
      <c r="Y247" s="81" t="s">
        <v>664</v>
      </c>
      <c r="Z247" s="81" t="s">
        <v>664</v>
      </c>
      <c r="AA247" s="81" t="s">
        <v>664</v>
      </c>
      <c r="AB247" s="353">
        <v>340169.915042479</v>
      </c>
      <c r="AC247" s="81" t="s">
        <v>664</v>
      </c>
      <c r="AD247" s="81" t="s">
        <v>665</v>
      </c>
      <c r="AE247" s="81"/>
      <c r="AF247" s="354"/>
      <c r="AG247" s="354" t="s">
        <v>1643</v>
      </c>
      <c r="AH247" s="358" t="s">
        <v>1644</v>
      </c>
      <c r="AI247" s="354"/>
    </row>
    <row r="248" s="330" customFormat="1" ht="22" customHeight="1" spans="1:35">
      <c r="A248" s="314" t="s">
        <v>1645</v>
      </c>
      <c r="B248" s="314" t="s">
        <v>19</v>
      </c>
      <c r="C248" s="314" t="s">
        <v>20</v>
      </c>
      <c r="D248" s="314">
        <v>2021</v>
      </c>
      <c r="E248" s="81" t="s">
        <v>367</v>
      </c>
      <c r="F248" s="81" t="s">
        <v>1646</v>
      </c>
      <c r="G248" s="81" t="s">
        <v>951</v>
      </c>
      <c r="H248" s="359" t="s">
        <v>1647</v>
      </c>
      <c r="I248" s="351"/>
      <c r="J248" s="351">
        <v>1999.42</v>
      </c>
      <c r="K248" s="351">
        <v>1999.42</v>
      </c>
      <c r="L248" s="351">
        <v>0</v>
      </c>
      <c r="M248" s="351">
        <v>1941.18</v>
      </c>
      <c r="N248" s="352">
        <v>1941.18</v>
      </c>
      <c r="O248" s="351">
        <v>0</v>
      </c>
      <c r="P248" s="81" t="s">
        <v>657</v>
      </c>
      <c r="Q248" s="81" t="s">
        <v>718</v>
      </c>
      <c r="R248" s="81" t="s">
        <v>659</v>
      </c>
      <c r="S248" s="81" t="s">
        <v>659</v>
      </c>
      <c r="T248" s="81" t="s">
        <v>50</v>
      </c>
      <c r="U248" s="81" t="s">
        <v>1158</v>
      </c>
      <c r="V248" s="81" t="s">
        <v>662</v>
      </c>
      <c r="W248" s="81" t="s">
        <v>953</v>
      </c>
      <c r="X248" s="81" t="s">
        <v>79</v>
      </c>
      <c r="Y248" s="81" t="s">
        <v>664</v>
      </c>
      <c r="Z248" s="81" t="s">
        <v>664</v>
      </c>
      <c r="AA248" s="81" t="s">
        <v>664</v>
      </c>
      <c r="AB248" s="353" t="s">
        <v>664</v>
      </c>
      <c r="AC248" s="81" t="s">
        <v>664</v>
      </c>
      <c r="AD248" s="81" t="s">
        <v>665</v>
      </c>
      <c r="AE248" s="81"/>
      <c r="AF248" s="354"/>
      <c r="AG248" s="354" t="s">
        <v>759</v>
      </c>
      <c r="AH248" s="354" t="s">
        <v>759</v>
      </c>
      <c r="AI248" s="354"/>
    </row>
    <row r="249" s="330" customFormat="1" ht="33" customHeight="1" spans="1:35">
      <c r="A249" s="314" t="s">
        <v>1648</v>
      </c>
      <c r="B249" s="314" t="s">
        <v>19</v>
      </c>
      <c r="C249" s="314" t="s">
        <v>20</v>
      </c>
      <c r="D249" s="314">
        <v>2021</v>
      </c>
      <c r="E249" s="81" t="s">
        <v>368</v>
      </c>
      <c r="F249" s="81" t="s">
        <v>1646</v>
      </c>
      <c r="G249" s="81" t="s">
        <v>692</v>
      </c>
      <c r="H249" s="81" t="s">
        <v>1649</v>
      </c>
      <c r="I249" s="351"/>
      <c r="J249" s="351">
        <v>199.96</v>
      </c>
      <c r="K249" s="351">
        <v>199.96</v>
      </c>
      <c r="L249" s="351">
        <v>0</v>
      </c>
      <c r="M249" s="351">
        <v>191.802991</v>
      </c>
      <c r="N249" s="352">
        <v>191.802991</v>
      </c>
      <c r="O249" s="351">
        <v>0</v>
      </c>
      <c r="P249" s="81" t="s">
        <v>657</v>
      </c>
      <c r="Q249" s="81" t="s">
        <v>718</v>
      </c>
      <c r="R249" s="81" t="s">
        <v>659</v>
      </c>
      <c r="S249" s="81" t="s">
        <v>659</v>
      </c>
      <c r="T249" s="81" t="s">
        <v>50</v>
      </c>
      <c r="U249" s="81" t="s">
        <v>1158</v>
      </c>
      <c r="V249" s="81" t="s">
        <v>662</v>
      </c>
      <c r="W249" s="81" t="s">
        <v>698</v>
      </c>
      <c r="X249" s="81" t="s">
        <v>79</v>
      </c>
      <c r="Y249" s="81" t="s">
        <v>664</v>
      </c>
      <c r="Z249" s="81" t="s">
        <v>664</v>
      </c>
      <c r="AA249" s="81" t="s">
        <v>664</v>
      </c>
      <c r="AB249" s="325" t="s">
        <v>664</v>
      </c>
      <c r="AC249" s="81" t="s">
        <v>664</v>
      </c>
      <c r="AD249" s="81" t="s">
        <v>665</v>
      </c>
      <c r="AE249" s="81"/>
      <c r="AF249" s="354"/>
      <c r="AG249" s="354" t="s">
        <v>1650</v>
      </c>
      <c r="AH249" s="354" t="s">
        <v>1650</v>
      </c>
      <c r="AI249" s="354"/>
    </row>
    <row r="250" s="330" customFormat="1" ht="48" customHeight="1" spans="1:35">
      <c r="A250" s="314" t="s">
        <v>1651</v>
      </c>
      <c r="B250" s="314" t="s">
        <v>19</v>
      </c>
      <c r="C250" s="314" t="s">
        <v>20</v>
      </c>
      <c r="D250" s="314">
        <v>2021</v>
      </c>
      <c r="E250" s="81" t="s">
        <v>370</v>
      </c>
      <c r="F250" s="81" t="s">
        <v>1646</v>
      </c>
      <c r="G250" s="81" t="s">
        <v>1476</v>
      </c>
      <c r="H250" s="359" t="s">
        <v>1652</v>
      </c>
      <c r="I250" s="351"/>
      <c r="J250" s="351">
        <v>499.93</v>
      </c>
      <c r="K250" s="351">
        <v>499.93</v>
      </c>
      <c r="L250" s="351">
        <v>0</v>
      </c>
      <c r="M250" s="351">
        <v>395.856584</v>
      </c>
      <c r="N250" s="352">
        <v>395.856584</v>
      </c>
      <c r="O250" s="351">
        <v>0</v>
      </c>
      <c r="P250" s="81" t="s">
        <v>657</v>
      </c>
      <c r="Q250" s="81" t="s">
        <v>711</v>
      </c>
      <c r="R250" s="81" t="s">
        <v>659</v>
      </c>
      <c r="S250" s="355" t="s">
        <v>660</v>
      </c>
      <c r="T250" s="81" t="s">
        <v>79</v>
      </c>
      <c r="U250" s="81" t="s">
        <v>661</v>
      </c>
      <c r="V250" s="81" t="s">
        <v>662</v>
      </c>
      <c r="W250" s="81" t="s">
        <v>1617</v>
      </c>
      <c r="X250" s="81" t="s">
        <v>664</v>
      </c>
      <c r="Y250" s="81" t="s">
        <v>664</v>
      </c>
      <c r="Z250" s="81" t="s">
        <v>664</v>
      </c>
      <c r="AA250" s="81" t="s">
        <v>664</v>
      </c>
      <c r="AB250" s="353" t="s">
        <v>664</v>
      </c>
      <c r="AC250" s="81" t="s">
        <v>664</v>
      </c>
      <c r="AD250" s="81" t="s">
        <v>665</v>
      </c>
      <c r="AE250" s="81" t="s">
        <v>660</v>
      </c>
      <c r="AF250" s="354"/>
      <c r="AG250" s="354" t="s">
        <v>1653</v>
      </c>
      <c r="AH250" s="354" t="s">
        <v>1653</v>
      </c>
      <c r="AI250" s="354"/>
    </row>
    <row r="251" s="330" customFormat="1" ht="22" customHeight="1" spans="1:35">
      <c r="A251" s="314" t="s">
        <v>1654</v>
      </c>
      <c r="B251" s="314" t="s">
        <v>19</v>
      </c>
      <c r="C251" s="314" t="s">
        <v>20</v>
      </c>
      <c r="D251" s="314">
        <v>2021</v>
      </c>
      <c r="E251" s="81" t="s">
        <v>371</v>
      </c>
      <c r="F251" s="81" t="s">
        <v>1646</v>
      </c>
      <c r="G251" s="81" t="s">
        <v>902</v>
      </c>
      <c r="H251" s="359" t="s">
        <v>1655</v>
      </c>
      <c r="I251" s="351"/>
      <c r="J251" s="351">
        <v>1999.82</v>
      </c>
      <c r="K251" s="351">
        <v>1999.82</v>
      </c>
      <c r="L251" s="351">
        <v>0</v>
      </c>
      <c r="M251" s="351">
        <v>1953.730814</v>
      </c>
      <c r="N251" s="352">
        <v>1953.730814</v>
      </c>
      <c r="O251" s="351">
        <v>0</v>
      </c>
      <c r="P251" s="81" t="s">
        <v>657</v>
      </c>
      <c r="Q251" s="81" t="s">
        <v>1061</v>
      </c>
      <c r="R251" s="81" t="s">
        <v>659</v>
      </c>
      <c r="S251" s="81" t="s">
        <v>659</v>
      </c>
      <c r="T251" s="81" t="s">
        <v>50</v>
      </c>
      <c r="U251" s="81" t="s">
        <v>673</v>
      </c>
      <c r="V251" s="81" t="s">
        <v>662</v>
      </c>
      <c r="W251" s="81" t="s">
        <v>900</v>
      </c>
      <c r="X251" s="81" t="s">
        <v>79</v>
      </c>
      <c r="Y251" s="81" t="s">
        <v>664</v>
      </c>
      <c r="Z251" s="81" t="s">
        <v>664</v>
      </c>
      <c r="AA251" s="81" t="s">
        <v>664</v>
      </c>
      <c r="AB251" s="353">
        <v>1725000</v>
      </c>
      <c r="AC251" s="81">
        <v>5</v>
      </c>
      <c r="AD251" s="81" t="s">
        <v>665</v>
      </c>
      <c r="AE251" s="81"/>
      <c r="AF251" s="354"/>
      <c r="AG251" s="354" t="s">
        <v>1656</v>
      </c>
      <c r="AH251" s="354" t="s">
        <v>1657</v>
      </c>
      <c r="AI251" s="354"/>
    </row>
    <row r="252" s="330" customFormat="1" ht="22" customHeight="1" spans="1:35">
      <c r="A252" s="314" t="s">
        <v>1658</v>
      </c>
      <c r="B252" s="314" t="s">
        <v>19</v>
      </c>
      <c r="C252" s="314" t="s">
        <v>20</v>
      </c>
      <c r="D252" s="314">
        <v>2021</v>
      </c>
      <c r="E252" s="81" t="s">
        <v>372</v>
      </c>
      <c r="F252" s="81" t="s">
        <v>1535</v>
      </c>
      <c r="G252" s="81" t="s">
        <v>1659</v>
      </c>
      <c r="H252" s="359" t="s">
        <v>1660</v>
      </c>
      <c r="I252" s="351"/>
      <c r="J252" s="351">
        <v>644.52</v>
      </c>
      <c r="K252" s="351">
        <v>644.52</v>
      </c>
      <c r="L252" s="351">
        <v>0</v>
      </c>
      <c r="M252" s="351">
        <v>615.292927</v>
      </c>
      <c r="N252" s="352">
        <v>615.292927</v>
      </c>
      <c r="O252" s="351">
        <v>0</v>
      </c>
      <c r="P252" s="81" t="s">
        <v>657</v>
      </c>
      <c r="Q252" s="81" t="s">
        <v>827</v>
      </c>
      <c r="R252" s="81" t="s">
        <v>659</v>
      </c>
      <c r="S252" s="81" t="s">
        <v>659</v>
      </c>
      <c r="T252" s="81" t="s">
        <v>50</v>
      </c>
      <c r="U252" s="81" t="s">
        <v>673</v>
      </c>
      <c r="V252" s="81" t="s">
        <v>662</v>
      </c>
      <c r="W252" s="81" t="s">
        <v>1643</v>
      </c>
      <c r="X252" s="81" t="s">
        <v>79</v>
      </c>
      <c r="Y252" s="81" t="s">
        <v>664</v>
      </c>
      <c r="Z252" s="81" t="s">
        <v>664</v>
      </c>
      <c r="AA252" s="81" t="s">
        <v>664</v>
      </c>
      <c r="AB252" s="353" t="s">
        <v>664</v>
      </c>
      <c r="AC252" s="81" t="s">
        <v>664</v>
      </c>
      <c r="AD252" s="81" t="s">
        <v>665</v>
      </c>
      <c r="AE252" s="81"/>
      <c r="AF252" s="354"/>
      <c r="AG252" s="354" t="s">
        <v>809</v>
      </c>
      <c r="AH252" s="354" t="s">
        <v>1661</v>
      </c>
      <c r="AI252" s="354"/>
    </row>
    <row r="253" s="330" customFormat="1" ht="22" customHeight="1" spans="1:35">
      <c r="A253" s="314" t="s">
        <v>1662</v>
      </c>
      <c r="B253" s="314" t="s">
        <v>19</v>
      </c>
      <c r="C253" s="314" t="s">
        <v>20</v>
      </c>
      <c r="D253" s="314">
        <v>2021</v>
      </c>
      <c r="E253" s="81" t="s">
        <v>373</v>
      </c>
      <c r="F253" s="81" t="s">
        <v>1646</v>
      </c>
      <c r="G253" s="81" t="s">
        <v>756</v>
      </c>
      <c r="H253" s="350" t="s">
        <v>1663</v>
      </c>
      <c r="I253" s="351"/>
      <c r="J253" s="351">
        <v>104.94</v>
      </c>
      <c r="K253" s="351">
        <v>104.94</v>
      </c>
      <c r="L253" s="351">
        <v>0</v>
      </c>
      <c r="M253" s="351">
        <v>104.94</v>
      </c>
      <c r="N253" s="352">
        <v>104.94</v>
      </c>
      <c r="O253" s="351">
        <v>0</v>
      </c>
      <c r="P253" s="81" t="s">
        <v>687</v>
      </c>
      <c r="Q253" s="81" t="s">
        <v>758</v>
      </c>
      <c r="R253" s="81" t="s">
        <v>664</v>
      </c>
      <c r="S253" s="81" t="s">
        <v>664</v>
      </c>
      <c r="T253" s="81" t="s">
        <v>50</v>
      </c>
      <c r="U253" s="81" t="s">
        <v>661</v>
      </c>
      <c r="V253" s="81" t="s">
        <v>689</v>
      </c>
      <c r="W253" s="81" t="s">
        <v>759</v>
      </c>
      <c r="X253" s="81" t="s">
        <v>79</v>
      </c>
      <c r="Y253" s="81" t="s">
        <v>664</v>
      </c>
      <c r="Z253" s="81" t="s">
        <v>664</v>
      </c>
      <c r="AA253" s="81" t="s">
        <v>664</v>
      </c>
      <c r="AB253" s="353" t="s">
        <v>664</v>
      </c>
      <c r="AC253" s="81" t="s">
        <v>664</v>
      </c>
      <c r="AD253" s="81" t="s">
        <v>665</v>
      </c>
      <c r="AE253" s="81"/>
      <c r="AF253" s="354"/>
      <c r="AG253" s="354" t="s">
        <v>1322</v>
      </c>
      <c r="AH253" s="354" t="s">
        <v>1322</v>
      </c>
      <c r="AI253" s="354" t="s">
        <v>1664</v>
      </c>
    </row>
    <row r="254" s="330" customFormat="1" ht="22" customHeight="1" spans="1:35">
      <c r="A254" s="314" t="s">
        <v>1665</v>
      </c>
      <c r="B254" s="314" t="s">
        <v>19</v>
      </c>
      <c r="C254" s="314" t="s">
        <v>20</v>
      </c>
      <c r="D254" s="314">
        <v>2021</v>
      </c>
      <c r="E254" s="81" t="s">
        <v>375</v>
      </c>
      <c r="F254" s="81" t="s">
        <v>654</v>
      </c>
      <c r="G254" s="81" t="s">
        <v>1524</v>
      </c>
      <c r="H254" s="359" t="s">
        <v>1666</v>
      </c>
      <c r="I254" s="351"/>
      <c r="J254" s="351">
        <v>244.18</v>
      </c>
      <c r="K254" s="351">
        <v>244.18</v>
      </c>
      <c r="L254" s="351">
        <v>0</v>
      </c>
      <c r="M254" s="351">
        <v>233.854447</v>
      </c>
      <c r="N254" s="352">
        <v>233.854447</v>
      </c>
      <c r="O254" s="351">
        <v>0</v>
      </c>
      <c r="P254" s="81" t="s">
        <v>669</v>
      </c>
      <c r="Q254" s="81" t="s">
        <v>718</v>
      </c>
      <c r="R254" s="81" t="s">
        <v>664</v>
      </c>
      <c r="S254" s="81" t="s">
        <v>664</v>
      </c>
      <c r="T254" s="81" t="s">
        <v>50</v>
      </c>
      <c r="U254" s="81" t="s">
        <v>661</v>
      </c>
      <c r="V254" s="81" t="s">
        <v>695</v>
      </c>
      <c r="W254" s="81" t="s">
        <v>1667</v>
      </c>
      <c r="X254" s="81" t="s">
        <v>664</v>
      </c>
      <c r="Y254" s="81" t="s">
        <v>664</v>
      </c>
      <c r="Z254" s="81" t="s">
        <v>664</v>
      </c>
      <c r="AA254" s="81" t="s">
        <v>664</v>
      </c>
      <c r="AB254" s="353" t="s">
        <v>664</v>
      </c>
      <c r="AC254" s="81" t="s">
        <v>664</v>
      </c>
      <c r="AD254" s="81" t="s">
        <v>665</v>
      </c>
      <c r="AE254" s="81"/>
      <c r="AF254" s="354"/>
      <c r="AG254" s="361" t="s">
        <v>880</v>
      </c>
      <c r="AH254" s="361" t="s">
        <v>880</v>
      </c>
      <c r="AI254" s="354" t="s">
        <v>1668</v>
      </c>
    </row>
    <row r="255" s="330" customFormat="1" ht="22" customHeight="1" spans="1:35">
      <c r="A255" s="314" t="s">
        <v>1669</v>
      </c>
      <c r="B255" s="314" t="s">
        <v>19</v>
      </c>
      <c r="C255" s="314" t="s">
        <v>20</v>
      </c>
      <c r="D255" s="314">
        <v>2022</v>
      </c>
      <c r="E255" s="81" t="s">
        <v>383</v>
      </c>
      <c r="F255" s="81" t="s">
        <v>1646</v>
      </c>
      <c r="G255" s="81" t="s">
        <v>1670</v>
      </c>
      <c r="H255" s="359" t="s">
        <v>1671</v>
      </c>
      <c r="I255" s="351"/>
      <c r="J255" s="351">
        <v>1799.997</v>
      </c>
      <c r="K255" s="351">
        <v>1799.997</v>
      </c>
      <c r="L255" s="351">
        <v>0</v>
      </c>
      <c r="M255" s="351">
        <v>1762.66794772807</v>
      </c>
      <c r="N255" s="352">
        <v>1762.66794772807</v>
      </c>
      <c r="O255" s="351">
        <v>0</v>
      </c>
      <c r="P255" s="81" t="s">
        <v>657</v>
      </c>
      <c r="Q255" s="81" t="s">
        <v>1061</v>
      </c>
      <c r="R255" s="81" t="s">
        <v>659</v>
      </c>
      <c r="S255" s="81" t="s">
        <v>659</v>
      </c>
      <c r="T255" s="81" t="s">
        <v>50</v>
      </c>
      <c r="U255" s="81" t="s">
        <v>661</v>
      </c>
      <c r="V255" s="81" t="s">
        <v>852</v>
      </c>
      <c r="W255" s="81" t="s">
        <v>1672</v>
      </c>
      <c r="X255" s="81" t="s">
        <v>79</v>
      </c>
      <c r="Y255" s="81" t="s">
        <v>664</v>
      </c>
      <c r="Z255" s="81" t="s">
        <v>664</v>
      </c>
      <c r="AA255" s="81" t="s">
        <v>664</v>
      </c>
      <c r="AB255" s="353" t="s">
        <v>664</v>
      </c>
      <c r="AC255" s="81" t="s">
        <v>664</v>
      </c>
      <c r="AD255" s="81" t="s">
        <v>665</v>
      </c>
      <c r="AE255" s="81"/>
      <c r="AF255" s="354"/>
      <c r="AG255" s="354" t="s">
        <v>1673</v>
      </c>
      <c r="AH255" s="354" t="s">
        <v>1673</v>
      </c>
      <c r="AI255" s="354"/>
    </row>
    <row r="256" s="330" customFormat="1" ht="22" customHeight="1" spans="1:35">
      <c r="A256" s="314" t="s">
        <v>1674</v>
      </c>
      <c r="B256" s="314" t="s">
        <v>19</v>
      </c>
      <c r="C256" s="314" t="s">
        <v>20</v>
      </c>
      <c r="D256" s="314">
        <v>2022</v>
      </c>
      <c r="E256" s="81" t="s">
        <v>384</v>
      </c>
      <c r="F256" s="81" t="s">
        <v>1646</v>
      </c>
      <c r="G256" s="81" t="s">
        <v>1675</v>
      </c>
      <c r="H256" s="359" t="s">
        <v>1676</v>
      </c>
      <c r="I256" s="351"/>
      <c r="J256" s="351">
        <v>1534.9</v>
      </c>
      <c r="K256" s="351">
        <v>1534.9</v>
      </c>
      <c r="L256" s="351">
        <v>0</v>
      </c>
      <c r="M256" s="351">
        <v>1321.386101</v>
      </c>
      <c r="N256" s="352">
        <v>1321.386101</v>
      </c>
      <c r="O256" s="351">
        <v>0</v>
      </c>
      <c r="P256" s="81" t="s">
        <v>669</v>
      </c>
      <c r="Q256" s="81" t="s">
        <v>718</v>
      </c>
      <c r="R256" s="81" t="s">
        <v>664</v>
      </c>
      <c r="S256" s="81" t="s">
        <v>664</v>
      </c>
      <c r="T256" s="81" t="s">
        <v>50</v>
      </c>
      <c r="U256" s="81" t="s">
        <v>1158</v>
      </c>
      <c r="V256" s="81" t="s">
        <v>662</v>
      </c>
      <c r="W256" s="81" t="s">
        <v>1677</v>
      </c>
      <c r="X256" s="81" t="s">
        <v>79</v>
      </c>
      <c r="Y256" s="81" t="s">
        <v>664</v>
      </c>
      <c r="Z256" s="81" t="s">
        <v>664</v>
      </c>
      <c r="AA256" s="81" t="s">
        <v>664</v>
      </c>
      <c r="AB256" s="353" t="s">
        <v>664</v>
      </c>
      <c r="AC256" s="81" t="s">
        <v>664</v>
      </c>
      <c r="AD256" s="81" t="s">
        <v>665</v>
      </c>
      <c r="AE256" s="81"/>
      <c r="AF256" s="354"/>
      <c r="AG256" s="354" t="s">
        <v>1678</v>
      </c>
      <c r="AH256" s="354" t="s">
        <v>1678</v>
      </c>
      <c r="AI256" s="354"/>
    </row>
    <row r="257" s="330" customFormat="1" ht="22" customHeight="1" spans="1:35">
      <c r="A257" s="314" t="s">
        <v>1679</v>
      </c>
      <c r="B257" s="314" t="s">
        <v>19</v>
      </c>
      <c r="C257" s="314" t="s">
        <v>20</v>
      </c>
      <c r="D257" s="314">
        <v>2022</v>
      </c>
      <c r="E257" s="81" t="s">
        <v>385</v>
      </c>
      <c r="F257" s="81" t="s">
        <v>1646</v>
      </c>
      <c r="G257" s="81" t="s">
        <v>811</v>
      </c>
      <c r="H257" s="359" t="s">
        <v>1680</v>
      </c>
      <c r="I257" s="351"/>
      <c r="J257" s="351">
        <v>1799.982</v>
      </c>
      <c r="K257" s="351">
        <v>1799.982</v>
      </c>
      <c r="L257" s="351">
        <v>0</v>
      </c>
      <c r="M257" s="351">
        <v>1794.48</v>
      </c>
      <c r="N257" s="352">
        <v>1794.48</v>
      </c>
      <c r="O257" s="351">
        <v>0</v>
      </c>
      <c r="P257" s="81" t="s">
        <v>657</v>
      </c>
      <c r="Q257" s="81" t="s">
        <v>688</v>
      </c>
      <c r="R257" s="81" t="s">
        <v>659</v>
      </c>
      <c r="S257" s="81" t="s">
        <v>747</v>
      </c>
      <c r="T257" s="81" t="s">
        <v>50</v>
      </c>
      <c r="U257" s="81" t="s">
        <v>1158</v>
      </c>
      <c r="V257" s="81" t="s">
        <v>662</v>
      </c>
      <c r="W257" s="81" t="s">
        <v>809</v>
      </c>
      <c r="X257" s="81" t="s">
        <v>79</v>
      </c>
      <c r="Y257" s="81" t="s">
        <v>664</v>
      </c>
      <c r="Z257" s="81" t="s">
        <v>664</v>
      </c>
      <c r="AA257" s="81" t="s">
        <v>664</v>
      </c>
      <c r="AB257" s="353" t="s">
        <v>664</v>
      </c>
      <c r="AC257" s="81" t="s">
        <v>664</v>
      </c>
      <c r="AD257" s="81" t="s">
        <v>665</v>
      </c>
      <c r="AE257" s="81"/>
      <c r="AF257" s="354"/>
      <c r="AG257" s="354" t="s">
        <v>698</v>
      </c>
      <c r="AH257" s="354" t="s">
        <v>1681</v>
      </c>
      <c r="AI257" s="354" t="s">
        <v>699</v>
      </c>
    </row>
    <row r="258" s="330" customFormat="1" ht="22" customHeight="1" spans="1:35">
      <c r="A258" s="314" t="s">
        <v>1682</v>
      </c>
      <c r="B258" s="314" t="s">
        <v>19</v>
      </c>
      <c r="C258" s="314" t="s">
        <v>20</v>
      </c>
      <c r="D258" s="314">
        <v>2022</v>
      </c>
      <c r="E258" s="81" t="s">
        <v>386</v>
      </c>
      <c r="F258" s="81" t="s">
        <v>1535</v>
      </c>
      <c r="G258" s="81" t="s">
        <v>1683</v>
      </c>
      <c r="H258" s="359" t="s">
        <v>1684</v>
      </c>
      <c r="I258" s="351"/>
      <c r="J258" s="351">
        <v>403.73</v>
      </c>
      <c r="K258" s="351">
        <v>403.73</v>
      </c>
      <c r="L258" s="351">
        <v>0</v>
      </c>
      <c r="M258" s="351">
        <v>395.337961</v>
      </c>
      <c r="N258" s="352">
        <v>395.337961</v>
      </c>
      <c r="O258" s="351">
        <v>0</v>
      </c>
      <c r="P258" s="81" t="s">
        <v>657</v>
      </c>
      <c r="Q258" s="81" t="s">
        <v>658</v>
      </c>
      <c r="R258" s="81" t="s">
        <v>659</v>
      </c>
      <c r="S258" s="81" t="s">
        <v>659</v>
      </c>
      <c r="T258" s="81" t="s">
        <v>50</v>
      </c>
      <c r="U258" s="81" t="s">
        <v>661</v>
      </c>
      <c r="V258" s="81" t="s">
        <v>662</v>
      </c>
      <c r="W258" s="81" t="s">
        <v>1322</v>
      </c>
      <c r="X258" s="81" t="s">
        <v>79</v>
      </c>
      <c r="Y258" s="81" t="s">
        <v>664</v>
      </c>
      <c r="Z258" s="81" t="s">
        <v>664</v>
      </c>
      <c r="AA258" s="81" t="s">
        <v>664</v>
      </c>
      <c r="AB258" s="353">
        <v>1584739.24933875</v>
      </c>
      <c r="AC258" s="81" t="s">
        <v>1685</v>
      </c>
      <c r="AD258" s="81" t="s">
        <v>665</v>
      </c>
      <c r="AE258" s="81" t="s">
        <v>1686</v>
      </c>
      <c r="AF258" s="354"/>
      <c r="AG258" s="354" t="s">
        <v>1687</v>
      </c>
      <c r="AH258" s="354" t="s">
        <v>1687</v>
      </c>
      <c r="AI258" s="354"/>
    </row>
    <row r="259" s="330" customFormat="1" ht="22" customHeight="1" spans="1:35">
      <c r="A259" s="314" t="s">
        <v>1688</v>
      </c>
      <c r="B259" s="314" t="s">
        <v>19</v>
      </c>
      <c r="C259" s="314" t="s">
        <v>20</v>
      </c>
      <c r="D259" s="314">
        <v>2022</v>
      </c>
      <c r="E259" s="81" t="s">
        <v>387</v>
      </c>
      <c r="F259" s="81" t="s">
        <v>665</v>
      </c>
      <c r="G259" s="81" t="s">
        <v>1689</v>
      </c>
      <c r="H259" s="359" t="s">
        <v>1690</v>
      </c>
      <c r="I259" s="351"/>
      <c r="J259" s="351">
        <v>1942.3099997918</v>
      </c>
      <c r="K259" s="351">
        <v>1942.3099997918</v>
      </c>
      <c r="L259" s="351">
        <v>0</v>
      </c>
      <c r="M259" s="351">
        <v>1877.14599</v>
      </c>
      <c r="N259" s="352">
        <v>1877.14599</v>
      </c>
      <c r="O259" s="351">
        <v>0</v>
      </c>
      <c r="P259" s="81" t="s">
        <v>657</v>
      </c>
      <c r="Q259" s="81" t="s">
        <v>718</v>
      </c>
      <c r="R259" s="81" t="s">
        <v>659</v>
      </c>
      <c r="S259" s="81" t="s">
        <v>659</v>
      </c>
      <c r="T259" s="81" t="s">
        <v>50</v>
      </c>
      <c r="U259" s="81" t="s">
        <v>661</v>
      </c>
      <c r="V259" s="81" t="s">
        <v>1211</v>
      </c>
      <c r="W259" s="81" t="s">
        <v>880</v>
      </c>
      <c r="X259" s="81" t="s">
        <v>79</v>
      </c>
      <c r="Y259" s="81" t="s">
        <v>664</v>
      </c>
      <c r="Z259" s="81" t="s">
        <v>664</v>
      </c>
      <c r="AA259" s="81" t="s">
        <v>664</v>
      </c>
      <c r="AB259" s="353" t="s">
        <v>664</v>
      </c>
      <c r="AC259" s="81" t="s">
        <v>664</v>
      </c>
      <c r="AD259" s="81" t="s">
        <v>665</v>
      </c>
      <c r="AE259" s="81"/>
      <c r="AF259" s="354"/>
      <c r="AG259" s="354" t="s">
        <v>1691</v>
      </c>
      <c r="AH259" s="354" t="s">
        <v>1691</v>
      </c>
      <c r="AI259" s="354"/>
    </row>
    <row r="260" s="330" customFormat="1" ht="22" customHeight="1" spans="1:35">
      <c r="A260" s="314" t="s">
        <v>1692</v>
      </c>
      <c r="B260" s="314" t="s">
        <v>19</v>
      </c>
      <c r="C260" s="314" t="s">
        <v>20</v>
      </c>
      <c r="D260" s="314">
        <v>2022</v>
      </c>
      <c r="E260" s="81" t="s">
        <v>388</v>
      </c>
      <c r="F260" s="81" t="s">
        <v>665</v>
      </c>
      <c r="G260" s="81" t="s">
        <v>761</v>
      </c>
      <c r="H260" s="359" t="s">
        <v>1693</v>
      </c>
      <c r="I260" s="351"/>
      <c r="J260" s="351">
        <v>56.43</v>
      </c>
      <c r="K260" s="351">
        <v>56.43</v>
      </c>
      <c r="L260" s="351">
        <v>0</v>
      </c>
      <c r="M260" s="351">
        <v>56.342</v>
      </c>
      <c r="N260" s="352">
        <v>56.342</v>
      </c>
      <c r="O260" s="351">
        <v>0</v>
      </c>
      <c r="P260" s="81" t="s">
        <v>687</v>
      </c>
      <c r="Q260" s="81" t="s">
        <v>688</v>
      </c>
      <c r="R260" s="81" t="s">
        <v>664</v>
      </c>
      <c r="S260" s="81" t="s">
        <v>664</v>
      </c>
      <c r="T260" s="81" t="s">
        <v>50</v>
      </c>
      <c r="U260" s="81" t="s">
        <v>661</v>
      </c>
      <c r="V260" s="81" t="s">
        <v>689</v>
      </c>
      <c r="W260" s="81" t="s">
        <v>1673</v>
      </c>
      <c r="X260" s="81" t="s">
        <v>79</v>
      </c>
      <c r="Y260" s="81" t="s">
        <v>664</v>
      </c>
      <c r="Z260" s="81" t="s">
        <v>664</v>
      </c>
      <c r="AA260" s="81" t="s">
        <v>664</v>
      </c>
      <c r="AB260" s="353" t="s">
        <v>664</v>
      </c>
      <c r="AC260" s="81" t="s">
        <v>664</v>
      </c>
      <c r="AD260" s="81" t="s">
        <v>665</v>
      </c>
      <c r="AE260" s="81"/>
      <c r="AF260" s="354"/>
      <c r="AG260" s="354" t="s">
        <v>1463</v>
      </c>
      <c r="AH260" s="354" t="s">
        <v>1694</v>
      </c>
      <c r="AI260" s="354"/>
    </row>
    <row r="261" s="330" customFormat="1" ht="22" customHeight="1" spans="1:35">
      <c r="A261" s="314" t="s">
        <v>1695</v>
      </c>
      <c r="B261" s="314" t="s">
        <v>19</v>
      </c>
      <c r="C261" s="314" t="s">
        <v>20</v>
      </c>
      <c r="D261" s="314">
        <v>2022</v>
      </c>
      <c r="E261" s="81" t="s">
        <v>389</v>
      </c>
      <c r="F261" s="81" t="s">
        <v>665</v>
      </c>
      <c r="G261" s="81" t="s">
        <v>1696</v>
      </c>
      <c r="H261" s="359" t="s">
        <v>1697</v>
      </c>
      <c r="I261" s="351"/>
      <c r="J261" s="351">
        <v>74.5296</v>
      </c>
      <c r="K261" s="351">
        <v>74.5296</v>
      </c>
      <c r="L261" s="351">
        <v>0</v>
      </c>
      <c r="M261" s="351">
        <v>74.2188</v>
      </c>
      <c r="N261" s="352">
        <v>74.2188</v>
      </c>
      <c r="O261" s="351">
        <v>0</v>
      </c>
      <c r="P261" s="81" t="s">
        <v>687</v>
      </c>
      <c r="Q261" s="81" t="s">
        <v>711</v>
      </c>
      <c r="R261" s="81" t="s">
        <v>664</v>
      </c>
      <c r="S261" s="81" t="s">
        <v>664</v>
      </c>
      <c r="T261" s="81" t="s">
        <v>50</v>
      </c>
      <c r="U261" s="81" t="s">
        <v>661</v>
      </c>
      <c r="V261" s="81" t="s">
        <v>689</v>
      </c>
      <c r="W261" s="182" t="s">
        <v>1678</v>
      </c>
      <c r="X261" s="81" t="s">
        <v>79</v>
      </c>
      <c r="Y261" s="81" t="s">
        <v>664</v>
      </c>
      <c r="Z261" s="81" t="s">
        <v>664</v>
      </c>
      <c r="AA261" s="81" t="s">
        <v>664</v>
      </c>
      <c r="AB261" s="353" t="s">
        <v>664</v>
      </c>
      <c r="AC261" s="81" t="s">
        <v>664</v>
      </c>
      <c r="AD261" s="81" t="s">
        <v>665</v>
      </c>
      <c r="AE261" s="81" t="s">
        <v>1698</v>
      </c>
      <c r="AF261" s="354"/>
      <c r="AG261" s="354" t="s">
        <v>681</v>
      </c>
      <c r="AH261" s="358" t="s">
        <v>1699</v>
      </c>
      <c r="AI261" s="354"/>
    </row>
    <row r="262" s="330" customFormat="1" ht="22" customHeight="1" spans="1:35">
      <c r="A262" s="314" t="s">
        <v>1700</v>
      </c>
      <c r="B262" s="314" t="s">
        <v>19</v>
      </c>
      <c r="C262" s="314" t="s">
        <v>20</v>
      </c>
      <c r="D262" s="314">
        <v>2022</v>
      </c>
      <c r="E262" s="81" t="s">
        <v>390</v>
      </c>
      <c r="F262" s="81" t="s">
        <v>665</v>
      </c>
      <c r="G262" s="81" t="s">
        <v>692</v>
      </c>
      <c r="H262" s="81" t="s">
        <v>1701</v>
      </c>
      <c r="I262" s="351"/>
      <c r="J262" s="351">
        <v>187.632416</v>
      </c>
      <c r="K262" s="351">
        <v>187.632416</v>
      </c>
      <c r="L262" s="351">
        <v>0</v>
      </c>
      <c r="M262" s="351">
        <v>184.143412</v>
      </c>
      <c r="N262" s="352">
        <v>184.143412</v>
      </c>
      <c r="O262" s="351">
        <v>0</v>
      </c>
      <c r="P262" s="81" t="s">
        <v>657</v>
      </c>
      <c r="Q262" s="81" t="s">
        <v>758</v>
      </c>
      <c r="R262" s="81" t="s">
        <v>659</v>
      </c>
      <c r="S262" s="81" t="s">
        <v>659</v>
      </c>
      <c r="T262" s="81" t="s">
        <v>50</v>
      </c>
      <c r="U262" s="81" t="s">
        <v>673</v>
      </c>
      <c r="V262" s="81" t="s">
        <v>695</v>
      </c>
      <c r="W262" s="182" t="s">
        <v>1681</v>
      </c>
      <c r="X262" s="81" t="s">
        <v>50</v>
      </c>
      <c r="Y262" s="81">
        <v>2024.09</v>
      </c>
      <c r="Z262" s="81" t="s">
        <v>1601</v>
      </c>
      <c r="AA262" s="81" t="s">
        <v>664</v>
      </c>
      <c r="AB262" s="325" t="s">
        <v>664</v>
      </c>
      <c r="AC262" s="81">
        <v>35</v>
      </c>
      <c r="AD262" s="81" t="s">
        <v>665</v>
      </c>
      <c r="AE262" s="81"/>
      <c r="AF262" s="354"/>
      <c r="AG262" s="358" t="s">
        <v>1385</v>
      </c>
      <c r="AH262" s="358" t="s">
        <v>1385</v>
      </c>
      <c r="AI262" s="354"/>
    </row>
    <row r="263" s="330" customFormat="1" ht="22" customHeight="1" spans="1:35">
      <c r="A263" s="314" t="s">
        <v>1702</v>
      </c>
      <c r="B263" s="314" t="s">
        <v>19</v>
      </c>
      <c r="C263" s="314" t="s">
        <v>20</v>
      </c>
      <c r="D263" s="314">
        <v>2022</v>
      </c>
      <c r="E263" s="81" t="s">
        <v>391</v>
      </c>
      <c r="F263" s="81" t="s">
        <v>665</v>
      </c>
      <c r="G263" s="81" t="s">
        <v>865</v>
      </c>
      <c r="H263" s="359" t="s">
        <v>1703</v>
      </c>
      <c r="I263" s="351"/>
      <c r="J263" s="351">
        <v>108.736</v>
      </c>
      <c r="K263" s="351">
        <v>108.736</v>
      </c>
      <c r="L263" s="351">
        <v>0</v>
      </c>
      <c r="M263" s="351">
        <v>108.608</v>
      </c>
      <c r="N263" s="352">
        <v>108.608</v>
      </c>
      <c r="O263" s="351">
        <v>0</v>
      </c>
      <c r="P263" s="81" t="s">
        <v>687</v>
      </c>
      <c r="Q263" s="81" t="s">
        <v>688</v>
      </c>
      <c r="R263" s="81" t="s">
        <v>664</v>
      </c>
      <c r="S263" s="81" t="s">
        <v>664</v>
      </c>
      <c r="T263" s="81" t="s">
        <v>50</v>
      </c>
      <c r="U263" s="81" t="s">
        <v>661</v>
      </c>
      <c r="V263" s="81" t="s">
        <v>689</v>
      </c>
      <c r="W263" s="81" t="s">
        <v>1687</v>
      </c>
      <c r="X263" s="81" t="s">
        <v>79</v>
      </c>
      <c r="Y263" s="81" t="s">
        <v>664</v>
      </c>
      <c r="Z263" s="81" t="s">
        <v>664</v>
      </c>
      <c r="AA263" s="81" t="s">
        <v>664</v>
      </c>
      <c r="AB263" s="353" t="s">
        <v>664</v>
      </c>
      <c r="AC263" s="81" t="s">
        <v>664</v>
      </c>
      <c r="AD263" s="81" t="s">
        <v>665</v>
      </c>
      <c r="AE263" s="81"/>
      <c r="AF263" s="354"/>
      <c r="AG263" s="354" t="s">
        <v>783</v>
      </c>
      <c r="AH263" s="354" t="s">
        <v>1704</v>
      </c>
      <c r="AI263" s="354"/>
    </row>
    <row r="264" s="330" customFormat="1" ht="22" customHeight="1" spans="1:35">
      <c r="A264" s="314" t="s">
        <v>1705</v>
      </c>
      <c r="B264" s="314" t="s">
        <v>19</v>
      </c>
      <c r="C264" s="314" t="s">
        <v>20</v>
      </c>
      <c r="D264" s="314">
        <v>2022</v>
      </c>
      <c r="E264" s="81" t="s">
        <v>392</v>
      </c>
      <c r="F264" s="81" t="s">
        <v>665</v>
      </c>
      <c r="G264" s="81" t="s">
        <v>667</v>
      </c>
      <c r="H264" s="81" t="s">
        <v>1706</v>
      </c>
      <c r="I264" s="351"/>
      <c r="J264" s="351">
        <v>50</v>
      </c>
      <c r="K264" s="351">
        <v>50</v>
      </c>
      <c r="L264" s="351">
        <v>0</v>
      </c>
      <c r="M264" s="351">
        <v>41.6</v>
      </c>
      <c r="N264" s="352">
        <v>41.6</v>
      </c>
      <c r="O264" s="351">
        <v>0</v>
      </c>
      <c r="P264" s="81" t="s">
        <v>687</v>
      </c>
      <c r="Q264" s="81" t="s">
        <v>758</v>
      </c>
      <c r="R264" s="81" t="s">
        <v>664</v>
      </c>
      <c r="S264" s="81" t="s">
        <v>664</v>
      </c>
      <c r="T264" s="81" t="s">
        <v>50</v>
      </c>
      <c r="U264" s="81" t="s">
        <v>661</v>
      </c>
      <c r="V264" s="81" t="s">
        <v>689</v>
      </c>
      <c r="W264" s="81" t="s">
        <v>1691</v>
      </c>
      <c r="X264" s="81" t="s">
        <v>79</v>
      </c>
      <c r="Y264" s="81" t="s">
        <v>664</v>
      </c>
      <c r="Z264" s="81" t="s">
        <v>664</v>
      </c>
      <c r="AA264" s="81" t="s">
        <v>664</v>
      </c>
      <c r="AB264" s="325" t="s">
        <v>664</v>
      </c>
      <c r="AC264" s="81" t="s">
        <v>664</v>
      </c>
      <c r="AD264" s="81" t="s">
        <v>665</v>
      </c>
      <c r="AE264" s="81"/>
      <c r="AF264" s="367"/>
      <c r="AG264" s="367" t="s">
        <v>880</v>
      </c>
      <c r="AH264" s="81" t="s">
        <v>880</v>
      </c>
      <c r="AI264" s="354"/>
    </row>
    <row r="265" s="330" customFormat="1" ht="22" customHeight="1" spans="1:35">
      <c r="A265" s="314" t="s">
        <v>1707</v>
      </c>
      <c r="B265" s="314" t="s">
        <v>19</v>
      </c>
      <c r="C265" s="314" t="s">
        <v>20</v>
      </c>
      <c r="D265" s="314">
        <v>2022</v>
      </c>
      <c r="E265" s="81" t="s">
        <v>393</v>
      </c>
      <c r="F265" s="81" t="s">
        <v>1646</v>
      </c>
      <c r="G265" s="81" t="s">
        <v>20</v>
      </c>
      <c r="H265" s="81" t="s">
        <v>1708</v>
      </c>
      <c r="I265" s="351"/>
      <c r="J265" s="351">
        <v>2000</v>
      </c>
      <c r="K265" s="351">
        <v>2000</v>
      </c>
      <c r="L265" s="351">
        <v>0</v>
      </c>
      <c r="M265" s="351">
        <v>2000</v>
      </c>
      <c r="N265" s="352">
        <v>2000</v>
      </c>
      <c r="O265" s="351">
        <v>0</v>
      </c>
      <c r="P265" s="81" t="s">
        <v>657</v>
      </c>
      <c r="Q265" s="81" t="s">
        <v>827</v>
      </c>
      <c r="R265" s="81" t="s">
        <v>659</v>
      </c>
      <c r="S265" s="81" t="s">
        <v>659</v>
      </c>
      <c r="T265" s="81" t="s">
        <v>50</v>
      </c>
      <c r="U265" s="81" t="s">
        <v>1158</v>
      </c>
      <c r="V265" s="81" t="s">
        <v>852</v>
      </c>
      <c r="W265" s="81" t="s">
        <v>1694</v>
      </c>
      <c r="X265" s="81" t="s">
        <v>664</v>
      </c>
      <c r="Y265" s="81" t="s">
        <v>664</v>
      </c>
      <c r="Z265" s="81" t="s">
        <v>664</v>
      </c>
      <c r="AA265" s="81" t="s">
        <v>664</v>
      </c>
      <c r="AB265" s="325" t="s">
        <v>664</v>
      </c>
      <c r="AC265" s="81" t="s">
        <v>664</v>
      </c>
      <c r="AD265" s="81" t="s">
        <v>665</v>
      </c>
      <c r="AE265" s="81" t="s">
        <v>659</v>
      </c>
      <c r="AF265" s="367"/>
      <c r="AG265" s="367" t="s">
        <v>880</v>
      </c>
      <c r="AH265" s="81" t="s">
        <v>880</v>
      </c>
      <c r="AI265" s="354"/>
    </row>
    <row r="266" s="330" customFormat="1" ht="22" customHeight="1" spans="1:35">
      <c r="A266" s="314" t="s">
        <v>1709</v>
      </c>
      <c r="B266" s="314" t="s">
        <v>19</v>
      </c>
      <c r="C266" s="314" t="s">
        <v>20</v>
      </c>
      <c r="D266" s="314">
        <v>2022</v>
      </c>
      <c r="E266" s="81" t="s">
        <v>397</v>
      </c>
      <c r="F266" s="81" t="s">
        <v>1646</v>
      </c>
      <c r="G266" s="81" t="s">
        <v>678</v>
      </c>
      <c r="H266" s="359" t="s">
        <v>1710</v>
      </c>
      <c r="I266" s="351"/>
      <c r="J266" s="351">
        <v>999.93</v>
      </c>
      <c r="K266" s="351">
        <v>999.93</v>
      </c>
      <c r="L266" s="351">
        <v>0</v>
      </c>
      <c r="M266" s="351">
        <v>940.483083</v>
      </c>
      <c r="N266" s="352">
        <v>940.483083</v>
      </c>
      <c r="O266" s="351">
        <v>0</v>
      </c>
      <c r="P266" s="81" t="s">
        <v>657</v>
      </c>
      <c r="Q266" s="81" t="s">
        <v>718</v>
      </c>
      <c r="R266" s="81" t="s">
        <v>659</v>
      </c>
      <c r="S266" s="81" t="s">
        <v>747</v>
      </c>
      <c r="T266" s="81" t="s">
        <v>50</v>
      </c>
      <c r="U266" s="81" t="s">
        <v>673</v>
      </c>
      <c r="V266" s="81" t="s">
        <v>662</v>
      </c>
      <c r="W266" s="81" t="s">
        <v>681</v>
      </c>
      <c r="X266" s="81" t="s">
        <v>50</v>
      </c>
      <c r="Y266" s="81">
        <v>2022.11</v>
      </c>
      <c r="Z266" s="81" t="s">
        <v>1711</v>
      </c>
      <c r="AA266" s="81" t="s">
        <v>1712</v>
      </c>
      <c r="AB266" s="353">
        <v>600000</v>
      </c>
      <c r="AC266" s="81">
        <v>66</v>
      </c>
      <c r="AD266" s="81" t="s">
        <v>665</v>
      </c>
      <c r="AE266" s="81"/>
      <c r="AF266" s="354"/>
      <c r="AG266" s="354" t="s">
        <v>957</v>
      </c>
      <c r="AH266" s="354" t="s">
        <v>957</v>
      </c>
      <c r="AI266" s="354"/>
    </row>
    <row r="267" s="330" customFormat="1" ht="22" customHeight="1" spans="1:35">
      <c r="A267" s="314" t="s">
        <v>1713</v>
      </c>
      <c r="B267" s="314" t="s">
        <v>19</v>
      </c>
      <c r="C267" s="314" t="s">
        <v>20</v>
      </c>
      <c r="D267" s="314">
        <v>2022</v>
      </c>
      <c r="E267" s="81" t="s">
        <v>399</v>
      </c>
      <c r="F267" s="81" t="s">
        <v>1646</v>
      </c>
      <c r="G267" s="81" t="s">
        <v>1714</v>
      </c>
      <c r="H267" s="359" t="s">
        <v>1715</v>
      </c>
      <c r="I267" s="351"/>
      <c r="J267" s="351">
        <v>107.02</v>
      </c>
      <c r="K267" s="351">
        <v>107.02</v>
      </c>
      <c r="L267" s="351">
        <v>0</v>
      </c>
      <c r="M267" s="351">
        <v>107.02</v>
      </c>
      <c r="N267" s="352">
        <v>107.02</v>
      </c>
      <c r="O267" s="351">
        <v>0</v>
      </c>
      <c r="P267" s="81" t="s">
        <v>669</v>
      </c>
      <c r="Q267" s="81" t="s">
        <v>1716</v>
      </c>
      <c r="R267" s="81" t="s">
        <v>664</v>
      </c>
      <c r="S267" s="81" t="s">
        <v>664</v>
      </c>
      <c r="T267" s="81" t="s">
        <v>50</v>
      </c>
      <c r="U267" s="81" t="s">
        <v>661</v>
      </c>
      <c r="V267" s="81" t="s">
        <v>662</v>
      </c>
      <c r="W267" s="81" t="s">
        <v>1385</v>
      </c>
      <c r="X267" s="81" t="s">
        <v>664</v>
      </c>
      <c r="Y267" s="81" t="s">
        <v>664</v>
      </c>
      <c r="Z267" s="81" t="s">
        <v>664</v>
      </c>
      <c r="AA267" s="81" t="s">
        <v>664</v>
      </c>
      <c r="AB267" s="353" t="s">
        <v>664</v>
      </c>
      <c r="AC267" s="81" t="s">
        <v>664</v>
      </c>
      <c r="AD267" s="81" t="s">
        <v>665</v>
      </c>
      <c r="AE267" s="81"/>
      <c r="AF267" s="354"/>
      <c r="AG267" s="358" t="s">
        <v>740</v>
      </c>
      <c r="AH267" s="358" t="s">
        <v>1365</v>
      </c>
      <c r="AI267" s="354"/>
    </row>
    <row r="268" s="330" customFormat="1" ht="22" customHeight="1" spans="1:35">
      <c r="A268" s="314" t="s">
        <v>1717</v>
      </c>
      <c r="B268" s="314" t="s">
        <v>19</v>
      </c>
      <c r="C268" s="314" t="s">
        <v>20</v>
      </c>
      <c r="D268" s="314">
        <v>2022</v>
      </c>
      <c r="E268" s="81" t="s">
        <v>402</v>
      </c>
      <c r="F268" s="81" t="s">
        <v>1646</v>
      </c>
      <c r="G268" s="81" t="s">
        <v>951</v>
      </c>
      <c r="H268" s="359" t="s">
        <v>1718</v>
      </c>
      <c r="I268" s="351"/>
      <c r="J268" s="351">
        <v>995.56</v>
      </c>
      <c r="K268" s="351">
        <v>995.56</v>
      </c>
      <c r="L268" s="351">
        <v>0</v>
      </c>
      <c r="M268" s="351">
        <v>957.92716</v>
      </c>
      <c r="N268" s="352">
        <v>957.92716</v>
      </c>
      <c r="O268" s="351">
        <v>0</v>
      </c>
      <c r="P268" s="81" t="s">
        <v>657</v>
      </c>
      <c r="Q268" s="81" t="s">
        <v>658</v>
      </c>
      <c r="R268" s="81" t="s">
        <v>659</v>
      </c>
      <c r="S268" s="81" t="s">
        <v>747</v>
      </c>
      <c r="T268" s="81" t="s">
        <v>50</v>
      </c>
      <c r="U268" s="81" t="s">
        <v>673</v>
      </c>
      <c r="V268" s="81" t="s">
        <v>662</v>
      </c>
      <c r="W268" s="81" t="s">
        <v>953</v>
      </c>
      <c r="X268" s="81" t="s">
        <v>79</v>
      </c>
      <c r="Y268" s="81" t="s">
        <v>664</v>
      </c>
      <c r="Z268" s="81" t="s">
        <v>664</v>
      </c>
      <c r="AA268" s="81" t="s">
        <v>664</v>
      </c>
      <c r="AB268" s="353" t="s">
        <v>664</v>
      </c>
      <c r="AC268" s="81" t="s">
        <v>664</v>
      </c>
      <c r="AD268" s="81" t="s">
        <v>665</v>
      </c>
      <c r="AE268" s="81"/>
      <c r="AF268" s="354"/>
      <c r="AG268" s="354" t="s">
        <v>1719</v>
      </c>
      <c r="AH268" s="354" t="s">
        <v>1719</v>
      </c>
      <c r="AI268" s="354"/>
    </row>
    <row r="269" s="330" customFormat="1" ht="22" customHeight="1" spans="1:35">
      <c r="A269" s="314" t="s">
        <v>1720</v>
      </c>
      <c r="B269" s="314" t="s">
        <v>19</v>
      </c>
      <c r="C269" s="314" t="s">
        <v>20</v>
      </c>
      <c r="D269" s="314">
        <v>2022</v>
      </c>
      <c r="E269" s="81" t="s">
        <v>404</v>
      </c>
      <c r="F269" s="81" t="s">
        <v>907</v>
      </c>
      <c r="G269" s="81" t="s">
        <v>1059</v>
      </c>
      <c r="H269" s="359" t="s">
        <v>1721</v>
      </c>
      <c r="I269" s="351"/>
      <c r="J269" s="351">
        <v>1680</v>
      </c>
      <c r="K269" s="351">
        <v>1680</v>
      </c>
      <c r="L269" s="351">
        <v>0</v>
      </c>
      <c r="M269" s="351">
        <v>1680</v>
      </c>
      <c r="N269" s="352">
        <v>1680</v>
      </c>
      <c r="O269" s="351">
        <v>0</v>
      </c>
      <c r="P269" s="81" t="s">
        <v>669</v>
      </c>
      <c r="Q269" s="81" t="s">
        <v>658</v>
      </c>
      <c r="R269" s="81" t="s">
        <v>664</v>
      </c>
      <c r="S269" s="81" t="s">
        <v>664</v>
      </c>
      <c r="T269" s="81" t="s">
        <v>50</v>
      </c>
      <c r="U269" s="81" t="s">
        <v>661</v>
      </c>
      <c r="V269" s="81" t="s">
        <v>1211</v>
      </c>
      <c r="W269" s="81" t="s">
        <v>880</v>
      </c>
      <c r="X269" s="81" t="s">
        <v>664</v>
      </c>
      <c r="Y269" s="81" t="s">
        <v>664</v>
      </c>
      <c r="Z269" s="81" t="s">
        <v>664</v>
      </c>
      <c r="AA269" s="81" t="s">
        <v>664</v>
      </c>
      <c r="AB269" s="353" t="s">
        <v>664</v>
      </c>
      <c r="AC269" s="81" t="s">
        <v>664</v>
      </c>
      <c r="AD269" s="81" t="s">
        <v>665</v>
      </c>
      <c r="AE269" s="81"/>
      <c r="AF269" s="354"/>
      <c r="AG269" s="354" t="s">
        <v>670</v>
      </c>
      <c r="AH269" s="354" t="s">
        <v>670</v>
      </c>
      <c r="AI269" s="354"/>
    </row>
    <row r="270" s="330" customFormat="1" ht="22" customHeight="1" spans="1:35">
      <c r="A270" s="314" t="s">
        <v>1722</v>
      </c>
      <c r="B270" s="314" t="s">
        <v>19</v>
      </c>
      <c r="C270" s="314" t="s">
        <v>20</v>
      </c>
      <c r="D270" s="314">
        <v>2022</v>
      </c>
      <c r="E270" s="81" t="s">
        <v>406</v>
      </c>
      <c r="F270" s="81" t="s">
        <v>1723</v>
      </c>
      <c r="G270" s="81" t="s">
        <v>1059</v>
      </c>
      <c r="H270" s="359" t="s">
        <v>1724</v>
      </c>
      <c r="I270" s="351"/>
      <c r="J270" s="351">
        <v>1784.62</v>
      </c>
      <c r="K270" s="351">
        <v>1784.62</v>
      </c>
      <c r="L270" s="351">
        <v>0</v>
      </c>
      <c r="M270" s="351">
        <v>1784.62</v>
      </c>
      <c r="N270" s="352">
        <v>1784.62</v>
      </c>
      <c r="O270" s="351">
        <v>0</v>
      </c>
      <c r="P270" s="81" t="s">
        <v>669</v>
      </c>
      <c r="Q270" s="81" t="s">
        <v>658</v>
      </c>
      <c r="R270" s="81" t="s">
        <v>664</v>
      </c>
      <c r="S270" s="81" t="s">
        <v>664</v>
      </c>
      <c r="T270" s="81" t="s">
        <v>50</v>
      </c>
      <c r="U270" s="81" t="s">
        <v>661</v>
      </c>
      <c r="V270" s="81" t="s">
        <v>1211</v>
      </c>
      <c r="W270" s="81" t="s">
        <v>880</v>
      </c>
      <c r="X270" s="81" t="s">
        <v>664</v>
      </c>
      <c r="Y270" s="81" t="s">
        <v>664</v>
      </c>
      <c r="Z270" s="81" t="s">
        <v>664</v>
      </c>
      <c r="AA270" s="81" t="s">
        <v>664</v>
      </c>
      <c r="AB270" s="353" t="s">
        <v>664</v>
      </c>
      <c r="AC270" s="81" t="s">
        <v>664</v>
      </c>
      <c r="AD270" s="81" t="s">
        <v>665</v>
      </c>
      <c r="AE270" s="81"/>
      <c r="AF270" s="354"/>
      <c r="AG270" s="354" t="s">
        <v>1354</v>
      </c>
      <c r="AH270" s="354" t="s">
        <v>1725</v>
      </c>
      <c r="AI270" s="354"/>
    </row>
    <row r="271" s="330" customFormat="1" ht="22" customHeight="1" spans="1:35">
      <c r="A271" s="314" t="s">
        <v>1726</v>
      </c>
      <c r="B271" s="314" t="s">
        <v>19</v>
      </c>
      <c r="C271" s="314" t="s">
        <v>20</v>
      </c>
      <c r="D271" s="314">
        <v>2023</v>
      </c>
      <c r="E271" s="81" t="s">
        <v>408</v>
      </c>
      <c r="F271" s="81" t="s">
        <v>1646</v>
      </c>
      <c r="G271" s="81" t="s">
        <v>1032</v>
      </c>
      <c r="H271" s="359" t="s">
        <v>1727</v>
      </c>
      <c r="I271" s="351"/>
      <c r="J271" s="351">
        <v>599.98</v>
      </c>
      <c r="K271" s="351">
        <v>599.98</v>
      </c>
      <c r="L271" s="351">
        <v>0</v>
      </c>
      <c r="M271" s="351">
        <v>544.220653</v>
      </c>
      <c r="N271" s="352">
        <v>544.220653</v>
      </c>
      <c r="O271" s="351">
        <v>0</v>
      </c>
      <c r="P271" s="81" t="s">
        <v>657</v>
      </c>
      <c r="Q271" s="81" t="s">
        <v>658</v>
      </c>
      <c r="R271" s="81" t="s">
        <v>659</v>
      </c>
      <c r="S271" s="81" t="s">
        <v>747</v>
      </c>
      <c r="T271" s="81" t="s">
        <v>79</v>
      </c>
      <c r="U271" s="81" t="s">
        <v>661</v>
      </c>
      <c r="V271" s="81" t="s">
        <v>662</v>
      </c>
      <c r="W271" s="81" t="s">
        <v>957</v>
      </c>
      <c r="X271" s="81" t="s">
        <v>79</v>
      </c>
      <c r="Y271" s="81" t="s">
        <v>664</v>
      </c>
      <c r="Z271" s="81" t="s">
        <v>664</v>
      </c>
      <c r="AA271" s="81" t="s">
        <v>664</v>
      </c>
      <c r="AB271" s="353" t="s">
        <v>664</v>
      </c>
      <c r="AC271" s="81" t="s">
        <v>664</v>
      </c>
      <c r="AD271" s="81" t="s">
        <v>665</v>
      </c>
      <c r="AE271" s="81"/>
      <c r="AF271" s="354"/>
      <c r="AG271" s="354" t="s">
        <v>1728</v>
      </c>
      <c r="AH271" s="354" t="s">
        <v>1728</v>
      </c>
      <c r="AI271" s="354"/>
    </row>
    <row r="272" s="330" customFormat="1" ht="22" customHeight="1" spans="1:35">
      <c r="A272" s="314" t="s">
        <v>1729</v>
      </c>
      <c r="B272" s="314" t="s">
        <v>19</v>
      </c>
      <c r="C272" s="314" t="s">
        <v>20</v>
      </c>
      <c r="D272" s="314">
        <v>2023</v>
      </c>
      <c r="E272" s="81" t="s">
        <v>409</v>
      </c>
      <c r="F272" s="81" t="s">
        <v>665</v>
      </c>
      <c r="G272" s="81" t="s">
        <v>738</v>
      </c>
      <c r="H272" s="350" t="s">
        <v>1730</v>
      </c>
      <c r="I272" s="351"/>
      <c r="J272" s="351">
        <v>371.94679</v>
      </c>
      <c r="K272" s="351">
        <v>371.94679</v>
      </c>
      <c r="L272" s="351">
        <v>0</v>
      </c>
      <c r="M272" s="351">
        <v>364.937065</v>
      </c>
      <c r="N272" s="352">
        <v>364.937065</v>
      </c>
      <c r="O272" s="351">
        <v>0</v>
      </c>
      <c r="P272" s="81" t="s">
        <v>657</v>
      </c>
      <c r="Q272" s="81" t="s">
        <v>758</v>
      </c>
      <c r="R272" s="81" t="s">
        <v>659</v>
      </c>
      <c r="S272" s="81" t="s">
        <v>659</v>
      </c>
      <c r="T272" s="81" t="s">
        <v>50</v>
      </c>
      <c r="U272" s="81" t="s">
        <v>661</v>
      </c>
      <c r="V272" s="81" t="s">
        <v>662</v>
      </c>
      <c r="W272" s="81" t="s">
        <v>740</v>
      </c>
      <c r="X272" s="81" t="s">
        <v>79</v>
      </c>
      <c r="Y272" s="81" t="s">
        <v>664</v>
      </c>
      <c r="Z272" s="81" t="s">
        <v>664</v>
      </c>
      <c r="AA272" s="81" t="s">
        <v>664</v>
      </c>
      <c r="AB272" s="353" t="s">
        <v>664</v>
      </c>
      <c r="AC272" s="81">
        <v>2</v>
      </c>
      <c r="AD272" s="81" t="s">
        <v>665</v>
      </c>
      <c r="AE272" s="81"/>
      <c r="AF272" s="354"/>
      <c r="AG272" s="354" t="s">
        <v>1393</v>
      </c>
      <c r="AH272" s="354" t="s">
        <v>1393</v>
      </c>
      <c r="AI272" s="354"/>
    </row>
    <row r="273" s="330" customFormat="1" ht="22" customHeight="1" spans="1:35">
      <c r="A273" s="314" t="s">
        <v>1731</v>
      </c>
      <c r="B273" s="314" t="s">
        <v>19</v>
      </c>
      <c r="C273" s="314" t="s">
        <v>20</v>
      </c>
      <c r="D273" s="314">
        <v>2023</v>
      </c>
      <c r="E273" s="81" t="s">
        <v>410</v>
      </c>
      <c r="F273" s="81" t="s">
        <v>665</v>
      </c>
      <c r="G273" s="81" t="s">
        <v>672</v>
      </c>
      <c r="H273" s="350" t="s">
        <v>1732</v>
      </c>
      <c r="I273" s="351"/>
      <c r="J273" s="351">
        <v>419.86</v>
      </c>
      <c r="K273" s="351">
        <v>419.86</v>
      </c>
      <c r="L273" s="351">
        <v>0</v>
      </c>
      <c r="M273" s="351">
        <v>374.85814</v>
      </c>
      <c r="N273" s="352">
        <v>374.85814</v>
      </c>
      <c r="O273" s="351">
        <v>0</v>
      </c>
      <c r="P273" s="81" t="s">
        <v>687</v>
      </c>
      <c r="Q273" s="81" t="s">
        <v>688</v>
      </c>
      <c r="R273" s="81" t="s">
        <v>664</v>
      </c>
      <c r="S273" s="81" t="s">
        <v>664</v>
      </c>
      <c r="T273" s="81" t="s">
        <v>50</v>
      </c>
      <c r="U273" s="81" t="s">
        <v>661</v>
      </c>
      <c r="V273" s="81" t="s">
        <v>689</v>
      </c>
      <c r="W273" s="81" t="s">
        <v>1719</v>
      </c>
      <c r="X273" s="81" t="s">
        <v>79</v>
      </c>
      <c r="Y273" s="81" t="s">
        <v>664</v>
      </c>
      <c r="Z273" s="81" t="s">
        <v>664</v>
      </c>
      <c r="AA273" s="81" t="s">
        <v>664</v>
      </c>
      <c r="AB273" s="353" t="s">
        <v>664</v>
      </c>
      <c r="AC273" s="81" t="s">
        <v>664</v>
      </c>
      <c r="AD273" s="81" t="s">
        <v>665</v>
      </c>
      <c r="AE273" s="81"/>
      <c r="AF273" s="354"/>
      <c r="AG273" s="354" t="s">
        <v>1733</v>
      </c>
      <c r="AH273" s="354" t="s">
        <v>1733</v>
      </c>
      <c r="AI273" s="354"/>
    </row>
    <row r="274" s="330" customFormat="1" ht="22" customHeight="1" spans="1:35">
      <c r="A274" s="314" t="s">
        <v>1734</v>
      </c>
      <c r="B274" s="314" t="s">
        <v>19</v>
      </c>
      <c r="C274" s="314" t="s">
        <v>20</v>
      </c>
      <c r="D274" s="314">
        <v>2023</v>
      </c>
      <c r="E274" s="81" t="s">
        <v>412</v>
      </c>
      <c r="F274" s="81" t="s">
        <v>665</v>
      </c>
      <c r="G274" s="81" t="s">
        <v>667</v>
      </c>
      <c r="H274" s="359" t="s">
        <v>1735</v>
      </c>
      <c r="I274" s="351"/>
      <c r="J274" s="351">
        <v>108.245151</v>
      </c>
      <c r="K274" s="351">
        <v>108.245151</v>
      </c>
      <c r="L274" s="351">
        <v>0</v>
      </c>
      <c r="M274" s="351">
        <v>106.229607</v>
      </c>
      <c r="N274" s="352">
        <v>106.229607</v>
      </c>
      <c r="O274" s="351">
        <v>0</v>
      </c>
      <c r="P274" s="81" t="s">
        <v>657</v>
      </c>
      <c r="Q274" s="81" t="s">
        <v>711</v>
      </c>
      <c r="R274" s="81" t="s">
        <v>659</v>
      </c>
      <c r="S274" s="81" t="s">
        <v>747</v>
      </c>
      <c r="T274" s="81" t="s">
        <v>50</v>
      </c>
      <c r="U274" s="81" t="s">
        <v>661</v>
      </c>
      <c r="V274" s="81" t="s">
        <v>662</v>
      </c>
      <c r="W274" s="81" t="s">
        <v>670</v>
      </c>
      <c r="X274" s="81" t="s">
        <v>79</v>
      </c>
      <c r="Y274" s="81" t="s">
        <v>664</v>
      </c>
      <c r="Z274" s="81" t="s">
        <v>664</v>
      </c>
      <c r="AA274" s="81" t="s">
        <v>664</v>
      </c>
      <c r="AB274" s="353" t="s">
        <v>664</v>
      </c>
      <c r="AC274" s="81" t="s">
        <v>664</v>
      </c>
      <c r="AD274" s="81" t="s">
        <v>665</v>
      </c>
      <c r="AE274" s="81"/>
      <c r="AF274" s="354"/>
      <c r="AG274" s="354" t="s">
        <v>800</v>
      </c>
      <c r="AH274" s="358" t="s">
        <v>1276</v>
      </c>
      <c r="AI274" s="354"/>
    </row>
    <row r="275" s="330" customFormat="1" ht="22" customHeight="1" spans="1:35">
      <c r="A275" s="314" t="s">
        <v>1736</v>
      </c>
      <c r="B275" s="314" t="s">
        <v>19</v>
      </c>
      <c r="C275" s="314" t="s">
        <v>20</v>
      </c>
      <c r="D275" s="314">
        <v>2023</v>
      </c>
      <c r="E275" s="81" t="s">
        <v>413</v>
      </c>
      <c r="F275" s="81" t="s">
        <v>1646</v>
      </c>
      <c r="G275" s="81" t="s">
        <v>1127</v>
      </c>
      <c r="H275" s="359" t="s">
        <v>1737</v>
      </c>
      <c r="I275" s="351"/>
      <c r="J275" s="351">
        <v>1499.87</v>
      </c>
      <c r="K275" s="351">
        <v>1499.87</v>
      </c>
      <c r="L275" s="351">
        <v>0</v>
      </c>
      <c r="M275" s="351">
        <v>1347.27</v>
      </c>
      <c r="N275" s="352">
        <v>1347.27</v>
      </c>
      <c r="O275" s="351">
        <v>0</v>
      </c>
      <c r="P275" s="81" t="s">
        <v>657</v>
      </c>
      <c r="Q275" s="81" t="s">
        <v>1088</v>
      </c>
      <c r="R275" s="81" t="s">
        <v>659</v>
      </c>
      <c r="S275" s="81" t="s">
        <v>659</v>
      </c>
      <c r="T275" s="81" t="s">
        <v>50</v>
      </c>
      <c r="U275" s="81" t="s">
        <v>673</v>
      </c>
      <c r="V275" s="81" t="s">
        <v>662</v>
      </c>
      <c r="W275" s="81" t="s">
        <v>1738</v>
      </c>
      <c r="X275" s="81" t="s">
        <v>79</v>
      </c>
      <c r="Y275" s="81" t="s">
        <v>664</v>
      </c>
      <c r="Z275" s="81" t="s">
        <v>664</v>
      </c>
      <c r="AA275" s="81" t="s">
        <v>664</v>
      </c>
      <c r="AB275" s="353">
        <v>830000</v>
      </c>
      <c r="AC275" s="81">
        <v>60</v>
      </c>
      <c r="AD275" s="81" t="s">
        <v>665</v>
      </c>
      <c r="AE275" s="81"/>
      <c r="AF275" s="354"/>
      <c r="AG275" s="354" t="s">
        <v>1672</v>
      </c>
      <c r="AH275" s="354" t="s">
        <v>1739</v>
      </c>
      <c r="AI275" s="354"/>
    </row>
    <row r="276" s="330" customFormat="1" ht="22" customHeight="1" spans="1:35">
      <c r="A276" s="314" t="s">
        <v>1740</v>
      </c>
      <c r="B276" s="314" t="s">
        <v>19</v>
      </c>
      <c r="C276" s="314" t="s">
        <v>20</v>
      </c>
      <c r="D276" s="360">
        <v>2023</v>
      </c>
      <c r="E276" s="359" t="s">
        <v>415</v>
      </c>
      <c r="F276" s="359" t="s">
        <v>665</v>
      </c>
      <c r="G276" s="350" t="s">
        <v>1448</v>
      </c>
      <c r="H276" s="350" t="s">
        <v>1741</v>
      </c>
      <c r="I276" s="351"/>
      <c r="J276" s="351">
        <v>199</v>
      </c>
      <c r="K276" s="351">
        <v>199</v>
      </c>
      <c r="L276" s="351">
        <v>0</v>
      </c>
      <c r="M276" s="351">
        <v>198.8499998</v>
      </c>
      <c r="N276" s="352">
        <v>198.8499998</v>
      </c>
      <c r="O276" s="351">
        <v>0</v>
      </c>
      <c r="P276" s="81" t="s">
        <v>687</v>
      </c>
      <c r="Q276" s="81" t="s">
        <v>688</v>
      </c>
      <c r="R276" s="81" t="s">
        <v>664</v>
      </c>
      <c r="S276" s="81" t="s">
        <v>664</v>
      </c>
      <c r="T276" s="81" t="s">
        <v>50</v>
      </c>
      <c r="U276" s="81" t="s">
        <v>661</v>
      </c>
      <c r="V276" s="81" t="s">
        <v>689</v>
      </c>
      <c r="W276" s="81" t="s">
        <v>1728</v>
      </c>
      <c r="X276" s="81" t="s">
        <v>79</v>
      </c>
      <c r="Y276" s="81" t="s">
        <v>664</v>
      </c>
      <c r="Z276" s="81" t="s">
        <v>664</v>
      </c>
      <c r="AA276" s="81" t="s">
        <v>664</v>
      </c>
      <c r="AB276" s="353" t="s">
        <v>664</v>
      </c>
      <c r="AC276" s="81" t="s">
        <v>664</v>
      </c>
      <c r="AD276" s="81" t="s">
        <v>665</v>
      </c>
      <c r="AE276" s="81"/>
      <c r="AF276" s="354"/>
      <c r="AG276" s="354" t="s">
        <v>1742</v>
      </c>
      <c r="AH276" s="361" t="s">
        <v>1743</v>
      </c>
      <c r="AI276" s="354" t="s">
        <v>1744</v>
      </c>
    </row>
    <row r="277" s="330" customFormat="1" ht="22" customHeight="1" spans="1:35">
      <c r="A277" s="314" t="s">
        <v>1745</v>
      </c>
      <c r="B277" s="314" t="s">
        <v>19</v>
      </c>
      <c r="C277" s="314" t="s">
        <v>20</v>
      </c>
      <c r="D277" s="314">
        <v>2023</v>
      </c>
      <c r="E277" s="81" t="s">
        <v>416</v>
      </c>
      <c r="F277" s="81" t="s">
        <v>1535</v>
      </c>
      <c r="G277" s="81" t="s">
        <v>1410</v>
      </c>
      <c r="H277" s="359" t="s">
        <v>1746</v>
      </c>
      <c r="I277" s="351"/>
      <c r="J277" s="351">
        <v>169.91</v>
      </c>
      <c r="K277" s="351">
        <v>169.91</v>
      </c>
      <c r="L277" s="351">
        <v>0</v>
      </c>
      <c r="M277" s="351">
        <v>169.91</v>
      </c>
      <c r="N277" s="352">
        <v>169.91</v>
      </c>
      <c r="O277" s="351">
        <v>0</v>
      </c>
      <c r="P277" s="81" t="s">
        <v>687</v>
      </c>
      <c r="Q277" s="81" t="s">
        <v>758</v>
      </c>
      <c r="R277" s="81" t="s">
        <v>664</v>
      </c>
      <c r="S277" s="81" t="s">
        <v>664</v>
      </c>
      <c r="T277" s="81" t="s">
        <v>50</v>
      </c>
      <c r="U277" s="81" t="s">
        <v>661</v>
      </c>
      <c r="V277" s="81" t="s">
        <v>689</v>
      </c>
      <c r="W277" s="81" t="s">
        <v>1393</v>
      </c>
      <c r="X277" s="81" t="s">
        <v>79</v>
      </c>
      <c r="Y277" s="81" t="s">
        <v>664</v>
      </c>
      <c r="Z277" s="81" t="s">
        <v>664</v>
      </c>
      <c r="AA277" s="81" t="s">
        <v>664</v>
      </c>
      <c r="AB277" s="353" t="s">
        <v>664</v>
      </c>
      <c r="AC277" s="81" t="s">
        <v>664</v>
      </c>
      <c r="AD277" s="81" t="s">
        <v>665</v>
      </c>
      <c r="AE277" s="81"/>
      <c r="AF277" s="354"/>
      <c r="AG277" s="354" t="s">
        <v>1650</v>
      </c>
      <c r="AH277" s="354" t="s">
        <v>1747</v>
      </c>
      <c r="AI277" s="354"/>
    </row>
    <row r="278" s="330" customFormat="1" ht="22" customHeight="1" spans="1:35">
      <c r="A278" s="314" t="s">
        <v>1748</v>
      </c>
      <c r="B278" s="314" t="s">
        <v>19</v>
      </c>
      <c r="C278" s="314" t="s">
        <v>20</v>
      </c>
      <c r="D278" s="314">
        <v>2023</v>
      </c>
      <c r="E278" s="81" t="s">
        <v>417</v>
      </c>
      <c r="F278" s="81" t="s">
        <v>1535</v>
      </c>
      <c r="G278" s="81" t="s">
        <v>1659</v>
      </c>
      <c r="H278" s="359" t="s">
        <v>1749</v>
      </c>
      <c r="I278" s="351"/>
      <c r="J278" s="351">
        <v>289.88</v>
      </c>
      <c r="K278" s="351">
        <v>289.88</v>
      </c>
      <c r="L278" s="351">
        <v>0</v>
      </c>
      <c r="M278" s="351">
        <v>289.88</v>
      </c>
      <c r="N278" s="352">
        <v>289.88</v>
      </c>
      <c r="O278" s="351">
        <v>0</v>
      </c>
      <c r="P278" s="81" t="s">
        <v>687</v>
      </c>
      <c r="Q278" s="81" t="s">
        <v>688</v>
      </c>
      <c r="R278" s="81" t="s">
        <v>664</v>
      </c>
      <c r="S278" s="81" t="s">
        <v>664</v>
      </c>
      <c r="T278" s="81" t="s">
        <v>50</v>
      </c>
      <c r="U278" s="81" t="s">
        <v>661</v>
      </c>
      <c r="V278" s="81" t="s">
        <v>689</v>
      </c>
      <c r="W278" s="81" t="s">
        <v>1733</v>
      </c>
      <c r="X278" s="81" t="s">
        <v>79</v>
      </c>
      <c r="Y278" s="81" t="s">
        <v>664</v>
      </c>
      <c r="Z278" s="81" t="s">
        <v>664</v>
      </c>
      <c r="AA278" s="81" t="s">
        <v>664</v>
      </c>
      <c r="AB278" s="353" t="s">
        <v>664</v>
      </c>
      <c r="AC278" s="81" t="s">
        <v>664</v>
      </c>
      <c r="AD278" s="81" t="s">
        <v>665</v>
      </c>
      <c r="AE278" s="81"/>
      <c r="AF278" s="354"/>
      <c r="AG278" s="354" t="s">
        <v>809</v>
      </c>
      <c r="AH278" s="354" t="s">
        <v>1750</v>
      </c>
      <c r="AI278" s="354"/>
    </row>
    <row r="279" s="330" customFormat="1" ht="22" customHeight="1" spans="1:35">
      <c r="A279" s="314" t="s">
        <v>1751</v>
      </c>
      <c r="B279" s="314" t="s">
        <v>19</v>
      </c>
      <c r="C279" s="314" t="s">
        <v>20</v>
      </c>
      <c r="D279" s="314">
        <v>2023</v>
      </c>
      <c r="E279" s="81" t="s">
        <v>418</v>
      </c>
      <c r="F279" s="81" t="s">
        <v>665</v>
      </c>
      <c r="G279" s="81" t="s">
        <v>798</v>
      </c>
      <c r="H279" s="359" t="s">
        <v>1752</v>
      </c>
      <c r="I279" s="351"/>
      <c r="J279" s="351">
        <v>1799.53</v>
      </c>
      <c r="K279" s="351">
        <v>1799.53</v>
      </c>
      <c r="L279" s="351">
        <v>0</v>
      </c>
      <c r="M279" s="351">
        <v>1699.369297</v>
      </c>
      <c r="N279" s="352">
        <v>1699.369297</v>
      </c>
      <c r="O279" s="351">
        <v>0</v>
      </c>
      <c r="P279" s="81" t="s">
        <v>657</v>
      </c>
      <c r="Q279" s="81" t="s">
        <v>688</v>
      </c>
      <c r="R279" s="81" t="s">
        <v>659</v>
      </c>
      <c r="S279" s="81" t="s">
        <v>747</v>
      </c>
      <c r="T279" s="81" t="s">
        <v>50</v>
      </c>
      <c r="U279" s="81" t="s">
        <v>1158</v>
      </c>
      <c r="V279" s="81" t="s">
        <v>662</v>
      </c>
      <c r="W279" s="81" t="s">
        <v>800</v>
      </c>
      <c r="X279" s="81" t="s">
        <v>664</v>
      </c>
      <c r="Y279" s="81" t="s">
        <v>664</v>
      </c>
      <c r="Z279" s="81" t="s">
        <v>664</v>
      </c>
      <c r="AA279" s="81" t="s">
        <v>664</v>
      </c>
      <c r="AB279" s="353">
        <v>507200</v>
      </c>
      <c r="AC279" s="81" t="s">
        <v>664</v>
      </c>
      <c r="AD279" s="81" t="s">
        <v>665</v>
      </c>
      <c r="AE279" s="81"/>
      <c r="AF279" s="354"/>
      <c r="AG279" s="354" t="s">
        <v>1753</v>
      </c>
      <c r="AH279" s="354" t="s">
        <v>1753</v>
      </c>
      <c r="AI279" s="354"/>
    </row>
    <row r="280" s="330" customFormat="1" ht="22" customHeight="1" spans="1:35">
      <c r="A280" s="314" t="s">
        <v>1754</v>
      </c>
      <c r="B280" s="314" t="s">
        <v>19</v>
      </c>
      <c r="C280" s="314" t="s">
        <v>20</v>
      </c>
      <c r="D280" s="314">
        <v>2023</v>
      </c>
      <c r="E280" s="81" t="s">
        <v>419</v>
      </c>
      <c r="F280" s="81" t="s">
        <v>1381</v>
      </c>
      <c r="G280" s="81" t="s">
        <v>1755</v>
      </c>
      <c r="H280" s="350" t="s">
        <v>1756</v>
      </c>
      <c r="I280" s="351"/>
      <c r="J280" s="351">
        <v>1784.57096</v>
      </c>
      <c r="K280" s="351">
        <v>1784.57096</v>
      </c>
      <c r="L280" s="351">
        <v>0</v>
      </c>
      <c r="M280" s="351">
        <v>1784.57096</v>
      </c>
      <c r="N280" s="352">
        <v>1784.57096</v>
      </c>
      <c r="O280" s="351">
        <v>0</v>
      </c>
      <c r="P280" s="81" t="s">
        <v>657</v>
      </c>
      <c r="Q280" s="81" t="s">
        <v>658</v>
      </c>
      <c r="R280" s="325" t="s">
        <v>659</v>
      </c>
      <c r="S280" s="325" t="s">
        <v>659</v>
      </c>
      <c r="T280" s="81" t="s">
        <v>50</v>
      </c>
      <c r="U280" s="81" t="s">
        <v>673</v>
      </c>
      <c r="V280" s="81" t="s">
        <v>852</v>
      </c>
      <c r="W280" s="81" t="s">
        <v>1672</v>
      </c>
      <c r="X280" s="81" t="s">
        <v>79</v>
      </c>
      <c r="Y280" s="81" t="s">
        <v>664</v>
      </c>
      <c r="Z280" s="81" t="s">
        <v>664</v>
      </c>
      <c r="AA280" s="81" t="s">
        <v>664</v>
      </c>
      <c r="AB280" s="353">
        <v>1160000</v>
      </c>
      <c r="AC280" s="81">
        <v>172</v>
      </c>
      <c r="AD280" s="81" t="s">
        <v>665</v>
      </c>
      <c r="AE280" s="314"/>
      <c r="AF280" s="383"/>
      <c r="AG280" s="354" t="s">
        <v>1757</v>
      </c>
      <c r="AH280" s="354" t="s">
        <v>1757</v>
      </c>
      <c r="AI280" s="354"/>
    </row>
    <row r="281" s="330" customFormat="1" ht="22" customHeight="1" spans="1:35">
      <c r="A281" s="314" t="s">
        <v>1758</v>
      </c>
      <c r="B281" s="314" t="s">
        <v>19</v>
      </c>
      <c r="C281" s="314" t="s">
        <v>20</v>
      </c>
      <c r="D281" s="314">
        <v>2023</v>
      </c>
      <c r="E281" s="81" t="s">
        <v>420</v>
      </c>
      <c r="F281" s="81" t="s">
        <v>1759</v>
      </c>
      <c r="G281" s="81" t="s">
        <v>1760</v>
      </c>
      <c r="H281" s="315" t="s">
        <v>1761</v>
      </c>
      <c r="I281" s="351"/>
      <c r="J281" s="351">
        <v>1526.381086</v>
      </c>
      <c r="K281" s="351">
        <v>1526.381086</v>
      </c>
      <c r="L281" s="351">
        <v>0</v>
      </c>
      <c r="M281" s="351">
        <v>777.130794</v>
      </c>
      <c r="N281" s="352">
        <v>777.130794</v>
      </c>
      <c r="O281" s="351">
        <v>0</v>
      </c>
      <c r="P281" s="81" t="s">
        <v>657</v>
      </c>
      <c r="Q281" s="81" t="s">
        <v>658</v>
      </c>
      <c r="R281" s="325" t="s">
        <v>659</v>
      </c>
      <c r="S281" s="325" t="s">
        <v>659</v>
      </c>
      <c r="T281" s="81" t="s">
        <v>50</v>
      </c>
      <c r="U281" s="81" t="s">
        <v>673</v>
      </c>
      <c r="V281" s="81" t="s">
        <v>662</v>
      </c>
      <c r="W281" s="81" t="s">
        <v>1762</v>
      </c>
      <c r="X281" s="325" t="s">
        <v>79</v>
      </c>
      <c r="Y281" s="325" t="s">
        <v>664</v>
      </c>
      <c r="Z281" s="325" t="s">
        <v>664</v>
      </c>
      <c r="AA281" s="325" t="s">
        <v>664</v>
      </c>
      <c r="AB281" s="325">
        <v>60000</v>
      </c>
      <c r="AC281" s="325">
        <v>9</v>
      </c>
      <c r="AD281" s="81" t="s">
        <v>665</v>
      </c>
      <c r="AE281" s="314" t="s">
        <v>1763</v>
      </c>
      <c r="AF281" s="384"/>
      <c r="AG281" s="367" t="s">
        <v>712</v>
      </c>
      <c r="AH281" s="81" t="s">
        <v>712</v>
      </c>
      <c r="AI281" s="354"/>
    </row>
    <row r="282" s="330" customFormat="1" ht="22" customHeight="1" spans="1:35">
      <c r="A282" s="314" t="s">
        <v>1764</v>
      </c>
      <c r="B282" s="314" t="s">
        <v>19</v>
      </c>
      <c r="C282" s="314" t="s">
        <v>20</v>
      </c>
      <c r="D282" s="314">
        <v>2023</v>
      </c>
      <c r="E282" s="81" t="s">
        <v>421</v>
      </c>
      <c r="F282" s="81" t="s">
        <v>665</v>
      </c>
      <c r="G282" s="81" t="s">
        <v>1524</v>
      </c>
      <c r="H282" s="350" t="s">
        <v>1765</v>
      </c>
      <c r="I282" s="351"/>
      <c r="J282" s="351">
        <v>299.57</v>
      </c>
      <c r="K282" s="351">
        <v>299.57</v>
      </c>
      <c r="L282" s="351">
        <v>0</v>
      </c>
      <c r="M282" s="351">
        <v>286.75991911994</v>
      </c>
      <c r="N282" s="352">
        <v>286.75991911994</v>
      </c>
      <c r="O282" s="351">
        <v>0</v>
      </c>
      <c r="P282" s="81" t="s">
        <v>657</v>
      </c>
      <c r="Q282" s="81" t="s">
        <v>758</v>
      </c>
      <c r="R282" s="81" t="s">
        <v>659</v>
      </c>
      <c r="S282" s="81" t="s">
        <v>659</v>
      </c>
      <c r="T282" s="81" t="s">
        <v>50</v>
      </c>
      <c r="U282" s="81" t="s">
        <v>1158</v>
      </c>
      <c r="V282" s="81" t="s">
        <v>695</v>
      </c>
      <c r="W282" s="81" t="s">
        <v>1667</v>
      </c>
      <c r="X282" s="81" t="s">
        <v>664</v>
      </c>
      <c r="Y282" s="81" t="s">
        <v>664</v>
      </c>
      <c r="Z282" s="81" t="s">
        <v>664</v>
      </c>
      <c r="AA282" s="81" t="s">
        <v>664</v>
      </c>
      <c r="AB282" s="353">
        <v>625000</v>
      </c>
      <c r="AC282" s="81" t="s">
        <v>664</v>
      </c>
      <c r="AD282" s="81" t="s">
        <v>665</v>
      </c>
      <c r="AE282" s="81"/>
      <c r="AF282" s="354"/>
      <c r="AG282" s="354" t="s">
        <v>1322</v>
      </c>
      <c r="AH282" s="354" t="s">
        <v>1322</v>
      </c>
      <c r="AI282" s="354" t="s">
        <v>1664</v>
      </c>
    </row>
    <row r="283" s="330" customFormat="1" ht="22" customHeight="1" spans="1:35">
      <c r="A283" s="314" t="s">
        <v>1766</v>
      </c>
      <c r="B283" s="314" t="s">
        <v>19</v>
      </c>
      <c r="C283" s="314" t="s">
        <v>20</v>
      </c>
      <c r="D283" s="314">
        <v>2023</v>
      </c>
      <c r="E283" s="81" t="s">
        <v>422</v>
      </c>
      <c r="F283" s="81" t="s">
        <v>1443</v>
      </c>
      <c r="G283" s="81" t="s">
        <v>811</v>
      </c>
      <c r="H283" s="350" t="s">
        <v>1767</v>
      </c>
      <c r="I283" s="351"/>
      <c r="J283" s="351">
        <v>299.27</v>
      </c>
      <c r="K283" s="351">
        <v>299.27</v>
      </c>
      <c r="L283" s="351">
        <v>0</v>
      </c>
      <c r="M283" s="351">
        <v>296.31</v>
      </c>
      <c r="N283" s="352">
        <v>296.31</v>
      </c>
      <c r="O283" s="351">
        <v>0</v>
      </c>
      <c r="P283" s="81" t="s">
        <v>657</v>
      </c>
      <c r="Q283" s="81" t="s">
        <v>718</v>
      </c>
      <c r="R283" s="81" t="s">
        <v>659</v>
      </c>
      <c r="S283" s="81" t="s">
        <v>659</v>
      </c>
      <c r="T283" s="81" t="s">
        <v>50</v>
      </c>
      <c r="U283" s="81" t="s">
        <v>673</v>
      </c>
      <c r="V283" s="81" t="s">
        <v>662</v>
      </c>
      <c r="W283" s="81" t="s">
        <v>809</v>
      </c>
      <c r="X283" s="81" t="s">
        <v>79</v>
      </c>
      <c r="Y283" s="81" t="s">
        <v>664</v>
      </c>
      <c r="Z283" s="81" t="s">
        <v>664</v>
      </c>
      <c r="AA283" s="81" t="s">
        <v>664</v>
      </c>
      <c r="AB283" s="353" t="s">
        <v>664</v>
      </c>
      <c r="AC283" s="81" t="s">
        <v>664</v>
      </c>
      <c r="AD283" s="81" t="s">
        <v>665</v>
      </c>
      <c r="AE283" s="81"/>
      <c r="AF283" s="354"/>
      <c r="AG283" s="354" t="s">
        <v>1768</v>
      </c>
      <c r="AH283" s="354" t="s">
        <v>1769</v>
      </c>
      <c r="AI283" s="354"/>
    </row>
    <row r="284" s="330" customFormat="1" ht="22" customHeight="1" spans="1:35">
      <c r="A284" s="314" t="s">
        <v>1770</v>
      </c>
      <c r="B284" s="314" t="s">
        <v>19</v>
      </c>
      <c r="C284" s="314" t="s">
        <v>20</v>
      </c>
      <c r="D284" s="360">
        <v>2023</v>
      </c>
      <c r="E284" s="359" t="s">
        <v>423</v>
      </c>
      <c r="F284" s="359" t="s">
        <v>1470</v>
      </c>
      <c r="G284" s="359" t="s">
        <v>930</v>
      </c>
      <c r="H284" s="359" t="s">
        <v>1771</v>
      </c>
      <c r="I284" s="351"/>
      <c r="J284" s="351">
        <v>110</v>
      </c>
      <c r="K284" s="351">
        <v>110</v>
      </c>
      <c r="L284" s="351">
        <v>0</v>
      </c>
      <c r="M284" s="351">
        <v>109.952</v>
      </c>
      <c r="N284" s="351">
        <v>109.952</v>
      </c>
      <c r="O284" s="351">
        <v>0</v>
      </c>
      <c r="P284" s="81" t="s">
        <v>687</v>
      </c>
      <c r="Q284" s="81" t="s">
        <v>688</v>
      </c>
      <c r="R284" s="81" t="s">
        <v>664</v>
      </c>
      <c r="S284" s="81" t="s">
        <v>664</v>
      </c>
      <c r="T284" s="81" t="s">
        <v>50</v>
      </c>
      <c r="U284" s="81" t="s">
        <v>661</v>
      </c>
      <c r="V284" s="81" t="s">
        <v>689</v>
      </c>
      <c r="W284" s="81" t="s">
        <v>1753</v>
      </c>
      <c r="X284" s="81" t="s">
        <v>50</v>
      </c>
      <c r="Y284" s="81" t="s">
        <v>664</v>
      </c>
      <c r="Z284" s="81" t="s">
        <v>664</v>
      </c>
      <c r="AA284" s="81" t="s">
        <v>1772</v>
      </c>
      <c r="AB284" s="353" t="s">
        <v>664</v>
      </c>
      <c r="AC284" s="81" t="s">
        <v>664</v>
      </c>
      <c r="AD284" s="81" t="s">
        <v>665</v>
      </c>
      <c r="AE284" s="81"/>
      <c r="AF284" s="354"/>
      <c r="AG284" s="354" t="s">
        <v>1273</v>
      </c>
      <c r="AH284" s="354" t="s">
        <v>1273</v>
      </c>
      <c r="AI284" s="354" t="s">
        <v>1773</v>
      </c>
    </row>
    <row r="285" s="330" customFormat="1" ht="22" customHeight="1" spans="1:35">
      <c r="A285" s="314" t="s">
        <v>1774</v>
      </c>
      <c r="B285" s="314" t="s">
        <v>19</v>
      </c>
      <c r="C285" s="314" t="s">
        <v>20</v>
      </c>
      <c r="D285" s="314">
        <v>2023</v>
      </c>
      <c r="E285" s="81" t="s">
        <v>427</v>
      </c>
      <c r="F285" s="81" t="s">
        <v>1535</v>
      </c>
      <c r="G285" s="81" t="s">
        <v>1775</v>
      </c>
      <c r="H285" s="359" t="s">
        <v>1776</v>
      </c>
      <c r="I285" s="351"/>
      <c r="J285" s="351">
        <v>194.1</v>
      </c>
      <c r="K285" s="385">
        <v>194.1</v>
      </c>
      <c r="L285" s="351">
        <v>0</v>
      </c>
      <c r="M285" s="351">
        <v>194.1</v>
      </c>
      <c r="N285" s="385">
        <v>194.1</v>
      </c>
      <c r="O285" s="352">
        <v>0</v>
      </c>
      <c r="P285" s="81" t="s">
        <v>669</v>
      </c>
      <c r="Q285" s="81" t="s">
        <v>658</v>
      </c>
      <c r="R285" s="81" t="s">
        <v>664</v>
      </c>
      <c r="S285" s="81" t="s">
        <v>664</v>
      </c>
      <c r="T285" s="81" t="s">
        <v>50</v>
      </c>
      <c r="U285" s="81" t="s">
        <v>661</v>
      </c>
      <c r="V285" s="81" t="s">
        <v>662</v>
      </c>
      <c r="W285" s="81" t="s">
        <v>1757</v>
      </c>
      <c r="X285" s="81" t="s">
        <v>79</v>
      </c>
      <c r="Y285" s="81" t="s">
        <v>664</v>
      </c>
      <c r="Z285" s="81" t="s">
        <v>664</v>
      </c>
      <c r="AA285" s="81" t="s">
        <v>664</v>
      </c>
      <c r="AB285" s="353" t="s">
        <v>664</v>
      </c>
      <c r="AC285" s="81" t="s">
        <v>664</v>
      </c>
      <c r="AD285" s="81" t="s">
        <v>1777</v>
      </c>
      <c r="AE285" s="81"/>
      <c r="AF285" s="354"/>
      <c r="AG285" s="354" t="s">
        <v>1672</v>
      </c>
      <c r="AH285" s="358" t="s">
        <v>1778</v>
      </c>
      <c r="AI285" s="354"/>
    </row>
    <row r="286" s="330" customFormat="1" ht="22" customHeight="1" spans="1:35">
      <c r="A286" s="314" t="s">
        <v>1779</v>
      </c>
      <c r="B286" s="314" t="s">
        <v>19</v>
      </c>
      <c r="C286" s="314" t="s">
        <v>20</v>
      </c>
      <c r="D286" s="314">
        <v>2023</v>
      </c>
      <c r="E286" s="81" t="s">
        <v>428</v>
      </c>
      <c r="F286" s="81" t="s">
        <v>1470</v>
      </c>
      <c r="G286" s="81" t="s">
        <v>709</v>
      </c>
      <c r="H286" s="359" t="s">
        <v>1780</v>
      </c>
      <c r="I286" s="351"/>
      <c r="J286" s="351">
        <v>80.79</v>
      </c>
      <c r="K286" s="351">
        <v>80.79</v>
      </c>
      <c r="L286" s="351">
        <v>0</v>
      </c>
      <c r="M286" s="351">
        <v>80.79</v>
      </c>
      <c r="N286" s="352">
        <v>80.79</v>
      </c>
      <c r="O286" s="351">
        <v>0</v>
      </c>
      <c r="P286" s="81" t="s">
        <v>669</v>
      </c>
      <c r="Q286" s="81" t="s">
        <v>718</v>
      </c>
      <c r="R286" s="81" t="s">
        <v>664</v>
      </c>
      <c r="S286" s="81" t="s">
        <v>664</v>
      </c>
      <c r="T286" s="81" t="s">
        <v>50</v>
      </c>
      <c r="U286" s="81" t="s">
        <v>661</v>
      </c>
      <c r="V286" s="81" t="s">
        <v>662</v>
      </c>
      <c r="W286" s="81" t="s">
        <v>712</v>
      </c>
      <c r="X286" s="81" t="s">
        <v>664</v>
      </c>
      <c r="Y286" s="81" t="s">
        <v>664</v>
      </c>
      <c r="Z286" s="81" t="s">
        <v>664</v>
      </c>
      <c r="AA286" s="81" t="s">
        <v>664</v>
      </c>
      <c r="AB286" s="353" t="s">
        <v>664</v>
      </c>
      <c r="AC286" s="81" t="s">
        <v>664</v>
      </c>
      <c r="AD286" s="81" t="s">
        <v>665</v>
      </c>
      <c r="AE286" s="81"/>
      <c r="AF286" s="354"/>
      <c r="AG286" s="354" t="s">
        <v>1781</v>
      </c>
      <c r="AH286" s="81" t="s">
        <v>1782</v>
      </c>
      <c r="AI286" s="354"/>
    </row>
    <row r="287" s="330" customFormat="1" ht="22" customHeight="1" spans="1:35">
      <c r="A287" s="314" t="s">
        <v>1783</v>
      </c>
      <c r="B287" s="314" t="s">
        <v>19</v>
      </c>
      <c r="C287" s="314" t="s">
        <v>20</v>
      </c>
      <c r="D287" s="314">
        <v>2016</v>
      </c>
      <c r="E287" s="81" t="s">
        <v>455</v>
      </c>
      <c r="F287" s="81" t="s">
        <v>654</v>
      </c>
      <c r="G287" s="81" t="s">
        <v>1683</v>
      </c>
      <c r="H287" s="359" t="s">
        <v>1784</v>
      </c>
      <c r="I287" s="351"/>
      <c r="J287" s="351">
        <v>91.12</v>
      </c>
      <c r="K287" s="351">
        <v>0</v>
      </c>
      <c r="L287" s="351">
        <v>91.12</v>
      </c>
      <c r="M287" s="351">
        <v>91.12</v>
      </c>
      <c r="N287" s="351">
        <v>0</v>
      </c>
      <c r="O287" s="351">
        <v>91.12</v>
      </c>
      <c r="P287" s="81" t="s">
        <v>657</v>
      </c>
      <c r="Q287" s="81" t="s">
        <v>658</v>
      </c>
      <c r="R287" s="81" t="s">
        <v>659</v>
      </c>
      <c r="S287" s="81" t="s">
        <v>659</v>
      </c>
      <c r="T287" s="81" t="s">
        <v>50</v>
      </c>
      <c r="U287" s="81" t="s">
        <v>661</v>
      </c>
      <c r="V287" s="81" t="s">
        <v>662</v>
      </c>
      <c r="W287" s="81" t="s">
        <v>1322</v>
      </c>
      <c r="X287" s="81" t="s">
        <v>79</v>
      </c>
      <c r="Y287" s="81" t="s">
        <v>664</v>
      </c>
      <c r="Z287" s="81" t="s">
        <v>664</v>
      </c>
      <c r="AA287" s="81" t="s">
        <v>664</v>
      </c>
      <c r="AB287" s="353">
        <v>3615260.75066125</v>
      </c>
      <c r="AC287" s="81" t="s">
        <v>1685</v>
      </c>
      <c r="AD287" s="81" t="s">
        <v>665</v>
      </c>
      <c r="AE287" s="81" t="s">
        <v>1785</v>
      </c>
      <c r="AF287" s="354"/>
      <c r="AG287" s="354" t="s">
        <v>1786</v>
      </c>
      <c r="AH287" s="354" t="s">
        <v>1787</v>
      </c>
      <c r="AI287" s="354"/>
    </row>
    <row r="288" s="330" customFormat="1" ht="22" customHeight="1" spans="1:35">
      <c r="A288" s="314" t="s">
        <v>1788</v>
      </c>
      <c r="B288" s="314" t="s">
        <v>19</v>
      </c>
      <c r="C288" s="314" t="s">
        <v>20</v>
      </c>
      <c r="D288" s="314">
        <v>2016</v>
      </c>
      <c r="E288" s="81" t="s">
        <v>456</v>
      </c>
      <c r="F288" s="81" t="s">
        <v>654</v>
      </c>
      <c r="G288" s="81" t="s">
        <v>1789</v>
      </c>
      <c r="H288" s="359" t="s">
        <v>1790</v>
      </c>
      <c r="I288" s="351"/>
      <c r="J288" s="351">
        <v>80.08</v>
      </c>
      <c r="K288" s="385"/>
      <c r="L288" s="351">
        <v>80.08</v>
      </c>
      <c r="M288" s="351">
        <v>80.08</v>
      </c>
      <c r="N288" s="352"/>
      <c r="O288" s="352">
        <v>80.08</v>
      </c>
      <c r="P288" s="81" t="s">
        <v>657</v>
      </c>
      <c r="Q288" s="81" t="s">
        <v>1088</v>
      </c>
      <c r="R288" s="81" t="s">
        <v>659</v>
      </c>
      <c r="S288" s="81" t="s">
        <v>659</v>
      </c>
      <c r="T288" s="81" t="s">
        <v>50</v>
      </c>
      <c r="U288" s="81" t="s">
        <v>673</v>
      </c>
      <c r="V288" s="81" t="s">
        <v>662</v>
      </c>
      <c r="W288" s="81" t="s">
        <v>1768</v>
      </c>
      <c r="X288" s="81" t="s">
        <v>50</v>
      </c>
      <c r="Y288" s="81" t="s">
        <v>664</v>
      </c>
      <c r="Z288" s="81" t="s">
        <v>664</v>
      </c>
      <c r="AA288" s="81" t="s">
        <v>664</v>
      </c>
      <c r="AB288" s="353">
        <v>48000</v>
      </c>
      <c r="AC288" s="81" t="s">
        <v>1519</v>
      </c>
      <c r="AD288" s="81" t="s">
        <v>665</v>
      </c>
      <c r="AE288" s="81"/>
      <c r="AF288" s="354"/>
      <c r="AG288" s="354" t="s">
        <v>1543</v>
      </c>
      <c r="AH288" s="354" t="s">
        <v>1791</v>
      </c>
      <c r="AI288" s="354"/>
    </row>
    <row r="289" s="330" customFormat="1" ht="22" customHeight="1" spans="1:35">
      <c r="A289" s="314" t="s">
        <v>1792</v>
      </c>
      <c r="B289" s="314" t="s">
        <v>19</v>
      </c>
      <c r="C289" s="314" t="s">
        <v>20</v>
      </c>
      <c r="D289" s="314">
        <v>2016</v>
      </c>
      <c r="E289" s="81" t="s">
        <v>457</v>
      </c>
      <c r="F289" s="81" t="s">
        <v>654</v>
      </c>
      <c r="G289" s="81" t="s">
        <v>1793</v>
      </c>
      <c r="H289" s="359" t="s">
        <v>1794</v>
      </c>
      <c r="I289" s="351"/>
      <c r="J289" s="351">
        <v>185.26</v>
      </c>
      <c r="K289" s="385">
        <v>5.26</v>
      </c>
      <c r="L289" s="351">
        <v>180</v>
      </c>
      <c r="M289" s="351">
        <v>185.26</v>
      </c>
      <c r="N289" s="385">
        <v>5.26</v>
      </c>
      <c r="O289" s="352">
        <v>180</v>
      </c>
      <c r="P289" s="81" t="s">
        <v>657</v>
      </c>
      <c r="Q289" s="81" t="s">
        <v>1088</v>
      </c>
      <c r="R289" s="81" t="s">
        <v>659</v>
      </c>
      <c r="S289" s="81" t="s">
        <v>747</v>
      </c>
      <c r="T289" s="81" t="s">
        <v>50</v>
      </c>
      <c r="U289" s="81" t="s">
        <v>661</v>
      </c>
      <c r="V289" s="81" t="s">
        <v>680</v>
      </c>
      <c r="W289" s="81" t="s">
        <v>1795</v>
      </c>
      <c r="X289" s="81" t="s">
        <v>664</v>
      </c>
      <c r="Y289" s="81" t="s">
        <v>664</v>
      </c>
      <c r="Z289" s="81" t="s">
        <v>664</v>
      </c>
      <c r="AA289" s="81" t="s">
        <v>664</v>
      </c>
      <c r="AB289" s="353" t="s">
        <v>664</v>
      </c>
      <c r="AC289" s="81" t="s">
        <v>664</v>
      </c>
      <c r="AD289" s="81" t="s">
        <v>665</v>
      </c>
      <c r="AE289" s="81"/>
      <c r="AF289" s="354"/>
      <c r="AG289" s="354" t="s">
        <v>880</v>
      </c>
      <c r="AH289" s="354" t="s">
        <v>880</v>
      </c>
      <c r="AI289" s="354"/>
    </row>
    <row r="290" s="330" customFormat="1" ht="22" customHeight="1" spans="1:35">
      <c r="A290" s="314" t="s">
        <v>1796</v>
      </c>
      <c r="B290" s="314" t="s">
        <v>19</v>
      </c>
      <c r="C290" s="314" t="s">
        <v>20</v>
      </c>
      <c r="D290" s="314">
        <v>2016</v>
      </c>
      <c r="E290" s="81" t="s">
        <v>458</v>
      </c>
      <c r="F290" s="81" t="s">
        <v>654</v>
      </c>
      <c r="G290" s="81" t="s">
        <v>1797</v>
      </c>
      <c r="H290" s="359" t="s">
        <v>1798</v>
      </c>
      <c r="I290" s="351"/>
      <c r="J290" s="351">
        <v>342.69</v>
      </c>
      <c r="K290" s="351"/>
      <c r="L290" s="351">
        <v>342.69</v>
      </c>
      <c r="M290" s="351">
        <v>342.69</v>
      </c>
      <c r="N290" s="352"/>
      <c r="O290" s="351">
        <v>342.69</v>
      </c>
      <c r="P290" s="81" t="s">
        <v>657</v>
      </c>
      <c r="Q290" s="81" t="s">
        <v>1088</v>
      </c>
      <c r="R290" s="81" t="s">
        <v>659</v>
      </c>
      <c r="S290" s="81" t="s">
        <v>659</v>
      </c>
      <c r="T290" s="81" t="s">
        <v>50</v>
      </c>
      <c r="U290" s="81" t="s">
        <v>673</v>
      </c>
      <c r="V290" s="81" t="s">
        <v>852</v>
      </c>
      <c r="W290" s="81" t="s">
        <v>1672</v>
      </c>
      <c r="X290" s="81" t="s">
        <v>664</v>
      </c>
      <c r="Y290" s="81" t="s">
        <v>664</v>
      </c>
      <c r="Z290" s="81" t="s">
        <v>664</v>
      </c>
      <c r="AA290" s="81" t="s">
        <v>664</v>
      </c>
      <c r="AB290" s="353" t="s">
        <v>664</v>
      </c>
      <c r="AC290" s="81" t="s">
        <v>664</v>
      </c>
      <c r="AD290" s="81" t="s">
        <v>665</v>
      </c>
      <c r="AE290" s="81"/>
      <c r="AF290" s="354"/>
      <c r="AG290" s="354" t="s">
        <v>880</v>
      </c>
      <c r="AH290" s="354" t="s">
        <v>880</v>
      </c>
      <c r="AI290" s="354"/>
    </row>
    <row r="291" s="332" customFormat="1" ht="22" customHeight="1" spans="1:35">
      <c r="A291" s="314" t="s">
        <v>1799</v>
      </c>
      <c r="B291" s="314" t="s">
        <v>19</v>
      </c>
      <c r="C291" s="314" t="s">
        <v>20</v>
      </c>
      <c r="D291" s="314">
        <v>2016</v>
      </c>
      <c r="E291" s="81" t="s">
        <v>460</v>
      </c>
      <c r="F291" s="81" t="s">
        <v>654</v>
      </c>
      <c r="G291" s="81" t="s">
        <v>1800</v>
      </c>
      <c r="H291" s="359" t="s">
        <v>1801</v>
      </c>
      <c r="I291" s="351"/>
      <c r="J291" s="351">
        <v>700</v>
      </c>
      <c r="K291" s="351"/>
      <c r="L291" s="351">
        <v>700</v>
      </c>
      <c r="M291" s="351">
        <v>700</v>
      </c>
      <c r="N291" s="352"/>
      <c r="O291" s="351">
        <v>700</v>
      </c>
      <c r="P291" s="81" t="s">
        <v>657</v>
      </c>
      <c r="Q291" s="81" t="s">
        <v>658</v>
      </c>
      <c r="R291" s="81" t="s">
        <v>659</v>
      </c>
      <c r="S291" s="81" t="s">
        <v>659</v>
      </c>
      <c r="T291" s="81" t="s">
        <v>50</v>
      </c>
      <c r="U291" s="81" t="s">
        <v>673</v>
      </c>
      <c r="V291" s="81" t="s">
        <v>1211</v>
      </c>
      <c r="W291" s="81" t="s">
        <v>1781</v>
      </c>
      <c r="X291" s="81" t="s">
        <v>664</v>
      </c>
      <c r="Y291" s="81" t="s">
        <v>664</v>
      </c>
      <c r="Z291" s="81" t="s">
        <v>664</v>
      </c>
      <c r="AA291" s="81" t="s">
        <v>664</v>
      </c>
      <c r="AB291" s="325" t="s">
        <v>664</v>
      </c>
      <c r="AC291" s="81" t="s">
        <v>664</v>
      </c>
      <c r="AD291" s="81" t="s">
        <v>665</v>
      </c>
      <c r="AE291" s="81"/>
      <c r="AF291" s="354"/>
      <c r="AG291" s="357" t="s">
        <v>1284</v>
      </c>
      <c r="AH291" s="357" t="s">
        <v>1284</v>
      </c>
      <c r="AI291" s="354"/>
    </row>
    <row r="292" s="332" customFormat="1" ht="22" customHeight="1" spans="1:35">
      <c r="A292" s="314" t="s">
        <v>1802</v>
      </c>
      <c r="B292" s="314" t="s">
        <v>19</v>
      </c>
      <c r="C292" s="314" t="s">
        <v>20</v>
      </c>
      <c r="D292" s="314">
        <v>2016</v>
      </c>
      <c r="E292" s="81" t="s">
        <v>461</v>
      </c>
      <c r="F292" s="81" t="s">
        <v>654</v>
      </c>
      <c r="G292" s="81" t="s">
        <v>1803</v>
      </c>
      <c r="H292" s="359" t="s">
        <v>1804</v>
      </c>
      <c r="I292" s="351"/>
      <c r="J292" s="351">
        <v>241.99</v>
      </c>
      <c r="K292" s="351">
        <v>2.34</v>
      </c>
      <c r="L292" s="351">
        <v>239.65</v>
      </c>
      <c r="M292" s="351">
        <v>236.836117000001</v>
      </c>
      <c r="N292" s="352"/>
      <c r="O292" s="351">
        <v>236.836117000001</v>
      </c>
      <c r="P292" s="81" t="s">
        <v>657</v>
      </c>
      <c r="Q292" s="81" t="s">
        <v>658</v>
      </c>
      <c r="R292" s="81" t="s">
        <v>659</v>
      </c>
      <c r="S292" s="81" t="s">
        <v>659</v>
      </c>
      <c r="T292" s="81" t="s">
        <v>50</v>
      </c>
      <c r="U292" s="81" t="s">
        <v>673</v>
      </c>
      <c r="V292" s="81" t="s">
        <v>1211</v>
      </c>
      <c r="W292" s="81" t="s">
        <v>1786</v>
      </c>
      <c r="X292" s="81" t="s">
        <v>50</v>
      </c>
      <c r="Y292" s="81" t="s">
        <v>664</v>
      </c>
      <c r="Z292" s="81" t="s">
        <v>664</v>
      </c>
      <c r="AA292" s="81" t="s">
        <v>664</v>
      </c>
      <c r="AB292" s="325" t="s">
        <v>664</v>
      </c>
      <c r="AC292" s="81">
        <v>6</v>
      </c>
      <c r="AD292" s="81" t="s">
        <v>665</v>
      </c>
      <c r="AE292" s="81"/>
      <c r="AF292" s="354"/>
      <c r="AG292" s="357" t="s">
        <v>900</v>
      </c>
      <c r="AH292" s="357" t="s">
        <v>900</v>
      </c>
      <c r="AI292" s="354"/>
    </row>
    <row r="293" s="330" customFormat="1" ht="22" customHeight="1" spans="1:35">
      <c r="A293" s="314" t="s">
        <v>1805</v>
      </c>
      <c r="B293" s="314" t="s">
        <v>19</v>
      </c>
      <c r="C293" s="314" t="s">
        <v>20</v>
      </c>
      <c r="D293" s="314">
        <v>2016</v>
      </c>
      <c r="E293" s="81" t="s">
        <v>462</v>
      </c>
      <c r="F293" s="81" t="s">
        <v>654</v>
      </c>
      <c r="G293" s="81" t="s">
        <v>1541</v>
      </c>
      <c r="H293" s="81" t="s">
        <v>1806</v>
      </c>
      <c r="I293" s="351"/>
      <c r="J293" s="351">
        <v>197.54</v>
      </c>
      <c r="K293" s="351"/>
      <c r="L293" s="351">
        <v>197.54</v>
      </c>
      <c r="M293" s="351">
        <v>197.54</v>
      </c>
      <c r="N293" s="352"/>
      <c r="O293" s="351">
        <v>197.54</v>
      </c>
      <c r="P293" s="81" t="s">
        <v>657</v>
      </c>
      <c r="Q293" s="81" t="s">
        <v>1389</v>
      </c>
      <c r="R293" s="81" t="s">
        <v>659</v>
      </c>
      <c r="S293" s="81" t="s">
        <v>659</v>
      </c>
      <c r="T293" s="81" t="s">
        <v>50</v>
      </c>
      <c r="U293" s="81" t="s">
        <v>673</v>
      </c>
      <c r="V293" s="81" t="s">
        <v>662</v>
      </c>
      <c r="W293" s="81" t="s">
        <v>1543</v>
      </c>
      <c r="X293" s="81" t="s">
        <v>50</v>
      </c>
      <c r="Y293" s="81" t="s">
        <v>664</v>
      </c>
      <c r="Z293" s="81" t="s">
        <v>664</v>
      </c>
      <c r="AA293" s="81" t="s">
        <v>664</v>
      </c>
      <c r="AB293" s="325" t="s">
        <v>664</v>
      </c>
      <c r="AC293" s="81">
        <v>1800</v>
      </c>
      <c r="AD293" s="81" t="s">
        <v>665</v>
      </c>
      <c r="AE293" s="81"/>
      <c r="AF293" s="367"/>
      <c r="AG293" s="367" t="s">
        <v>1807</v>
      </c>
      <c r="AH293" s="81" t="s">
        <v>1807</v>
      </c>
      <c r="AI293" s="354"/>
    </row>
    <row r="294" s="330" customFormat="1" ht="28" customHeight="1" spans="1:35">
      <c r="A294" s="314" t="s">
        <v>1808</v>
      </c>
      <c r="B294" s="314" t="s">
        <v>19</v>
      </c>
      <c r="C294" s="314" t="s">
        <v>20</v>
      </c>
      <c r="D294" s="314">
        <v>2016</v>
      </c>
      <c r="E294" s="81" t="s">
        <v>463</v>
      </c>
      <c r="F294" s="81" t="s">
        <v>1809</v>
      </c>
      <c r="G294" s="81" t="s">
        <v>20</v>
      </c>
      <c r="H294" s="359" t="s">
        <v>1810</v>
      </c>
      <c r="I294" s="351"/>
      <c r="J294" s="351">
        <v>394</v>
      </c>
      <c r="K294" s="351"/>
      <c r="L294" s="351">
        <v>394</v>
      </c>
      <c r="M294" s="351">
        <v>394</v>
      </c>
      <c r="N294" s="352"/>
      <c r="O294" s="351">
        <v>394</v>
      </c>
      <c r="P294" s="81" t="s">
        <v>657</v>
      </c>
      <c r="Q294" s="81" t="s">
        <v>718</v>
      </c>
      <c r="R294" s="81" t="s">
        <v>659</v>
      </c>
      <c r="S294" s="81" t="s">
        <v>659</v>
      </c>
      <c r="T294" s="81" t="s">
        <v>50</v>
      </c>
      <c r="U294" s="81" t="s">
        <v>1158</v>
      </c>
      <c r="V294" s="81" t="s">
        <v>1211</v>
      </c>
      <c r="W294" s="81" t="s">
        <v>880</v>
      </c>
      <c r="X294" s="81" t="s">
        <v>664</v>
      </c>
      <c r="Y294" s="81" t="s">
        <v>664</v>
      </c>
      <c r="Z294" s="81" t="s">
        <v>664</v>
      </c>
      <c r="AA294" s="81" t="s">
        <v>664</v>
      </c>
      <c r="AB294" s="325" t="s">
        <v>664</v>
      </c>
      <c r="AC294" s="81" t="s">
        <v>664</v>
      </c>
      <c r="AD294" s="81" t="s">
        <v>665</v>
      </c>
      <c r="AE294" s="81"/>
      <c r="AF294" s="354"/>
      <c r="AG294" s="354" t="s">
        <v>863</v>
      </c>
      <c r="AH294" s="354" t="s">
        <v>863</v>
      </c>
      <c r="AI294" s="354"/>
    </row>
    <row r="295" s="330" customFormat="1" ht="22" customHeight="1" spans="1:35">
      <c r="A295" s="314" t="s">
        <v>1811</v>
      </c>
      <c r="B295" s="314" t="s">
        <v>19</v>
      </c>
      <c r="C295" s="314" t="s">
        <v>20</v>
      </c>
      <c r="D295" s="386">
        <v>2016</v>
      </c>
      <c r="E295" s="81" t="s">
        <v>464</v>
      </c>
      <c r="F295" s="81" t="s">
        <v>1812</v>
      </c>
      <c r="G295" s="81" t="s">
        <v>20</v>
      </c>
      <c r="H295" s="359" t="s">
        <v>1813</v>
      </c>
      <c r="I295" s="351"/>
      <c r="J295" s="351">
        <v>6964.862217</v>
      </c>
      <c r="K295" s="351"/>
      <c r="L295" s="351">
        <v>6964.862217</v>
      </c>
      <c r="M295" s="351">
        <v>6964.862217</v>
      </c>
      <c r="N295" s="352"/>
      <c r="O295" s="351">
        <v>6964.862217</v>
      </c>
      <c r="P295" s="81" t="s">
        <v>657</v>
      </c>
      <c r="Q295" s="81" t="s">
        <v>1088</v>
      </c>
      <c r="R295" s="81" t="s">
        <v>659</v>
      </c>
      <c r="S295" s="81" t="s">
        <v>659</v>
      </c>
      <c r="T295" s="81" t="s">
        <v>50</v>
      </c>
      <c r="U295" s="81" t="s">
        <v>661</v>
      </c>
      <c r="V295" s="81" t="s">
        <v>1211</v>
      </c>
      <c r="W295" s="81" t="s">
        <v>880</v>
      </c>
      <c r="X295" s="81" t="s">
        <v>79</v>
      </c>
      <c r="Y295" s="81" t="s">
        <v>664</v>
      </c>
      <c r="Z295" s="81" t="s">
        <v>664</v>
      </c>
      <c r="AA295" s="81" t="s">
        <v>664</v>
      </c>
      <c r="AB295" s="353" t="s">
        <v>664</v>
      </c>
      <c r="AC295" s="81">
        <v>140</v>
      </c>
      <c r="AD295" s="81" t="s">
        <v>880</v>
      </c>
      <c r="AE295" s="81"/>
      <c r="AF295" s="354"/>
      <c r="AG295" s="354" t="s">
        <v>809</v>
      </c>
      <c r="AH295" s="354" t="s">
        <v>809</v>
      </c>
      <c r="AI295" s="354"/>
    </row>
    <row r="296" s="330" customFormat="1" ht="39" customHeight="1" spans="1:35">
      <c r="A296" s="314" t="s">
        <v>1814</v>
      </c>
      <c r="B296" s="314" t="s">
        <v>19</v>
      </c>
      <c r="C296" s="314" t="s">
        <v>20</v>
      </c>
      <c r="D296" s="314">
        <v>2014</v>
      </c>
      <c r="E296" s="81" t="s">
        <v>467</v>
      </c>
      <c r="F296" s="81" t="s">
        <v>654</v>
      </c>
      <c r="G296" s="81" t="s">
        <v>1246</v>
      </c>
      <c r="H296" s="81" t="s">
        <v>1815</v>
      </c>
      <c r="I296" s="351"/>
      <c r="J296" s="351">
        <v>44</v>
      </c>
      <c r="K296" s="351">
        <v>44</v>
      </c>
      <c r="L296" s="351">
        <v>0</v>
      </c>
      <c r="M296" s="351">
        <v>44</v>
      </c>
      <c r="N296" s="352">
        <v>44</v>
      </c>
      <c r="O296" s="351">
        <v>0</v>
      </c>
      <c r="P296" s="81" t="s">
        <v>669</v>
      </c>
      <c r="Q296" s="81" t="s">
        <v>718</v>
      </c>
      <c r="R296" s="81" t="s">
        <v>664</v>
      </c>
      <c r="S296" s="81" t="s">
        <v>664</v>
      </c>
      <c r="T296" s="81" t="s">
        <v>50</v>
      </c>
      <c r="U296" s="81" t="s">
        <v>661</v>
      </c>
      <c r="V296" s="81" t="s">
        <v>662</v>
      </c>
      <c r="W296" s="81" t="s">
        <v>1284</v>
      </c>
      <c r="X296" s="81" t="s">
        <v>664</v>
      </c>
      <c r="Y296" s="81" t="s">
        <v>664</v>
      </c>
      <c r="Z296" s="81" t="s">
        <v>664</v>
      </c>
      <c r="AA296" s="81" t="s">
        <v>664</v>
      </c>
      <c r="AB296" s="325" t="s">
        <v>664</v>
      </c>
      <c r="AC296" s="81" t="s">
        <v>664</v>
      </c>
      <c r="AD296" s="81" t="s">
        <v>665</v>
      </c>
      <c r="AE296" s="81"/>
      <c r="AF296" s="354"/>
      <c r="AG296" s="357" t="s">
        <v>1650</v>
      </c>
      <c r="AH296" s="357" t="s">
        <v>1650</v>
      </c>
      <c r="AI296" s="354"/>
    </row>
    <row r="297" s="330" customFormat="1" ht="22" customHeight="1" spans="1:35">
      <c r="A297" s="314" t="s">
        <v>1816</v>
      </c>
      <c r="B297" s="314" t="s">
        <v>19</v>
      </c>
      <c r="C297" s="314" t="s">
        <v>20</v>
      </c>
      <c r="D297" s="386">
        <v>2014</v>
      </c>
      <c r="E297" s="81" t="s">
        <v>468</v>
      </c>
      <c r="F297" s="81" t="s">
        <v>654</v>
      </c>
      <c r="G297" s="81" t="s">
        <v>902</v>
      </c>
      <c r="H297" s="359" t="s">
        <v>1817</v>
      </c>
      <c r="I297" s="351"/>
      <c r="J297" s="351">
        <v>183</v>
      </c>
      <c r="K297" s="351">
        <v>183</v>
      </c>
      <c r="L297" s="351">
        <v>0</v>
      </c>
      <c r="M297" s="351">
        <v>183</v>
      </c>
      <c r="N297" s="352">
        <v>183</v>
      </c>
      <c r="O297" s="351">
        <v>0</v>
      </c>
      <c r="P297" s="81" t="s">
        <v>669</v>
      </c>
      <c r="Q297" s="81" t="s">
        <v>718</v>
      </c>
      <c r="R297" s="81" t="s">
        <v>664</v>
      </c>
      <c r="S297" s="81" t="s">
        <v>664</v>
      </c>
      <c r="T297" s="81" t="s">
        <v>50</v>
      </c>
      <c r="U297" s="81" t="s">
        <v>661</v>
      </c>
      <c r="V297" s="81" t="s">
        <v>662</v>
      </c>
      <c r="W297" s="81" t="s">
        <v>900</v>
      </c>
      <c r="X297" s="81" t="s">
        <v>664</v>
      </c>
      <c r="Y297" s="81" t="s">
        <v>664</v>
      </c>
      <c r="Z297" s="81" t="s">
        <v>664</v>
      </c>
      <c r="AA297" s="81" t="s">
        <v>664</v>
      </c>
      <c r="AB297" s="353" t="s">
        <v>664</v>
      </c>
      <c r="AC297" s="81" t="s">
        <v>664</v>
      </c>
      <c r="AD297" s="81" t="s">
        <v>665</v>
      </c>
      <c r="AE297" s="81"/>
      <c r="AF297" s="354"/>
      <c r="AG297" s="354" t="s">
        <v>867</v>
      </c>
      <c r="AH297" s="354" t="s">
        <v>867</v>
      </c>
      <c r="AI297" s="354"/>
    </row>
    <row r="298" s="330" customFormat="1" ht="22" customHeight="1" spans="1:35">
      <c r="A298" s="314" t="s">
        <v>1818</v>
      </c>
      <c r="B298" s="314" t="s">
        <v>19</v>
      </c>
      <c r="C298" s="314" t="s">
        <v>20</v>
      </c>
      <c r="D298" s="386">
        <v>2016</v>
      </c>
      <c r="E298" s="81" t="s">
        <v>474</v>
      </c>
      <c r="F298" s="81" t="s">
        <v>1819</v>
      </c>
      <c r="G298" s="81" t="s">
        <v>1820</v>
      </c>
      <c r="H298" s="350" t="s">
        <v>1821</v>
      </c>
      <c r="I298" s="351"/>
      <c r="J298" s="351">
        <v>238</v>
      </c>
      <c r="K298" s="351">
        <v>238</v>
      </c>
      <c r="L298" s="351">
        <v>0</v>
      </c>
      <c r="M298" s="351">
        <v>238</v>
      </c>
      <c r="N298" s="352">
        <v>238</v>
      </c>
      <c r="O298" s="351">
        <v>0</v>
      </c>
      <c r="P298" s="81" t="s">
        <v>669</v>
      </c>
      <c r="Q298" s="81" t="s">
        <v>1716</v>
      </c>
      <c r="R298" s="81" t="s">
        <v>664</v>
      </c>
      <c r="S298" s="81" t="s">
        <v>664</v>
      </c>
      <c r="T298" s="81" t="s">
        <v>50</v>
      </c>
      <c r="U298" s="81" t="s">
        <v>661</v>
      </c>
      <c r="V298" s="81" t="s">
        <v>662</v>
      </c>
      <c r="W298" s="81" t="s">
        <v>1807</v>
      </c>
      <c r="X298" s="81" t="s">
        <v>664</v>
      </c>
      <c r="Y298" s="81" t="s">
        <v>664</v>
      </c>
      <c r="Z298" s="81" t="s">
        <v>664</v>
      </c>
      <c r="AA298" s="81" t="s">
        <v>664</v>
      </c>
      <c r="AB298" s="353" t="s">
        <v>664</v>
      </c>
      <c r="AC298" s="81" t="s">
        <v>664</v>
      </c>
      <c r="AD298" s="81" t="s">
        <v>665</v>
      </c>
      <c r="AE298" s="81"/>
      <c r="AF298" s="354"/>
      <c r="AG298" s="354" t="s">
        <v>1822</v>
      </c>
      <c r="AH298" s="354" t="s">
        <v>1822</v>
      </c>
      <c r="AI298" s="354"/>
    </row>
    <row r="299" s="331" customFormat="1" ht="22" customHeight="1" spans="1:35">
      <c r="A299" s="305" t="s">
        <v>1823</v>
      </c>
      <c r="B299" s="305" t="s">
        <v>19</v>
      </c>
      <c r="C299" s="305" t="s">
        <v>20</v>
      </c>
      <c r="D299" s="387">
        <v>2016</v>
      </c>
      <c r="E299" s="371" t="s">
        <v>475</v>
      </c>
      <c r="F299" s="371" t="s">
        <v>1819</v>
      </c>
      <c r="G299" s="371" t="s">
        <v>865</v>
      </c>
      <c r="H299" s="382" t="s">
        <v>1824</v>
      </c>
      <c r="I299" s="373"/>
      <c r="J299" s="373">
        <v>20</v>
      </c>
      <c r="K299" s="373">
        <v>20</v>
      </c>
      <c r="L299" s="373">
        <v>0</v>
      </c>
      <c r="M299" s="373">
        <v>20</v>
      </c>
      <c r="N299" s="374">
        <v>20</v>
      </c>
      <c r="O299" s="373">
        <v>0</v>
      </c>
      <c r="P299" s="371" t="s">
        <v>687</v>
      </c>
      <c r="Q299" s="371" t="s">
        <v>1716</v>
      </c>
      <c r="R299" s="371" t="s">
        <v>664</v>
      </c>
      <c r="S299" s="375" t="s">
        <v>664</v>
      </c>
      <c r="T299" s="371"/>
      <c r="U299" s="371"/>
      <c r="V299" s="371" t="s">
        <v>689</v>
      </c>
      <c r="W299" s="371" t="s">
        <v>664</v>
      </c>
      <c r="X299" s="371" t="s">
        <v>664</v>
      </c>
      <c r="Y299" s="371" t="s">
        <v>664</v>
      </c>
      <c r="Z299" s="371" t="s">
        <v>664</v>
      </c>
      <c r="AA299" s="371" t="s">
        <v>664</v>
      </c>
      <c r="AB299" s="376" t="s">
        <v>664</v>
      </c>
      <c r="AC299" s="371" t="s">
        <v>664</v>
      </c>
      <c r="AD299" s="371" t="s">
        <v>665</v>
      </c>
      <c r="AE299" s="371"/>
      <c r="AF299" s="377"/>
      <c r="AG299" s="377" t="s">
        <v>1543</v>
      </c>
      <c r="AH299" s="377" t="s">
        <v>1543</v>
      </c>
      <c r="AI299" s="377"/>
    </row>
    <row r="300" s="330" customFormat="1" ht="22" customHeight="1" spans="1:35">
      <c r="A300" s="314" t="s">
        <v>1825</v>
      </c>
      <c r="B300" s="314" t="s">
        <v>19</v>
      </c>
      <c r="C300" s="314" t="s">
        <v>20</v>
      </c>
      <c r="D300" s="388">
        <v>2017</v>
      </c>
      <c r="E300" s="81" t="s">
        <v>483</v>
      </c>
      <c r="F300" s="81" t="s">
        <v>1819</v>
      </c>
      <c r="G300" s="81" t="s">
        <v>811</v>
      </c>
      <c r="H300" s="350" t="s">
        <v>1826</v>
      </c>
      <c r="I300" s="351"/>
      <c r="J300" s="351">
        <v>30</v>
      </c>
      <c r="K300" s="351">
        <v>30</v>
      </c>
      <c r="L300" s="351">
        <v>0</v>
      </c>
      <c r="M300" s="351">
        <v>30</v>
      </c>
      <c r="N300" s="352">
        <v>30</v>
      </c>
      <c r="O300" s="351">
        <v>0</v>
      </c>
      <c r="P300" s="81" t="s">
        <v>657</v>
      </c>
      <c r="Q300" s="81" t="s">
        <v>1716</v>
      </c>
      <c r="R300" s="81" t="s">
        <v>659</v>
      </c>
      <c r="S300" s="81" t="s">
        <v>659</v>
      </c>
      <c r="T300" s="81" t="s">
        <v>50</v>
      </c>
      <c r="U300" s="81" t="s">
        <v>661</v>
      </c>
      <c r="V300" s="81" t="s">
        <v>662</v>
      </c>
      <c r="W300" s="81" t="s">
        <v>809</v>
      </c>
      <c r="X300" s="81" t="s">
        <v>79</v>
      </c>
      <c r="Y300" s="81" t="s">
        <v>664</v>
      </c>
      <c r="Z300" s="81" t="s">
        <v>664</v>
      </c>
      <c r="AA300" s="81" t="s">
        <v>664</v>
      </c>
      <c r="AB300" s="353">
        <v>21000</v>
      </c>
      <c r="AC300" s="81">
        <v>59</v>
      </c>
      <c r="AD300" s="81" t="s">
        <v>1827</v>
      </c>
      <c r="AE300" s="81"/>
      <c r="AF300" s="354"/>
      <c r="AG300" s="354" t="s">
        <v>1390</v>
      </c>
      <c r="AH300" s="354" t="s">
        <v>1390</v>
      </c>
      <c r="AI300" s="354"/>
    </row>
    <row r="301" s="331" customFormat="1" ht="22" customHeight="1" spans="1:35">
      <c r="A301" s="305" t="s">
        <v>1828</v>
      </c>
      <c r="B301" s="305" t="s">
        <v>19</v>
      </c>
      <c r="C301" s="305" t="s">
        <v>20</v>
      </c>
      <c r="D301" s="387">
        <v>2017</v>
      </c>
      <c r="E301" s="371" t="s">
        <v>485</v>
      </c>
      <c r="F301" s="371" t="s">
        <v>654</v>
      </c>
      <c r="G301" s="371" t="s">
        <v>1524</v>
      </c>
      <c r="H301" s="382" t="s">
        <v>1829</v>
      </c>
      <c r="I301" s="373"/>
      <c r="J301" s="373">
        <v>500</v>
      </c>
      <c r="K301" s="373">
        <v>500</v>
      </c>
      <c r="L301" s="373">
        <v>0</v>
      </c>
      <c r="M301" s="373">
        <v>500</v>
      </c>
      <c r="N301" s="374">
        <v>500</v>
      </c>
      <c r="O301" s="373">
        <v>0</v>
      </c>
      <c r="P301" s="371" t="s">
        <v>669</v>
      </c>
      <c r="Q301" s="371" t="s">
        <v>718</v>
      </c>
      <c r="R301" s="381" t="s">
        <v>664</v>
      </c>
      <c r="S301" s="375" t="s">
        <v>664</v>
      </c>
      <c r="T301" s="371" t="s">
        <v>50</v>
      </c>
      <c r="U301" s="371" t="s">
        <v>661</v>
      </c>
      <c r="V301" s="371" t="s">
        <v>695</v>
      </c>
      <c r="W301" s="371" t="s">
        <v>1667</v>
      </c>
      <c r="X301" s="371" t="s">
        <v>664</v>
      </c>
      <c r="Y301" s="371" t="s">
        <v>664</v>
      </c>
      <c r="Z301" s="371" t="s">
        <v>664</v>
      </c>
      <c r="AA301" s="371" t="s">
        <v>664</v>
      </c>
      <c r="AB301" s="376" t="s">
        <v>664</v>
      </c>
      <c r="AC301" s="371" t="s">
        <v>664</v>
      </c>
      <c r="AD301" s="371" t="s">
        <v>665</v>
      </c>
      <c r="AE301" s="371"/>
      <c r="AF301" s="377"/>
      <c r="AG301" s="377" t="s">
        <v>900</v>
      </c>
      <c r="AH301" s="389"/>
      <c r="AI301" s="377"/>
    </row>
    <row r="302" s="330" customFormat="1" ht="22" customHeight="1" spans="1:35">
      <c r="A302" s="314" t="s">
        <v>1830</v>
      </c>
      <c r="B302" s="314" t="s">
        <v>19</v>
      </c>
      <c r="C302" s="314" t="s">
        <v>20</v>
      </c>
      <c r="D302" s="314">
        <v>2018</v>
      </c>
      <c r="E302" s="81" t="s">
        <v>487</v>
      </c>
      <c r="F302" s="81" t="s">
        <v>1831</v>
      </c>
      <c r="G302" s="81" t="s">
        <v>871</v>
      </c>
      <c r="H302" s="315" t="s">
        <v>1832</v>
      </c>
      <c r="I302" s="351"/>
      <c r="J302" s="351">
        <v>8.76</v>
      </c>
      <c r="K302" s="351">
        <v>8.76</v>
      </c>
      <c r="L302" s="351">
        <v>0</v>
      </c>
      <c r="M302" s="351">
        <v>8.76</v>
      </c>
      <c r="N302" s="352">
        <v>8.76</v>
      </c>
      <c r="O302" s="351">
        <v>0</v>
      </c>
      <c r="P302" s="81" t="s">
        <v>669</v>
      </c>
      <c r="Q302" s="81" t="s">
        <v>680</v>
      </c>
      <c r="R302" s="81" t="s">
        <v>664</v>
      </c>
      <c r="S302" s="81" t="s">
        <v>664</v>
      </c>
      <c r="T302" s="81" t="s">
        <v>50</v>
      </c>
      <c r="U302" s="81" t="s">
        <v>661</v>
      </c>
      <c r="V302" s="81" t="s">
        <v>662</v>
      </c>
      <c r="W302" s="359" t="s">
        <v>867</v>
      </c>
      <c r="X302" s="81" t="s">
        <v>79</v>
      </c>
      <c r="Y302" s="81" t="s">
        <v>664</v>
      </c>
      <c r="Z302" s="81" t="s">
        <v>664</v>
      </c>
      <c r="AA302" s="81" t="s">
        <v>664</v>
      </c>
      <c r="AB302" s="325" t="s">
        <v>664</v>
      </c>
      <c r="AC302" s="81" t="s">
        <v>664</v>
      </c>
      <c r="AD302" s="81" t="s">
        <v>1833</v>
      </c>
      <c r="AE302" s="81"/>
      <c r="AF302" s="367"/>
      <c r="AG302" s="390" t="s">
        <v>1463</v>
      </c>
      <c r="AH302" s="359" t="s">
        <v>1463</v>
      </c>
      <c r="AI302" s="354"/>
    </row>
    <row r="303" s="330" customFormat="1" ht="40" customHeight="1" spans="1:35">
      <c r="A303" s="314" t="s">
        <v>1834</v>
      </c>
      <c r="B303" s="314" t="s">
        <v>19</v>
      </c>
      <c r="C303" s="314" t="s">
        <v>20</v>
      </c>
      <c r="D303" s="314">
        <v>2018</v>
      </c>
      <c r="E303" s="81" t="s">
        <v>488</v>
      </c>
      <c r="F303" s="81" t="s">
        <v>654</v>
      </c>
      <c r="G303" s="81" t="s">
        <v>1201</v>
      </c>
      <c r="H303" s="315" t="s">
        <v>1835</v>
      </c>
      <c r="I303" s="351"/>
      <c r="J303" s="351">
        <v>30</v>
      </c>
      <c r="K303" s="351">
        <v>30</v>
      </c>
      <c r="L303" s="351">
        <v>0</v>
      </c>
      <c r="M303" s="351">
        <v>30</v>
      </c>
      <c r="N303" s="352">
        <v>30</v>
      </c>
      <c r="O303" s="351">
        <v>0</v>
      </c>
      <c r="P303" s="81" t="s">
        <v>669</v>
      </c>
      <c r="Q303" s="81" t="s">
        <v>658</v>
      </c>
      <c r="R303" s="81" t="s">
        <v>664</v>
      </c>
      <c r="S303" s="81" t="s">
        <v>664</v>
      </c>
      <c r="T303" s="81" t="s">
        <v>50</v>
      </c>
      <c r="U303" s="81" t="s">
        <v>661</v>
      </c>
      <c r="V303" s="81" t="s">
        <v>662</v>
      </c>
      <c r="W303" s="359" t="s">
        <v>1822</v>
      </c>
      <c r="X303" s="81" t="s">
        <v>79</v>
      </c>
      <c r="Y303" s="81" t="s">
        <v>664</v>
      </c>
      <c r="Z303" s="81" t="s">
        <v>664</v>
      </c>
      <c r="AA303" s="81" t="s">
        <v>664</v>
      </c>
      <c r="AB303" s="325" t="s">
        <v>664</v>
      </c>
      <c r="AC303" s="81" t="s">
        <v>664</v>
      </c>
      <c r="AD303" s="81" t="s">
        <v>1833</v>
      </c>
      <c r="AE303" s="81"/>
      <c r="AF303" s="367"/>
      <c r="AG303" s="390" t="s">
        <v>1463</v>
      </c>
      <c r="AH303" s="359" t="s">
        <v>1463</v>
      </c>
      <c r="AI303" s="354"/>
    </row>
    <row r="304" s="330" customFormat="1" ht="22" customHeight="1" spans="1:35">
      <c r="A304" s="314" t="s">
        <v>1836</v>
      </c>
      <c r="B304" s="314" t="s">
        <v>19</v>
      </c>
      <c r="C304" s="314" t="s">
        <v>20</v>
      </c>
      <c r="D304" s="314">
        <v>2020</v>
      </c>
      <c r="E304" s="81" t="s">
        <v>491</v>
      </c>
      <c r="F304" s="81" t="s">
        <v>1470</v>
      </c>
      <c r="G304" s="81" t="s">
        <v>1541</v>
      </c>
      <c r="H304" s="315" t="s">
        <v>1837</v>
      </c>
      <c r="I304" s="351"/>
      <c r="J304" s="351">
        <v>57.62</v>
      </c>
      <c r="K304" s="351">
        <v>57.62</v>
      </c>
      <c r="L304" s="351">
        <v>0</v>
      </c>
      <c r="M304" s="351">
        <v>57.62</v>
      </c>
      <c r="N304" s="352">
        <v>57.62</v>
      </c>
      <c r="O304" s="351">
        <v>0</v>
      </c>
      <c r="P304" s="81" t="s">
        <v>657</v>
      </c>
      <c r="Q304" s="81" t="s">
        <v>658</v>
      </c>
      <c r="R304" s="81" t="s">
        <v>659</v>
      </c>
      <c r="S304" s="81" t="s">
        <v>777</v>
      </c>
      <c r="T304" s="81" t="s">
        <v>50</v>
      </c>
      <c r="U304" s="81" t="s">
        <v>673</v>
      </c>
      <c r="V304" s="81" t="s">
        <v>689</v>
      </c>
      <c r="W304" s="81" t="s">
        <v>1543</v>
      </c>
      <c r="X304" s="81" t="s">
        <v>79</v>
      </c>
      <c r="Y304" s="81" t="s">
        <v>664</v>
      </c>
      <c r="Z304" s="81" t="s">
        <v>664</v>
      </c>
      <c r="AA304" s="81" t="s">
        <v>664</v>
      </c>
      <c r="AB304" s="325">
        <v>500000</v>
      </c>
      <c r="AC304" s="81" t="s">
        <v>664</v>
      </c>
      <c r="AD304" s="81" t="s">
        <v>1803</v>
      </c>
      <c r="AE304" s="81"/>
      <c r="AF304" s="367"/>
      <c r="AG304" s="367" t="s">
        <v>880</v>
      </c>
      <c r="AH304" s="81" t="s">
        <v>880</v>
      </c>
      <c r="AI304" s="354"/>
    </row>
    <row r="305" s="330" customFormat="1" ht="22" customHeight="1" spans="1:35">
      <c r="A305" s="314" t="s">
        <v>1838</v>
      </c>
      <c r="B305" s="314" t="s">
        <v>19</v>
      </c>
      <c r="C305" s="314" t="s">
        <v>20</v>
      </c>
      <c r="D305" s="314">
        <v>2022</v>
      </c>
      <c r="E305" s="81" t="s">
        <v>496</v>
      </c>
      <c r="F305" s="81" t="s">
        <v>1646</v>
      </c>
      <c r="G305" s="81" t="s">
        <v>1405</v>
      </c>
      <c r="H305" s="350" t="s">
        <v>1839</v>
      </c>
      <c r="I305" s="351"/>
      <c r="J305" s="351">
        <v>50</v>
      </c>
      <c r="K305" s="351">
        <v>50</v>
      </c>
      <c r="L305" s="351">
        <v>0</v>
      </c>
      <c r="M305" s="351">
        <v>49.728</v>
      </c>
      <c r="N305" s="352">
        <v>49.728</v>
      </c>
      <c r="O305" s="351">
        <v>0</v>
      </c>
      <c r="P305" s="81" t="s">
        <v>657</v>
      </c>
      <c r="Q305" s="81" t="s">
        <v>718</v>
      </c>
      <c r="R305" s="81" t="s">
        <v>659</v>
      </c>
      <c r="S305" s="81" t="s">
        <v>659</v>
      </c>
      <c r="T305" s="81" t="s">
        <v>50</v>
      </c>
      <c r="U305" s="81" t="s">
        <v>661</v>
      </c>
      <c r="V305" s="81" t="s">
        <v>662</v>
      </c>
      <c r="W305" s="81" t="s">
        <v>1390</v>
      </c>
      <c r="X305" s="81" t="s">
        <v>79</v>
      </c>
      <c r="Y305" s="81" t="s">
        <v>664</v>
      </c>
      <c r="Z305" s="81" t="s">
        <v>664</v>
      </c>
      <c r="AA305" s="81" t="s">
        <v>664</v>
      </c>
      <c r="AB305" s="353" t="s">
        <v>664</v>
      </c>
      <c r="AC305" s="81" t="s">
        <v>664</v>
      </c>
      <c r="AD305" s="81" t="s">
        <v>1646</v>
      </c>
      <c r="AE305" s="81"/>
      <c r="AF305" s="354"/>
      <c r="AG305" s="354" t="s">
        <v>884</v>
      </c>
      <c r="AH305" s="354" t="s">
        <v>884</v>
      </c>
      <c r="AI305" s="354"/>
    </row>
    <row r="306" s="330" customFormat="1" ht="22" customHeight="1" spans="1:35">
      <c r="A306" s="314" t="s">
        <v>1840</v>
      </c>
      <c r="B306" s="314" t="s">
        <v>19</v>
      </c>
      <c r="C306" s="314" t="s">
        <v>20</v>
      </c>
      <c r="D306" s="314">
        <v>2023</v>
      </c>
      <c r="E306" s="81" t="s">
        <v>503</v>
      </c>
      <c r="F306" s="359" t="s">
        <v>1381</v>
      </c>
      <c r="G306" s="81" t="s">
        <v>1841</v>
      </c>
      <c r="H306" s="315" t="s">
        <v>1842</v>
      </c>
      <c r="I306" s="351"/>
      <c r="J306" s="351">
        <v>429.52</v>
      </c>
      <c r="K306" s="351">
        <v>429.52</v>
      </c>
      <c r="L306" s="351">
        <v>0</v>
      </c>
      <c r="M306" s="351">
        <v>429.524494</v>
      </c>
      <c r="N306" s="352">
        <v>429.524494</v>
      </c>
      <c r="O306" s="351">
        <v>0</v>
      </c>
      <c r="P306" s="81" t="s">
        <v>669</v>
      </c>
      <c r="Q306" s="81" t="s">
        <v>758</v>
      </c>
      <c r="R306" s="81" t="s">
        <v>659</v>
      </c>
      <c r="S306" s="81"/>
      <c r="T306" s="81" t="s">
        <v>50</v>
      </c>
      <c r="U306" s="81" t="s">
        <v>673</v>
      </c>
      <c r="V306" s="81" t="s">
        <v>852</v>
      </c>
      <c r="W306" s="81" t="s">
        <v>1672</v>
      </c>
      <c r="X306" s="81" t="s">
        <v>79</v>
      </c>
      <c r="Y306" s="81" t="s">
        <v>664</v>
      </c>
      <c r="Z306" s="81" t="s">
        <v>664</v>
      </c>
      <c r="AA306" s="81" t="s">
        <v>664</v>
      </c>
      <c r="AB306" s="325" t="s">
        <v>664</v>
      </c>
      <c r="AC306" s="81" t="s">
        <v>664</v>
      </c>
      <c r="AD306" s="81" t="s">
        <v>1294</v>
      </c>
      <c r="AE306" s="81"/>
      <c r="AF306" s="367"/>
      <c r="AG306" s="367" t="s">
        <v>1385</v>
      </c>
      <c r="AH306" s="81" t="s">
        <v>1385</v>
      </c>
      <c r="AI306" s="354"/>
    </row>
    <row r="307" s="330" customFormat="1" ht="26" customHeight="1" spans="1:35">
      <c r="A307" s="314" t="s">
        <v>1486</v>
      </c>
      <c r="B307" s="314" t="s">
        <v>19</v>
      </c>
      <c r="C307" s="314" t="s">
        <v>20</v>
      </c>
      <c r="D307" s="314">
        <v>2020</v>
      </c>
      <c r="E307" s="81" t="s">
        <v>508</v>
      </c>
      <c r="F307" s="81" t="s">
        <v>1443</v>
      </c>
      <c r="G307" s="81" t="s">
        <v>1476</v>
      </c>
      <c r="H307" s="350" t="s">
        <v>1843</v>
      </c>
      <c r="I307" s="351"/>
      <c r="J307" s="351">
        <v>94.1768</v>
      </c>
      <c r="K307" s="351">
        <v>94.1768</v>
      </c>
      <c r="L307" s="351"/>
      <c r="M307" s="351">
        <v>90.677145</v>
      </c>
      <c r="N307" s="352">
        <v>90.677145</v>
      </c>
      <c r="O307" s="351"/>
      <c r="P307" s="81" t="s">
        <v>669</v>
      </c>
      <c r="Q307" s="81" t="s">
        <v>680</v>
      </c>
      <c r="R307" s="81" t="s">
        <v>664</v>
      </c>
      <c r="S307" s="81" t="s">
        <v>664</v>
      </c>
      <c r="T307" s="81" t="s">
        <v>50</v>
      </c>
      <c r="U307" s="81" t="s">
        <v>661</v>
      </c>
      <c r="V307" s="81" t="s">
        <v>662</v>
      </c>
      <c r="W307" s="81" t="s">
        <v>1617</v>
      </c>
      <c r="X307" s="81" t="s">
        <v>664</v>
      </c>
      <c r="Y307" s="81" t="s">
        <v>664</v>
      </c>
      <c r="Z307" s="81" t="s">
        <v>664</v>
      </c>
      <c r="AA307" s="81" t="s">
        <v>664</v>
      </c>
      <c r="AB307" s="353" t="s">
        <v>664</v>
      </c>
      <c r="AC307" s="81" t="s">
        <v>664</v>
      </c>
      <c r="AD307" s="81" t="s">
        <v>1844</v>
      </c>
      <c r="AE307" s="81"/>
      <c r="AF307" s="354"/>
      <c r="AG307" s="391" t="s">
        <v>1845</v>
      </c>
      <c r="AH307" s="358" t="s">
        <v>1846</v>
      </c>
      <c r="AI307" s="354"/>
    </row>
    <row r="308" s="330" customFormat="1" ht="26" customHeight="1" spans="1:35">
      <c r="A308" s="314" t="s">
        <v>1847</v>
      </c>
      <c r="B308" s="314" t="s">
        <v>19</v>
      </c>
      <c r="C308" s="314" t="s">
        <v>20</v>
      </c>
      <c r="D308" s="321">
        <v>2021</v>
      </c>
      <c r="E308" s="323" t="s">
        <v>510</v>
      </c>
      <c r="F308" s="314" t="s">
        <v>665</v>
      </c>
      <c r="G308" s="392" t="s">
        <v>678</v>
      </c>
      <c r="H308" s="323" t="s">
        <v>1848</v>
      </c>
      <c r="I308" s="351"/>
      <c r="J308" s="351">
        <v>400</v>
      </c>
      <c r="K308" s="351">
        <v>400</v>
      </c>
      <c r="L308" s="351">
        <v>0</v>
      </c>
      <c r="M308" s="351">
        <v>400</v>
      </c>
      <c r="N308" s="352">
        <v>400</v>
      </c>
      <c r="O308" s="351">
        <v>0</v>
      </c>
      <c r="P308" s="81" t="s">
        <v>669</v>
      </c>
      <c r="Q308" s="81" t="s">
        <v>680</v>
      </c>
      <c r="R308" s="81" t="s">
        <v>664</v>
      </c>
      <c r="S308" s="81" t="s">
        <v>664</v>
      </c>
      <c r="T308" s="81" t="s">
        <v>50</v>
      </c>
      <c r="U308" s="81" t="s">
        <v>661</v>
      </c>
      <c r="V308" s="81" t="s">
        <v>680</v>
      </c>
      <c r="W308" s="81" t="s">
        <v>1463</v>
      </c>
      <c r="X308" s="81" t="s">
        <v>664</v>
      </c>
      <c r="Y308" s="81" t="s">
        <v>664</v>
      </c>
      <c r="Z308" s="81" t="s">
        <v>664</v>
      </c>
      <c r="AA308" s="81" t="s">
        <v>664</v>
      </c>
      <c r="AB308" s="353" t="s">
        <v>664</v>
      </c>
      <c r="AC308" s="81" t="s">
        <v>664</v>
      </c>
      <c r="AD308" s="81" t="s">
        <v>665</v>
      </c>
      <c r="AE308" s="81"/>
      <c r="AF308" s="354"/>
      <c r="AG308" s="391"/>
      <c r="AH308" s="358"/>
      <c r="AI308" s="354"/>
    </row>
    <row r="309" s="330" customFormat="1" ht="26" customHeight="1" spans="1:35">
      <c r="A309" s="314" t="s">
        <v>1849</v>
      </c>
      <c r="B309" s="314" t="s">
        <v>19</v>
      </c>
      <c r="C309" s="314" t="s">
        <v>20</v>
      </c>
      <c r="D309" s="321">
        <v>2021</v>
      </c>
      <c r="E309" s="323" t="s">
        <v>511</v>
      </c>
      <c r="F309" s="314" t="s">
        <v>665</v>
      </c>
      <c r="G309" s="392" t="s">
        <v>1850</v>
      </c>
      <c r="H309" s="323" t="s">
        <v>1851</v>
      </c>
      <c r="I309" s="351"/>
      <c r="J309" s="351">
        <v>900</v>
      </c>
      <c r="K309" s="351">
        <v>900</v>
      </c>
      <c r="L309" s="351">
        <v>0</v>
      </c>
      <c r="M309" s="351">
        <v>899.9</v>
      </c>
      <c r="N309" s="352">
        <v>899.9</v>
      </c>
      <c r="O309" s="351">
        <v>0</v>
      </c>
      <c r="P309" s="81" t="s">
        <v>669</v>
      </c>
      <c r="Q309" s="81" t="s">
        <v>680</v>
      </c>
      <c r="R309" s="81" t="s">
        <v>664</v>
      </c>
      <c r="S309" s="81" t="s">
        <v>664</v>
      </c>
      <c r="T309" s="81" t="s">
        <v>50</v>
      </c>
      <c r="U309" s="81" t="s">
        <v>661</v>
      </c>
      <c r="V309" s="81" t="s">
        <v>680</v>
      </c>
      <c r="W309" s="81" t="s">
        <v>1463</v>
      </c>
      <c r="X309" s="81" t="s">
        <v>664</v>
      </c>
      <c r="Y309" s="81" t="s">
        <v>664</v>
      </c>
      <c r="Z309" s="81" t="s">
        <v>664</v>
      </c>
      <c r="AA309" s="81" t="s">
        <v>664</v>
      </c>
      <c r="AB309" s="353" t="s">
        <v>664</v>
      </c>
      <c r="AC309" s="81" t="s">
        <v>664</v>
      </c>
      <c r="AD309" s="81" t="s">
        <v>665</v>
      </c>
      <c r="AE309" s="81"/>
      <c r="AF309" s="354"/>
      <c r="AG309" s="391"/>
      <c r="AH309" s="358"/>
      <c r="AI309" s="354"/>
    </row>
    <row r="310" s="330" customFormat="1" ht="26" customHeight="1" spans="1:35">
      <c r="A310" s="314" t="s">
        <v>1852</v>
      </c>
      <c r="B310" s="314" t="s">
        <v>19</v>
      </c>
      <c r="C310" s="314" t="s">
        <v>20</v>
      </c>
      <c r="D310" s="321">
        <v>2022</v>
      </c>
      <c r="E310" s="323" t="s">
        <v>512</v>
      </c>
      <c r="F310" s="314" t="s">
        <v>1213</v>
      </c>
      <c r="G310" s="392" t="s">
        <v>1059</v>
      </c>
      <c r="H310" s="323" t="s">
        <v>1853</v>
      </c>
      <c r="I310" s="351"/>
      <c r="J310" s="351">
        <v>2209.17</v>
      </c>
      <c r="K310" s="351">
        <v>2209.17</v>
      </c>
      <c r="L310" s="351">
        <v>0</v>
      </c>
      <c r="M310" s="351">
        <v>1961.345225</v>
      </c>
      <c r="N310" s="352">
        <v>1961.345225</v>
      </c>
      <c r="O310" s="351">
        <v>0</v>
      </c>
      <c r="P310" s="81" t="s">
        <v>669</v>
      </c>
      <c r="Q310" s="81" t="s">
        <v>658</v>
      </c>
      <c r="R310" s="81" t="s">
        <v>664</v>
      </c>
      <c r="S310" s="81" t="s">
        <v>664</v>
      </c>
      <c r="T310" s="81" t="s">
        <v>50</v>
      </c>
      <c r="U310" s="81" t="s">
        <v>661</v>
      </c>
      <c r="V310" s="81" t="s">
        <v>1211</v>
      </c>
      <c r="W310" s="81" t="s">
        <v>880</v>
      </c>
      <c r="X310" s="81" t="s">
        <v>664</v>
      </c>
      <c r="Y310" s="81" t="s">
        <v>664</v>
      </c>
      <c r="Z310" s="81" t="s">
        <v>664</v>
      </c>
      <c r="AA310" s="81" t="s">
        <v>664</v>
      </c>
      <c r="AB310" s="353" t="s">
        <v>664</v>
      </c>
      <c r="AC310" s="81" t="s">
        <v>664</v>
      </c>
      <c r="AD310" s="81" t="s">
        <v>665</v>
      </c>
      <c r="AE310" s="81"/>
      <c r="AF310" s="354"/>
      <c r="AG310" s="391"/>
      <c r="AH310" s="358"/>
      <c r="AI310" s="354"/>
    </row>
    <row r="311" s="330" customFormat="1" ht="26" customHeight="1" spans="1:35">
      <c r="A311" s="314" t="s">
        <v>1854</v>
      </c>
      <c r="B311" s="314" t="s">
        <v>19</v>
      </c>
      <c r="C311" s="314" t="s">
        <v>20</v>
      </c>
      <c r="D311" s="314">
        <v>2022</v>
      </c>
      <c r="E311" s="326" t="s">
        <v>515</v>
      </c>
      <c r="F311" s="314" t="s">
        <v>1646</v>
      </c>
      <c r="G311" s="385" t="s">
        <v>756</v>
      </c>
      <c r="H311" s="326" t="s">
        <v>1855</v>
      </c>
      <c r="I311" s="351"/>
      <c r="J311" s="351">
        <v>720.8</v>
      </c>
      <c r="K311" s="351">
        <v>720.8</v>
      </c>
      <c r="L311" s="351">
        <v>0</v>
      </c>
      <c r="M311" s="351">
        <v>700.187771</v>
      </c>
      <c r="N311" s="352">
        <v>700.187771</v>
      </c>
      <c r="O311" s="351">
        <v>0</v>
      </c>
      <c r="P311" s="81" t="s">
        <v>657</v>
      </c>
      <c r="Q311" s="81" t="s">
        <v>688</v>
      </c>
      <c r="R311" s="81" t="s">
        <v>659</v>
      </c>
      <c r="S311" s="81" t="s">
        <v>659</v>
      </c>
      <c r="T311" s="81" t="s">
        <v>50</v>
      </c>
      <c r="U311" s="81" t="s">
        <v>661</v>
      </c>
      <c r="V311" s="81" t="s">
        <v>662</v>
      </c>
      <c r="W311" s="81" t="s">
        <v>884</v>
      </c>
      <c r="X311" s="81" t="s">
        <v>664</v>
      </c>
      <c r="Y311" s="81" t="s">
        <v>664</v>
      </c>
      <c r="Z311" s="81" t="s">
        <v>664</v>
      </c>
      <c r="AA311" s="81" t="s">
        <v>664</v>
      </c>
      <c r="AB311" s="353" t="s">
        <v>664</v>
      </c>
      <c r="AC311" s="81" t="s">
        <v>664</v>
      </c>
      <c r="AD311" s="81" t="s">
        <v>665</v>
      </c>
      <c r="AE311" s="81"/>
      <c r="AF311" s="354"/>
      <c r="AG311" s="391"/>
      <c r="AH311" s="358"/>
      <c r="AI311" s="354"/>
    </row>
    <row r="312" s="330" customFormat="1" ht="26" customHeight="1" spans="1:35">
      <c r="A312" s="314" t="s">
        <v>1856</v>
      </c>
      <c r="B312" s="314" t="s">
        <v>19</v>
      </c>
      <c r="C312" s="314" t="s">
        <v>20</v>
      </c>
      <c r="D312" s="321">
        <v>2021</v>
      </c>
      <c r="E312" s="323" t="s">
        <v>517</v>
      </c>
      <c r="F312" s="314" t="s">
        <v>1287</v>
      </c>
      <c r="G312" s="392" t="s">
        <v>1399</v>
      </c>
      <c r="H312" s="323" t="s">
        <v>1857</v>
      </c>
      <c r="I312" s="351"/>
      <c r="J312" s="351">
        <v>118.75</v>
      </c>
      <c r="K312" s="351">
        <v>118.75</v>
      </c>
      <c r="L312" s="351">
        <v>0</v>
      </c>
      <c r="M312" s="351">
        <v>102.84839</v>
      </c>
      <c r="N312" s="352">
        <v>102.84839</v>
      </c>
      <c r="O312" s="351">
        <v>0</v>
      </c>
      <c r="P312" s="81" t="s">
        <v>669</v>
      </c>
      <c r="Q312" s="81" t="s">
        <v>680</v>
      </c>
      <c r="R312" s="81" t="s">
        <v>664</v>
      </c>
      <c r="S312" s="81" t="s">
        <v>664</v>
      </c>
      <c r="T312" s="81" t="s">
        <v>50</v>
      </c>
      <c r="U312" s="81" t="s">
        <v>661</v>
      </c>
      <c r="V312" s="81" t="s">
        <v>662</v>
      </c>
      <c r="W312" s="81" t="s">
        <v>1385</v>
      </c>
      <c r="X312" s="81" t="s">
        <v>664</v>
      </c>
      <c r="Y312" s="81" t="s">
        <v>664</v>
      </c>
      <c r="Z312" s="81" t="s">
        <v>664</v>
      </c>
      <c r="AA312" s="81" t="s">
        <v>664</v>
      </c>
      <c r="AB312" s="353" t="s">
        <v>664</v>
      </c>
      <c r="AC312" s="81" t="s">
        <v>664</v>
      </c>
      <c r="AD312" s="81" t="s">
        <v>665</v>
      </c>
      <c r="AE312" s="81"/>
      <c r="AF312" s="354"/>
      <c r="AG312" s="391"/>
      <c r="AH312" s="358"/>
      <c r="AI312" s="354"/>
    </row>
    <row r="313" s="330" customFormat="1" ht="26" customHeight="1" spans="1:35">
      <c r="A313" s="314" t="s">
        <v>1858</v>
      </c>
      <c r="B313" s="314" t="s">
        <v>19</v>
      </c>
      <c r="C313" s="314" t="s">
        <v>20</v>
      </c>
      <c r="D313" s="321">
        <v>2022</v>
      </c>
      <c r="E313" s="323" t="s">
        <v>518</v>
      </c>
      <c r="F313" s="314" t="s">
        <v>1381</v>
      </c>
      <c r="G313" s="392" t="s">
        <v>1448</v>
      </c>
      <c r="H313" s="323" t="s">
        <v>1859</v>
      </c>
      <c r="I313" s="351"/>
      <c r="J313" s="351">
        <v>31.36</v>
      </c>
      <c r="K313" s="351">
        <v>31.36</v>
      </c>
      <c r="L313" s="351">
        <v>0</v>
      </c>
      <c r="M313" s="351">
        <v>31.36</v>
      </c>
      <c r="N313" s="352">
        <v>31.36</v>
      </c>
      <c r="O313" s="351">
        <v>0</v>
      </c>
      <c r="P313" s="81" t="s">
        <v>669</v>
      </c>
      <c r="Q313" s="81" t="s">
        <v>680</v>
      </c>
      <c r="R313" s="81" t="s">
        <v>664</v>
      </c>
      <c r="S313" s="81" t="s">
        <v>664</v>
      </c>
      <c r="T313" s="81" t="s">
        <v>50</v>
      </c>
      <c r="U313" s="81" t="s">
        <v>673</v>
      </c>
      <c r="V313" s="81" t="s">
        <v>662</v>
      </c>
      <c r="W313" s="81" t="s">
        <v>1845</v>
      </c>
      <c r="X313" s="81" t="s">
        <v>664</v>
      </c>
      <c r="Y313" s="81" t="s">
        <v>664</v>
      </c>
      <c r="Z313" s="81" t="s">
        <v>664</v>
      </c>
      <c r="AA313" s="81" t="s">
        <v>664</v>
      </c>
      <c r="AB313" s="353" t="s">
        <v>664</v>
      </c>
      <c r="AC313" s="81" t="s">
        <v>664</v>
      </c>
      <c r="AD313" s="81" t="s">
        <v>665</v>
      </c>
      <c r="AE313" s="81"/>
      <c r="AF313" s="354"/>
      <c r="AG313" s="391"/>
      <c r="AH313" s="358"/>
      <c r="AI313" s="354"/>
    </row>
    <row r="314" s="330" customFormat="1" ht="26" customHeight="1" spans="1:35">
      <c r="A314" s="314" t="s">
        <v>1860</v>
      </c>
      <c r="B314" s="314" t="s">
        <v>19</v>
      </c>
      <c r="C314" s="314" t="s">
        <v>20</v>
      </c>
      <c r="D314" s="321">
        <v>2013</v>
      </c>
      <c r="E314" s="323" t="s">
        <v>531</v>
      </c>
      <c r="F314" s="314" t="s">
        <v>1861</v>
      </c>
      <c r="G314" s="392" t="s">
        <v>667</v>
      </c>
      <c r="H314" s="323" t="s">
        <v>1862</v>
      </c>
      <c r="I314" s="351">
        <v>61</v>
      </c>
      <c r="J314" s="351">
        <v>40</v>
      </c>
      <c r="K314" s="351">
        <v>40</v>
      </c>
      <c r="L314" s="351">
        <v>0</v>
      </c>
      <c r="M314" s="351">
        <v>40</v>
      </c>
      <c r="N314" s="352">
        <v>40</v>
      </c>
      <c r="O314" s="351">
        <v>0</v>
      </c>
      <c r="P314" s="81" t="s">
        <v>687</v>
      </c>
      <c r="Q314" s="81" t="s">
        <v>688</v>
      </c>
      <c r="R314" s="81" t="s">
        <v>659</v>
      </c>
      <c r="S314" s="81" t="s">
        <v>664</v>
      </c>
      <c r="T314" s="81" t="s">
        <v>50</v>
      </c>
      <c r="U314" s="81" t="s">
        <v>661</v>
      </c>
      <c r="V314" s="81" t="s">
        <v>689</v>
      </c>
      <c r="W314" s="81" t="s">
        <v>1863</v>
      </c>
      <c r="X314" s="81" t="s">
        <v>664</v>
      </c>
      <c r="Y314" s="81" t="s">
        <v>664</v>
      </c>
      <c r="Z314" s="81" t="s">
        <v>664</v>
      </c>
      <c r="AA314" s="81" t="s">
        <v>664</v>
      </c>
      <c r="AB314" s="353" t="s">
        <v>664</v>
      </c>
      <c r="AC314" s="81" t="s">
        <v>664</v>
      </c>
      <c r="AD314" s="81" t="s">
        <v>1864</v>
      </c>
      <c r="AE314" s="81"/>
      <c r="AF314" s="354"/>
      <c r="AG314" s="391"/>
      <c r="AH314" s="358"/>
      <c r="AI314" s="354"/>
    </row>
    <row r="315" s="330" customFormat="1" ht="26" customHeight="1" spans="1:35">
      <c r="A315" s="314" t="s">
        <v>1865</v>
      </c>
      <c r="B315" s="314" t="s">
        <v>19</v>
      </c>
      <c r="C315" s="314" t="s">
        <v>20</v>
      </c>
      <c r="D315" s="321">
        <v>2013</v>
      </c>
      <c r="E315" s="323" t="s">
        <v>532</v>
      </c>
      <c r="F315" s="314" t="s">
        <v>1861</v>
      </c>
      <c r="G315" s="392" t="s">
        <v>856</v>
      </c>
      <c r="H315" s="323" t="s">
        <v>1866</v>
      </c>
      <c r="I315" s="351">
        <v>1</v>
      </c>
      <c r="J315" s="351">
        <v>40</v>
      </c>
      <c r="K315" s="351">
        <v>40</v>
      </c>
      <c r="L315" s="351">
        <v>0</v>
      </c>
      <c r="M315" s="351">
        <v>40</v>
      </c>
      <c r="N315" s="352">
        <v>40</v>
      </c>
      <c r="O315" s="351">
        <v>0</v>
      </c>
      <c r="P315" s="81" t="s">
        <v>657</v>
      </c>
      <c r="Q315" s="81" t="s">
        <v>680</v>
      </c>
      <c r="R315" s="81" t="s">
        <v>659</v>
      </c>
      <c r="S315" s="81" t="s">
        <v>659</v>
      </c>
      <c r="T315" s="81" t="s">
        <v>50</v>
      </c>
      <c r="U315" s="81" t="s">
        <v>661</v>
      </c>
      <c r="V315" s="81" t="s">
        <v>695</v>
      </c>
      <c r="W315" s="81" t="s">
        <v>1867</v>
      </c>
      <c r="X315" s="81" t="s">
        <v>664</v>
      </c>
      <c r="Y315" s="81" t="s">
        <v>664</v>
      </c>
      <c r="Z315" s="81" t="s">
        <v>664</v>
      </c>
      <c r="AA315" s="81" t="s">
        <v>664</v>
      </c>
      <c r="AB315" s="353" t="s">
        <v>664</v>
      </c>
      <c r="AC315" s="81" t="s">
        <v>664</v>
      </c>
      <c r="AD315" s="81" t="s">
        <v>1864</v>
      </c>
      <c r="AE315" s="81"/>
      <c r="AF315" s="354"/>
      <c r="AG315" s="391"/>
      <c r="AH315" s="358"/>
      <c r="AI315" s="354"/>
    </row>
    <row r="316" s="330" customFormat="1" ht="26" customHeight="1" spans="1:35">
      <c r="A316" s="314" t="s">
        <v>1868</v>
      </c>
      <c r="B316" s="314" t="s">
        <v>19</v>
      </c>
      <c r="C316" s="314" t="s">
        <v>20</v>
      </c>
      <c r="D316" s="321">
        <v>2013</v>
      </c>
      <c r="E316" s="323" t="s">
        <v>533</v>
      </c>
      <c r="F316" s="314" t="s">
        <v>1861</v>
      </c>
      <c r="G316" s="392" t="s">
        <v>1850</v>
      </c>
      <c r="H316" s="323" t="s">
        <v>1869</v>
      </c>
      <c r="I316" s="351">
        <v>1</v>
      </c>
      <c r="J316" s="351">
        <v>50</v>
      </c>
      <c r="K316" s="351">
        <v>50</v>
      </c>
      <c r="L316" s="351">
        <v>0</v>
      </c>
      <c r="M316" s="351">
        <v>50</v>
      </c>
      <c r="N316" s="352">
        <v>50</v>
      </c>
      <c r="O316" s="351">
        <v>0</v>
      </c>
      <c r="P316" s="81" t="s">
        <v>657</v>
      </c>
      <c r="Q316" s="81" t="s">
        <v>680</v>
      </c>
      <c r="R316" s="81" t="s">
        <v>659</v>
      </c>
      <c r="S316" s="81" t="s">
        <v>660</v>
      </c>
      <c r="T316" s="81" t="s">
        <v>50</v>
      </c>
      <c r="U316" s="81" t="s">
        <v>661</v>
      </c>
      <c r="V316" s="81" t="s">
        <v>735</v>
      </c>
      <c r="W316" s="81" t="s">
        <v>808</v>
      </c>
      <c r="X316" s="81" t="s">
        <v>664</v>
      </c>
      <c r="Y316" s="81" t="s">
        <v>664</v>
      </c>
      <c r="Z316" s="81" t="s">
        <v>664</v>
      </c>
      <c r="AA316" s="81" t="s">
        <v>664</v>
      </c>
      <c r="AB316" s="353" t="s">
        <v>664</v>
      </c>
      <c r="AC316" s="81" t="s">
        <v>664</v>
      </c>
      <c r="AD316" s="81" t="s">
        <v>1864</v>
      </c>
      <c r="AE316" s="81"/>
      <c r="AF316" s="354"/>
      <c r="AG316" s="391"/>
      <c r="AH316" s="358"/>
      <c r="AI316" s="354"/>
    </row>
    <row r="317" s="330" customFormat="1" ht="26" customHeight="1" spans="1:35">
      <c r="A317" s="314" t="s">
        <v>1870</v>
      </c>
      <c r="B317" s="314" t="s">
        <v>19</v>
      </c>
      <c r="C317" s="314" t="s">
        <v>20</v>
      </c>
      <c r="D317" s="321">
        <v>2013</v>
      </c>
      <c r="E317" s="323" t="s">
        <v>535</v>
      </c>
      <c r="F317" s="314" t="s">
        <v>1861</v>
      </c>
      <c r="G317" s="392" t="s">
        <v>692</v>
      </c>
      <c r="H317" s="323" t="s">
        <v>1871</v>
      </c>
      <c r="I317" s="351">
        <v>251</v>
      </c>
      <c r="J317" s="351">
        <v>65</v>
      </c>
      <c r="K317" s="351">
        <v>65</v>
      </c>
      <c r="L317" s="351">
        <v>0</v>
      </c>
      <c r="M317" s="351">
        <v>65</v>
      </c>
      <c r="N317" s="352">
        <v>65</v>
      </c>
      <c r="O317" s="351">
        <v>0</v>
      </c>
      <c r="P317" s="81" t="s">
        <v>657</v>
      </c>
      <c r="Q317" s="81" t="s">
        <v>758</v>
      </c>
      <c r="R317" s="81" t="s">
        <v>659</v>
      </c>
      <c r="S317" s="81" t="s">
        <v>659</v>
      </c>
      <c r="T317" s="81" t="s">
        <v>50</v>
      </c>
      <c r="U317" s="81" t="s">
        <v>661</v>
      </c>
      <c r="V317" s="81" t="s">
        <v>695</v>
      </c>
      <c r="W317" s="81" t="s">
        <v>1872</v>
      </c>
      <c r="X317" s="81" t="s">
        <v>664</v>
      </c>
      <c r="Y317" s="81" t="s">
        <v>664</v>
      </c>
      <c r="Z317" s="81" t="s">
        <v>664</v>
      </c>
      <c r="AA317" s="81" t="s">
        <v>664</v>
      </c>
      <c r="AB317" s="353" t="s">
        <v>664</v>
      </c>
      <c r="AC317" s="81" t="s">
        <v>664</v>
      </c>
      <c r="AD317" s="81" t="s">
        <v>1864</v>
      </c>
      <c r="AE317" s="81"/>
      <c r="AF317" s="354"/>
      <c r="AG317" s="391"/>
      <c r="AH317" s="358"/>
      <c r="AI317" s="354"/>
    </row>
    <row r="318" s="330" customFormat="1" ht="26" customHeight="1" spans="1:35">
      <c r="A318" s="314" t="s">
        <v>1873</v>
      </c>
      <c r="B318" s="314" t="s">
        <v>19</v>
      </c>
      <c r="C318" s="314" t="s">
        <v>20</v>
      </c>
      <c r="D318" s="321">
        <v>2013</v>
      </c>
      <c r="E318" s="323" t="s">
        <v>536</v>
      </c>
      <c r="F318" s="314" t="s">
        <v>1861</v>
      </c>
      <c r="G318" s="392" t="s">
        <v>1111</v>
      </c>
      <c r="H318" s="323" t="s">
        <v>1874</v>
      </c>
      <c r="I318" s="351">
        <v>2003</v>
      </c>
      <c r="J318" s="351">
        <v>30</v>
      </c>
      <c r="K318" s="351">
        <v>30</v>
      </c>
      <c r="L318" s="351">
        <v>0</v>
      </c>
      <c r="M318" s="351">
        <v>30</v>
      </c>
      <c r="N318" s="352">
        <v>30</v>
      </c>
      <c r="O318" s="351">
        <v>0</v>
      </c>
      <c r="P318" s="81" t="s">
        <v>657</v>
      </c>
      <c r="Q318" s="81" t="s">
        <v>711</v>
      </c>
      <c r="R318" s="81" t="s">
        <v>659</v>
      </c>
      <c r="S318" s="81" t="s">
        <v>777</v>
      </c>
      <c r="T318" s="81" t="s">
        <v>50</v>
      </c>
      <c r="U318" s="81" t="s">
        <v>661</v>
      </c>
      <c r="V318" s="81" t="s">
        <v>662</v>
      </c>
      <c r="W318" s="81" t="s">
        <v>1101</v>
      </c>
      <c r="X318" s="81" t="s">
        <v>664</v>
      </c>
      <c r="Y318" s="81" t="s">
        <v>664</v>
      </c>
      <c r="Z318" s="81" t="s">
        <v>664</v>
      </c>
      <c r="AA318" s="81" t="s">
        <v>664</v>
      </c>
      <c r="AB318" s="353" t="s">
        <v>664</v>
      </c>
      <c r="AC318" s="81" t="s">
        <v>664</v>
      </c>
      <c r="AD318" s="81" t="s">
        <v>1864</v>
      </c>
      <c r="AE318" s="81"/>
      <c r="AF318" s="354"/>
      <c r="AG318" s="391"/>
      <c r="AH318" s="358"/>
      <c r="AI318" s="354"/>
    </row>
    <row r="319" s="330" customFormat="1" ht="26" customHeight="1" spans="1:35">
      <c r="A319" s="314" t="s">
        <v>1875</v>
      </c>
      <c r="B319" s="314" t="s">
        <v>19</v>
      </c>
      <c r="C319" s="314" t="s">
        <v>20</v>
      </c>
      <c r="D319" s="321">
        <v>2013</v>
      </c>
      <c r="E319" s="323" t="s">
        <v>537</v>
      </c>
      <c r="F319" s="314" t="s">
        <v>1861</v>
      </c>
      <c r="G319" s="392" t="s">
        <v>780</v>
      </c>
      <c r="H319" s="323" t="s">
        <v>1876</v>
      </c>
      <c r="I319" s="351">
        <v>1</v>
      </c>
      <c r="J319" s="351">
        <v>50</v>
      </c>
      <c r="K319" s="351">
        <v>50</v>
      </c>
      <c r="L319" s="351">
        <v>0</v>
      </c>
      <c r="M319" s="351">
        <v>50</v>
      </c>
      <c r="N319" s="352">
        <v>50</v>
      </c>
      <c r="O319" s="351">
        <v>0</v>
      </c>
      <c r="P319" s="81" t="s">
        <v>657</v>
      </c>
      <c r="Q319" s="81" t="s">
        <v>680</v>
      </c>
      <c r="R319" s="81" t="s">
        <v>659</v>
      </c>
      <c r="S319" s="81" t="s">
        <v>777</v>
      </c>
      <c r="T319" s="81" t="s">
        <v>50</v>
      </c>
      <c r="U319" s="81" t="s">
        <v>661</v>
      </c>
      <c r="V319" s="81" t="s">
        <v>695</v>
      </c>
      <c r="W319" s="81" t="s">
        <v>782</v>
      </c>
      <c r="X319" s="81" t="s">
        <v>664</v>
      </c>
      <c r="Y319" s="81" t="s">
        <v>664</v>
      </c>
      <c r="Z319" s="81" t="s">
        <v>664</v>
      </c>
      <c r="AA319" s="81" t="s">
        <v>664</v>
      </c>
      <c r="AB319" s="353" t="s">
        <v>664</v>
      </c>
      <c r="AC319" s="81" t="s">
        <v>664</v>
      </c>
      <c r="AD319" s="81" t="s">
        <v>1864</v>
      </c>
      <c r="AE319" s="81"/>
      <c r="AF319" s="354"/>
      <c r="AG319" s="391"/>
      <c r="AH319" s="358"/>
      <c r="AI319" s="354"/>
    </row>
    <row r="320" s="330" customFormat="1" ht="26" customHeight="1" spans="1:35">
      <c r="A320" s="314" t="s">
        <v>1877</v>
      </c>
      <c r="B320" s="314" t="s">
        <v>19</v>
      </c>
      <c r="C320" s="314" t="s">
        <v>20</v>
      </c>
      <c r="D320" s="321">
        <v>2013</v>
      </c>
      <c r="E320" s="323" t="s">
        <v>538</v>
      </c>
      <c r="F320" s="314" t="s">
        <v>1861</v>
      </c>
      <c r="G320" s="392" t="s">
        <v>1878</v>
      </c>
      <c r="H320" s="323" t="s">
        <v>1879</v>
      </c>
      <c r="I320" s="351">
        <v>222</v>
      </c>
      <c r="J320" s="351">
        <v>45</v>
      </c>
      <c r="K320" s="351">
        <v>45</v>
      </c>
      <c r="L320" s="351">
        <v>0</v>
      </c>
      <c r="M320" s="351">
        <v>45</v>
      </c>
      <c r="N320" s="352">
        <v>45</v>
      </c>
      <c r="O320" s="351">
        <v>0</v>
      </c>
      <c r="P320" s="81" t="s">
        <v>687</v>
      </c>
      <c r="Q320" s="81" t="s">
        <v>758</v>
      </c>
      <c r="R320" s="81" t="s">
        <v>659</v>
      </c>
      <c r="S320" s="81" t="s">
        <v>664</v>
      </c>
      <c r="T320" s="81" t="s">
        <v>50</v>
      </c>
      <c r="U320" s="81" t="s">
        <v>661</v>
      </c>
      <c r="V320" s="81" t="s">
        <v>689</v>
      </c>
      <c r="W320" s="81" t="s">
        <v>1880</v>
      </c>
      <c r="X320" s="81" t="s">
        <v>664</v>
      </c>
      <c r="Y320" s="81" t="s">
        <v>664</v>
      </c>
      <c r="Z320" s="81" t="s">
        <v>664</v>
      </c>
      <c r="AA320" s="81" t="s">
        <v>664</v>
      </c>
      <c r="AB320" s="353" t="s">
        <v>664</v>
      </c>
      <c r="AC320" s="81" t="s">
        <v>664</v>
      </c>
      <c r="AD320" s="81" t="s">
        <v>1864</v>
      </c>
      <c r="AE320" s="81"/>
      <c r="AF320" s="354"/>
      <c r="AG320" s="391"/>
      <c r="AH320" s="358"/>
      <c r="AI320" s="354"/>
    </row>
    <row r="321" s="330" customFormat="1" ht="26" customHeight="1" spans="1:35">
      <c r="A321" s="314" t="s">
        <v>1881</v>
      </c>
      <c r="B321" s="314" t="s">
        <v>19</v>
      </c>
      <c r="C321" s="314" t="s">
        <v>20</v>
      </c>
      <c r="D321" s="321">
        <v>2013</v>
      </c>
      <c r="E321" s="323" t="s">
        <v>539</v>
      </c>
      <c r="F321" s="314" t="s">
        <v>1861</v>
      </c>
      <c r="G321" s="392" t="s">
        <v>678</v>
      </c>
      <c r="H321" s="323" t="s">
        <v>1882</v>
      </c>
      <c r="I321" s="351">
        <v>171</v>
      </c>
      <c r="J321" s="351">
        <v>45</v>
      </c>
      <c r="K321" s="351">
        <v>45</v>
      </c>
      <c r="L321" s="351">
        <v>0</v>
      </c>
      <c r="M321" s="351">
        <v>45</v>
      </c>
      <c r="N321" s="352">
        <v>45</v>
      </c>
      <c r="O321" s="351">
        <v>0</v>
      </c>
      <c r="P321" s="81" t="s">
        <v>657</v>
      </c>
      <c r="Q321" s="81" t="s">
        <v>688</v>
      </c>
      <c r="R321" s="81" t="s">
        <v>659</v>
      </c>
      <c r="S321" s="81" t="s">
        <v>659</v>
      </c>
      <c r="T321" s="81" t="s">
        <v>50</v>
      </c>
      <c r="U321" s="81" t="s">
        <v>661</v>
      </c>
      <c r="V321" s="81" t="s">
        <v>695</v>
      </c>
      <c r="W321" s="81" t="s">
        <v>1883</v>
      </c>
      <c r="X321" s="81" t="s">
        <v>664</v>
      </c>
      <c r="Y321" s="81" t="s">
        <v>664</v>
      </c>
      <c r="Z321" s="81" t="s">
        <v>664</v>
      </c>
      <c r="AA321" s="81" t="s">
        <v>664</v>
      </c>
      <c r="AB321" s="353" t="s">
        <v>664</v>
      </c>
      <c r="AC321" s="81" t="s">
        <v>664</v>
      </c>
      <c r="AD321" s="81" t="s">
        <v>1864</v>
      </c>
      <c r="AE321" s="81"/>
      <c r="AF321" s="354"/>
      <c r="AG321" s="391"/>
      <c r="AH321" s="358"/>
      <c r="AI321" s="354"/>
    </row>
    <row r="322" s="330" customFormat="1" ht="26" customHeight="1" spans="1:35">
      <c r="A322" s="314" t="s">
        <v>1884</v>
      </c>
      <c r="B322" s="314" t="s">
        <v>19</v>
      </c>
      <c r="C322" s="314" t="s">
        <v>20</v>
      </c>
      <c r="D322" s="321">
        <v>2013</v>
      </c>
      <c r="E322" s="323" t="s">
        <v>540</v>
      </c>
      <c r="F322" s="314" t="s">
        <v>1861</v>
      </c>
      <c r="G322" s="392" t="s">
        <v>1850</v>
      </c>
      <c r="H322" s="323" t="s">
        <v>1885</v>
      </c>
      <c r="I322" s="351">
        <v>20000</v>
      </c>
      <c r="J322" s="351">
        <v>40</v>
      </c>
      <c r="K322" s="351">
        <v>40</v>
      </c>
      <c r="L322" s="351">
        <v>0</v>
      </c>
      <c r="M322" s="351">
        <v>40</v>
      </c>
      <c r="N322" s="352">
        <v>40</v>
      </c>
      <c r="O322" s="351">
        <v>0</v>
      </c>
      <c r="P322" s="81" t="s">
        <v>657</v>
      </c>
      <c r="Q322" s="81" t="s">
        <v>1061</v>
      </c>
      <c r="R322" s="81" t="s">
        <v>659</v>
      </c>
      <c r="S322" s="81" t="s">
        <v>659</v>
      </c>
      <c r="T322" s="81" t="s">
        <v>50</v>
      </c>
      <c r="U322" s="81" t="s">
        <v>661</v>
      </c>
      <c r="V322" s="81" t="s">
        <v>695</v>
      </c>
      <c r="W322" s="81" t="s">
        <v>1886</v>
      </c>
      <c r="X322" s="81" t="s">
        <v>664</v>
      </c>
      <c r="Y322" s="81" t="s">
        <v>664</v>
      </c>
      <c r="Z322" s="81" t="s">
        <v>664</v>
      </c>
      <c r="AA322" s="81" t="s">
        <v>664</v>
      </c>
      <c r="AB322" s="353" t="s">
        <v>664</v>
      </c>
      <c r="AC322" s="81" t="s">
        <v>664</v>
      </c>
      <c r="AD322" s="81" t="s">
        <v>1864</v>
      </c>
      <c r="AE322" s="81"/>
      <c r="AF322" s="354"/>
      <c r="AG322" s="391"/>
      <c r="AH322" s="358"/>
      <c r="AI322" s="354"/>
    </row>
    <row r="323" s="330" customFormat="1" ht="26" customHeight="1" spans="1:35">
      <c r="A323" s="314" t="s">
        <v>1887</v>
      </c>
      <c r="B323" s="314" t="s">
        <v>19</v>
      </c>
      <c r="C323" s="314" t="s">
        <v>20</v>
      </c>
      <c r="D323" s="321">
        <v>2013</v>
      </c>
      <c r="E323" s="323" t="s">
        <v>541</v>
      </c>
      <c r="F323" s="314" t="s">
        <v>1861</v>
      </c>
      <c r="G323" s="392" t="s">
        <v>1039</v>
      </c>
      <c r="H323" s="323" t="s">
        <v>1888</v>
      </c>
      <c r="I323" s="351">
        <v>222</v>
      </c>
      <c r="J323" s="351">
        <v>45</v>
      </c>
      <c r="K323" s="351">
        <v>45</v>
      </c>
      <c r="L323" s="351">
        <v>0</v>
      </c>
      <c r="M323" s="351">
        <v>45</v>
      </c>
      <c r="N323" s="352">
        <v>45</v>
      </c>
      <c r="O323" s="351">
        <v>0</v>
      </c>
      <c r="P323" s="81" t="s">
        <v>687</v>
      </c>
      <c r="Q323" s="81" t="s">
        <v>758</v>
      </c>
      <c r="R323" s="81" t="s">
        <v>659</v>
      </c>
      <c r="S323" s="81" t="s">
        <v>664</v>
      </c>
      <c r="T323" s="81" t="s">
        <v>50</v>
      </c>
      <c r="U323" s="81" t="s">
        <v>661</v>
      </c>
      <c r="V323" s="81" t="s">
        <v>689</v>
      </c>
      <c r="W323" s="81" t="s">
        <v>1889</v>
      </c>
      <c r="X323" s="81" t="s">
        <v>664</v>
      </c>
      <c r="Y323" s="81" t="s">
        <v>664</v>
      </c>
      <c r="Z323" s="81" t="s">
        <v>664</v>
      </c>
      <c r="AA323" s="81" t="s">
        <v>664</v>
      </c>
      <c r="AB323" s="353" t="s">
        <v>664</v>
      </c>
      <c r="AC323" s="81" t="s">
        <v>664</v>
      </c>
      <c r="AD323" s="81" t="s">
        <v>1864</v>
      </c>
      <c r="AE323" s="81"/>
      <c r="AF323" s="354"/>
      <c r="AG323" s="391"/>
      <c r="AH323" s="358"/>
      <c r="AI323" s="354"/>
    </row>
    <row r="324" s="330" customFormat="1" ht="26" customHeight="1" spans="1:35">
      <c r="A324" s="314" t="s">
        <v>1890</v>
      </c>
      <c r="B324" s="314" t="s">
        <v>19</v>
      </c>
      <c r="C324" s="314" t="s">
        <v>20</v>
      </c>
      <c r="D324" s="321">
        <v>2013</v>
      </c>
      <c r="E324" s="323" t="s">
        <v>542</v>
      </c>
      <c r="F324" s="314" t="s">
        <v>1861</v>
      </c>
      <c r="G324" s="392" t="s">
        <v>871</v>
      </c>
      <c r="H324" s="323" t="s">
        <v>1891</v>
      </c>
      <c r="I324" s="351"/>
      <c r="J324" s="351">
        <v>50</v>
      </c>
      <c r="K324" s="351">
        <v>50</v>
      </c>
      <c r="L324" s="351">
        <v>0</v>
      </c>
      <c r="M324" s="351">
        <v>50</v>
      </c>
      <c r="N324" s="352">
        <v>50</v>
      </c>
      <c r="O324" s="351">
        <v>0</v>
      </c>
      <c r="P324" s="81" t="s">
        <v>669</v>
      </c>
      <c r="Q324" s="81" t="s">
        <v>658</v>
      </c>
      <c r="R324" s="81" t="s">
        <v>659</v>
      </c>
      <c r="S324" s="81" t="s">
        <v>664</v>
      </c>
      <c r="T324" s="81" t="s">
        <v>50</v>
      </c>
      <c r="U324" s="81" t="s">
        <v>661</v>
      </c>
      <c r="V324" s="81" t="s">
        <v>662</v>
      </c>
      <c r="W324" s="81" t="s">
        <v>867</v>
      </c>
      <c r="X324" s="81" t="s">
        <v>664</v>
      </c>
      <c r="Y324" s="81" t="s">
        <v>664</v>
      </c>
      <c r="Z324" s="81" t="s">
        <v>664</v>
      </c>
      <c r="AA324" s="81" t="s">
        <v>664</v>
      </c>
      <c r="AB324" s="353" t="s">
        <v>664</v>
      </c>
      <c r="AC324" s="81" t="s">
        <v>664</v>
      </c>
      <c r="AD324" s="81" t="s">
        <v>1864</v>
      </c>
      <c r="AE324" s="81"/>
      <c r="AF324" s="354"/>
      <c r="AG324" s="391"/>
      <c r="AH324" s="358"/>
      <c r="AI324" s="354"/>
    </row>
    <row r="325" s="330" customFormat="1" ht="26" customHeight="1" spans="1:35">
      <c r="A325" s="314" t="s">
        <v>1892</v>
      </c>
      <c r="B325" s="314" t="s">
        <v>19</v>
      </c>
      <c r="C325" s="314" t="s">
        <v>20</v>
      </c>
      <c r="D325" s="321">
        <v>2013</v>
      </c>
      <c r="E325" s="323" t="s">
        <v>543</v>
      </c>
      <c r="F325" s="314" t="s">
        <v>1861</v>
      </c>
      <c r="G325" s="392" t="s">
        <v>1850</v>
      </c>
      <c r="H325" s="323" t="s">
        <v>1893</v>
      </c>
      <c r="I325" s="351">
        <v>501</v>
      </c>
      <c r="J325" s="351">
        <v>40</v>
      </c>
      <c r="K325" s="351">
        <v>40</v>
      </c>
      <c r="L325" s="351">
        <v>0</v>
      </c>
      <c r="M325" s="351">
        <v>40</v>
      </c>
      <c r="N325" s="352">
        <v>40</v>
      </c>
      <c r="O325" s="351">
        <v>0</v>
      </c>
      <c r="P325" s="81" t="s">
        <v>687</v>
      </c>
      <c r="Q325" s="81" t="s">
        <v>694</v>
      </c>
      <c r="R325" s="81" t="s">
        <v>659</v>
      </c>
      <c r="S325" s="81" t="s">
        <v>664</v>
      </c>
      <c r="T325" s="81" t="s">
        <v>50</v>
      </c>
      <c r="U325" s="81" t="s">
        <v>661</v>
      </c>
      <c r="V325" s="81" t="s">
        <v>689</v>
      </c>
      <c r="W325" s="81" t="s">
        <v>1894</v>
      </c>
      <c r="X325" s="81" t="s">
        <v>664</v>
      </c>
      <c r="Y325" s="81" t="s">
        <v>664</v>
      </c>
      <c r="Z325" s="81" t="s">
        <v>664</v>
      </c>
      <c r="AA325" s="81" t="s">
        <v>664</v>
      </c>
      <c r="AB325" s="353" t="s">
        <v>664</v>
      </c>
      <c r="AC325" s="81" t="s">
        <v>664</v>
      </c>
      <c r="AD325" s="81" t="s">
        <v>1864</v>
      </c>
      <c r="AE325" s="81"/>
      <c r="AF325" s="354"/>
      <c r="AG325" s="391"/>
      <c r="AH325" s="358"/>
      <c r="AI325" s="354"/>
    </row>
    <row r="326" s="330" customFormat="1" ht="26" customHeight="1" spans="1:35">
      <c r="A326" s="314" t="s">
        <v>1895</v>
      </c>
      <c r="B326" s="314" t="s">
        <v>19</v>
      </c>
      <c r="C326" s="314" t="s">
        <v>20</v>
      </c>
      <c r="D326" s="321">
        <v>2013</v>
      </c>
      <c r="E326" s="323" t="s">
        <v>544</v>
      </c>
      <c r="F326" s="314" t="s">
        <v>1861</v>
      </c>
      <c r="G326" s="323" t="s">
        <v>771</v>
      </c>
      <c r="H326" s="323" t="s">
        <v>1896</v>
      </c>
      <c r="I326" s="351">
        <v>71</v>
      </c>
      <c r="J326" s="351">
        <v>40</v>
      </c>
      <c r="K326" s="351">
        <v>40</v>
      </c>
      <c r="L326" s="351">
        <v>0</v>
      </c>
      <c r="M326" s="351">
        <v>40</v>
      </c>
      <c r="N326" s="352">
        <v>40</v>
      </c>
      <c r="O326" s="351">
        <v>0</v>
      </c>
      <c r="P326" s="81" t="s">
        <v>687</v>
      </c>
      <c r="Q326" s="81" t="s">
        <v>688</v>
      </c>
      <c r="R326" s="81" t="s">
        <v>659</v>
      </c>
      <c r="S326" s="81" t="s">
        <v>664</v>
      </c>
      <c r="T326" s="81" t="s">
        <v>50</v>
      </c>
      <c r="U326" s="81" t="s">
        <v>661</v>
      </c>
      <c r="V326" s="81" t="s">
        <v>689</v>
      </c>
      <c r="W326" s="81" t="s">
        <v>1346</v>
      </c>
      <c r="X326" s="81" t="s">
        <v>664</v>
      </c>
      <c r="Y326" s="81" t="s">
        <v>664</v>
      </c>
      <c r="Z326" s="81" t="s">
        <v>664</v>
      </c>
      <c r="AA326" s="81" t="s">
        <v>664</v>
      </c>
      <c r="AB326" s="353" t="s">
        <v>664</v>
      </c>
      <c r="AC326" s="81" t="s">
        <v>664</v>
      </c>
      <c r="AD326" s="81" t="s">
        <v>1864</v>
      </c>
      <c r="AE326" s="81"/>
      <c r="AF326" s="354"/>
      <c r="AG326" s="391"/>
      <c r="AH326" s="358"/>
      <c r="AI326" s="354"/>
    </row>
    <row r="327" s="330" customFormat="1" ht="26" customHeight="1" spans="1:35">
      <c r="A327" s="314" t="s">
        <v>1897</v>
      </c>
      <c r="B327" s="314" t="s">
        <v>19</v>
      </c>
      <c r="C327" s="314" t="s">
        <v>20</v>
      </c>
      <c r="D327" s="321">
        <v>2013</v>
      </c>
      <c r="E327" s="323" t="s">
        <v>545</v>
      </c>
      <c r="F327" s="314" t="s">
        <v>1861</v>
      </c>
      <c r="G327" s="392" t="s">
        <v>845</v>
      </c>
      <c r="H327" s="323" t="s">
        <v>1898</v>
      </c>
      <c r="I327" s="351">
        <v>1</v>
      </c>
      <c r="J327" s="351">
        <v>50</v>
      </c>
      <c r="K327" s="351">
        <v>50</v>
      </c>
      <c r="L327" s="351">
        <v>0</v>
      </c>
      <c r="M327" s="351">
        <v>50</v>
      </c>
      <c r="N327" s="352">
        <v>50</v>
      </c>
      <c r="O327" s="351">
        <v>0</v>
      </c>
      <c r="P327" s="81" t="s">
        <v>687</v>
      </c>
      <c r="Q327" s="81" t="s">
        <v>827</v>
      </c>
      <c r="R327" s="81" t="s">
        <v>659</v>
      </c>
      <c r="S327" s="81" t="s">
        <v>664</v>
      </c>
      <c r="T327" s="81" t="s">
        <v>50</v>
      </c>
      <c r="U327" s="81" t="s">
        <v>661</v>
      </c>
      <c r="V327" s="81" t="s">
        <v>689</v>
      </c>
      <c r="W327" s="81" t="s">
        <v>1899</v>
      </c>
      <c r="X327" s="81" t="s">
        <v>664</v>
      </c>
      <c r="Y327" s="81" t="s">
        <v>664</v>
      </c>
      <c r="Z327" s="81" t="s">
        <v>664</v>
      </c>
      <c r="AA327" s="81" t="s">
        <v>664</v>
      </c>
      <c r="AB327" s="353" t="s">
        <v>664</v>
      </c>
      <c r="AC327" s="81" t="s">
        <v>664</v>
      </c>
      <c r="AD327" s="81" t="s">
        <v>1864</v>
      </c>
      <c r="AE327" s="81"/>
      <c r="AF327" s="354"/>
      <c r="AG327" s="391"/>
      <c r="AH327" s="358"/>
      <c r="AI327" s="354"/>
    </row>
    <row r="328" s="330" customFormat="1" ht="26" customHeight="1" spans="1:35">
      <c r="A328" s="314" t="s">
        <v>1900</v>
      </c>
      <c r="B328" s="314" t="s">
        <v>19</v>
      </c>
      <c r="C328" s="314" t="s">
        <v>20</v>
      </c>
      <c r="D328" s="321">
        <v>2013</v>
      </c>
      <c r="E328" s="323" t="s">
        <v>546</v>
      </c>
      <c r="F328" s="314" t="s">
        <v>1861</v>
      </c>
      <c r="G328" s="392" t="s">
        <v>756</v>
      </c>
      <c r="H328" s="323" t="s">
        <v>1901</v>
      </c>
      <c r="I328" s="351">
        <v>50</v>
      </c>
      <c r="J328" s="351">
        <v>60</v>
      </c>
      <c r="K328" s="351">
        <v>60</v>
      </c>
      <c r="L328" s="351">
        <v>0</v>
      </c>
      <c r="M328" s="351">
        <v>60</v>
      </c>
      <c r="N328" s="352">
        <v>60</v>
      </c>
      <c r="O328" s="351">
        <v>0</v>
      </c>
      <c r="P328" s="81" t="s">
        <v>687</v>
      </c>
      <c r="Q328" s="81" t="s">
        <v>758</v>
      </c>
      <c r="R328" s="81" t="s">
        <v>659</v>
      </c>
      <c r="S328" s="81" t="s">
        <v>664</v>
      </c>
      <c r="T328" s="81" t="s">
        <v>50</v>
      </c>
      <c r="U328" s="81" t="s">
        <v>661</v>
      </c>
      <c r="V328" s="81" t="s">
        <v>689</v>
      </c>
      <c r="W328" s="81" t="s">
        <v>759</v>
      </c>
      <c r="X328" s="81" t="s">
        <v>664</v>
      </c>
      <c r="Y328" s="81" t="s">
        <v>664</v>
      </c>
      <c r="Z328" s="81" t="s">
        <v>664</v>
      </c>
      <c r="AA328" s="81" t="s">
        <v>664</v>
      </c>
      <c r="AB328" s="353" t="s">
        <v>664</v>
      </c>
      <c r="AC328" s="81" t="s">
        <v>664</v>
      </c>
      <c r="AD328" s="81" t="s">
        <v>1864</v>
      </c>
      <c r="AE328" s="81"/>
      <c r="AF328" s="354"/>
      <c r="AG328" s="391"/>
      <c r="AH328" s="358"/>
      <c r="AI328" s="354"/>
    </row>
    <row r="329" s="330" customFormat="1" ht="26" customHeight="1" spans="1:35">
      <c r="A329" s="314" t="s">
        <v>1902</v>
      </c>
      <c r="B329" s="314" t="s">
        <v>19</v>
      </c>
      <c r="C329" s="314" t="s">
        <v>20</v>
      </c>
      <c r="D329" s="321">
        <v>2013</v>
      </c>
      <c r="E329" s="323" t="s">
        <v>547</v>
      </c>
      <c r="F329" s="314" t="s">
        <v>1861</v>
      </c>
      <c r="G329" s="392" t="s">
        <v>1850</v>
      </c>
      <c r="H329" s="323" t="s">
        <v>1903</v>
      </c>
      <c r="I329" s="351">
        <v>6</v>
      </c>
      <c r="J329" s="351">
        <v>45</v>
      </c>
      <c r="K329" s="351">
        <v>45</v>
      </c>
      <c r="L329" s="351">
        <v>0</v>
      </c>
      <c r="M329" s="351">
        <v>45</v>
      </c>
      <c r="N329" s="352">
        <v>45</v>
      </c>
      <c r="O329" s="351">
        <v>0</v>
      </c>
      <c r="P329" s="81" t="s">
        <v>657</v>
      </c>
      <c r="Q329" s="81" t="s">
        <v>680</v>
      </c>
      <c r="R329" s="81" t="s">
        <v>659</v>
      </c>
      <c r="S329" s="81" t="s">
        <v>777</v>
      </c>
      <c r="T329" s="81" t="s">
        <v>50</v>
      </c>
      <c r="U329" s="81" t="s">
        <v>661</v>
      </c>
      <c r="V329" s="81" t="s">
        <v>735</v>
      </c>
      <c r="W329" s="81" t="s">
        <v>808</v>
      </c>
      <c r="X329" s="81" t="s">
        <v>664</v>
      </c>
      <c r="Y329" s="81" t="s">
        <v>664</v>
      </c>
      <c r="Z329" s="81" t="s">
        <v>664</v>
      </c>
      <c r="AA329" s="81" t="s">
        <v>664</v>
      </c>
      <c r="AB329" s="353" t="s">
        <v>664</v>
      </c>
      <c r="AC329" s="81" t="s">
        <v>664</v>
      </c>
      <c r="AD329" s="81" t="s">
        <v>1864</v>
      </c>
      <c r="AE329" s="81"/>
      <c r="AF329" s="354"/>
      <c r="AG329" s="391"/>
      <c r="AH329" s="358"/>
      <c r="AI329" s="354"/>
    </row>
    <row r="330" s="330" customFormat="1" ht="26" customHeight="1" spans="1:35">
      <c r="A330" s="314" t="s">
        <v>1904</v>
      </c>
      <c r="B330" s="314" t="s">
        <v>19</v>
      </c>
      <c r="C330" s="314" t="s">
        <v>20</v>
      </c>
      <c r="D330" s="321">
        <v>2013</v>
      </c>
      <c r="E330" s="323" t="s">
        <v>548</v>
      </c>
      <c r="F330" s="314" t="s">
        <v>1861</v>
      </c>
      <c r="G330" s="392" t="s">
        <v>1246</v>
      </c>
      <c r="H330" s="323" t="s">
        <v>1905</v>
      </c>
      <c r="I330" s="351">
        <v>403</v>
      </c>
      <c r="J330" s="351">
        <v>50</v>
      </c>
      <c r="K330" s="351">
        <v>50</v>
      </c>
      <c r="L330" s="351">
        <v>0</v>
      </c>
      <c r="M330" s="351">
        <v>50</v>
      </c>
      <c r="N330" s="352">
        <v>50</v>
      </c>
      <c r="O330" s="351">
        <v>0</v>
      </c>
      <c r="P330" s="81" t="s">
        <v>687</v>
      </c>
      <c r="Q330" s="81" t="s">
        <v>758</v>
      </c>
      <c r="R330" s="81" t="s">
        <v>659</v>
      </c>
      <c r="S330" s="81" t="s">
        <v>664</v>
      </c>
      <c r="T330" s="81" t="s">
        <v>50</v>
      </c>
      <c r="U330" s="81" t="s">
        <v>661</v>
      </c>
      <c r="V330" s="81" t="s">
        <v>689</v>
      </c>
      <c r="W330" s="81" t="s">
        <v>1906</v>
      </c>
      <c r="X330" s="81" t="s">
        <v>664</v>
      </c>
      <c r="Y330" s="81" t="s">
        <v>664</v>
      </c>
      <c r="Z330" s="81" t="s">
        <v>664</v>
      </c>
      <c r="AA330" s="81" t="s">
        <v>664</v>
      </c>
      <c r="AB330" s="353" t="s">
        <v>664</v>
      </c>
      <c r="AC330" s="81" t="s">
        <v>664</v>
      </c>
      <c r="AD330" s="81" t="s">
        <v>1864</v>
      </c>
      <c r="AE330" s="81"/>
      <c r="AF330" s="354"/>
      <c r="AG330" s="391"/>
      <c r="AH330" s="358"/>
      <c r="AI330" s="354"/>
    </row>
    <row r="331" s="330" customFormat="1" ht="26" customHeight="1" spans="1:35">
      <c r="A331" s="314" t="s">
        <v>1907</v>
      </c>
      <c r="B331" s="314" t="s">
        <v>19</v>
      </c>
      <c r="C331" s="314" t="s">
        <v>20</v>
      </c>
      <c r="D331" s="321">
        <v>2014</v>
      </c>
      <c r="E331" s="323" t="s">
        <v>1908</v>
      </c>
      <c r="F331" s="314" t="s">
        <v>1861</v>
      </c>
      <c r="G331" s="392" t="s">
        <v>1909</v>
      </c>
      <c r="H331" s="323" t="s">
        <v>1910</v>
      </c>
      <c r="I331" s="351">
        <v>203</v>
      </c>
      <c r="J331" s="351">
        <v>40</v>
      </c>
      <c r="K331" s="351">
        <v>40</v>
      </c>
      <c r="L331" s="351">
        <v>0</v>
      </c>
      <c r="M331" s="351">
        <v>40</v>
      </c>
      <c r="N331" s="352">
        <v>40</v>
      </c>
      <c r="O331" s="351">
        <v>0</v>
      </c>
      <c r="P331" s="81" t="s">
        <v>687</v>
      </c>
      <c r="Q331" s="81" t="s">
        <v>758</v>
      </c>
      <c r="R331" s="81" t="s">
        <v>659</v>
      </c>
      <c r="S331" s="81" t="s">
        <v>664</v>
      </c>
      <c r="T331" s="81" t="s">
        <v>50</v>
      </c>
      <c r="U331" s="81" t="s">
        <v>661</v>
      </c>
      <c r="V331" s="81" t="s">
        <v>689</v>
      </c>
      <c r="W331" s="81" t="s">
        <v>1911</v>
      </c>
      <c r="X331" s="81" t="s">
        <v>664</v>
      </c>
      <c r="Y331" s="81" t="s">
        <v>664</v>
      </c>
      <c r="Z331" s="81" t="s">
        <v>664</v>
      </c>
      <c r="AA331" s="81" t="s">
        <v>664</v>
      </c>
      <c r="AB331" s="353" t="s">
        <v>664</v>
      </c>
      <c r="AC331" s="81" t="s">
        <v>664</v>
      </c>
      <c r="AD331" s="81" t="s">
        <v>1864</v>
      </c>
      <c r="AE331" s="81"/>
      <c r="AF331" s="354"/>
      <c r="AG331" s="391"/>
      <c r="AH331" s="358"/>
      <c r="AI331" s="354"/>
    </row>
    <row r="332" s="330" customFormat="1" ht="26" customHeight="1" spans="1:35">
      <c r="A332" s="314" t="s">
        <v>1912</v>
      </c>
      <c r="B332" s="314" t="s">
        <v>19</v>
      </c>
      <c r="C332" s="314" t="s">
        <v>20</v>
      </c>
      <c r="D332" s="321">
        <v>2014</v>
      </c>
      <c r="E332" s="323" t="s">
        <v>550</v>
      </c>
      <c r="F332" s="314" t="s">
        <v>1861</v>
      </c>
      <c r="G332" s="392" t="s">
        <v>1913</v>
      </c>
      <c r="H332" s="323" t="s">
        <v>1914</v>
      </c>
      <c r="I332" s="351">
        <v>3</v>
      </c>
      <c r="J332" s="351">
        <v>70</v>
      </c>
      <c r="K332" s="351">
        <v>70</v>
      </c>
      <c r="L332" s="351">
        <v>0</v>
      </c>
      <c r="M332" s="351">
        <v>70</v>
      </c>
      <c r="N332" s="352">
        <v>70</v>
      </c>
      <c r="O332" s="351">
        <v>0</v>
      </c>
      <c r="P332" s="81" t="s">
        <v>657</v>
      </c>
      <c r="Q332" s="81" t="s">
        <v>680</v>
      </c>
      <c r="R332" s="81" t="s">
        <v>659</v>
      </c>
      <c r="S332" s="81" t="s">
        <v>777</v>
      </c>
      <c r="T332" s="81" t="s">
        <v>50</v>
      </c>
      <c r="U332" s="81" t="s">
        <v>661</v>
      </c>
      <c r="V332" s="81" t="s">
        <v>662</v>
      </c>
      <c r="W332" s="81" t="s">
        <v>1915</v>
      </c>
      <c r="X332" s="81" t="s">
        <v>664</v>
      </c>
      <c r="Y332" s="81" t="s">
        <v>664</v>
      </c>
      <c r="Z332" s="81" t="s">
        <v>664</v>
      </c>
      <c r="AA332" s="81" t="s">
        <v>664</v>
      </c>
      <c r="AB332" s="353" t="s">
        <v>664</v>
      </c>
      <c r="AC332" s="81" t="s">
        <v>664</v>
      </c>
      <c r="AD332" s="81" t="s">
        <v>1864</v>
      </c>
      <c r="AE332" s="81"/>
      <c r="AF332" s="354"/>
      <c r="AG332" s="391"/>
      <c r="AH332" s="358"/>
      <c r="AI332" s="354"/>
    </row>
    <row r="333" s="330" customFormat="1" ht="26" customHeight="1" spans="1:35">
      <c r="A333" s="314" t="s">
        <v>1916</v>
      </c>
      <c r="B333" s="314" t="s">
        <v>19</v>
      </c>
      <c r="C333" s="314" t="s">
        <v>20</v>
      </c>
      <c r="D333" s="321">
        <v>2014</v>
      </c>
      <c r="E333" s="323" t="s">
        <v>551</v>
      </c>
      <c r="F333" s="314" t="s">
        <v>1861</v>
      </c>
      <c r="G333" s="392" t="s">
        <v>1917</v>
      </c>
      <c r="H333" s="323" t="s">
        <v>1918</v>
      </c>
      <c r="I333" s="351">
        <v>101</v>
      </c>
      <c r="J333" s="351">
        <v>50</v>
      </c>
      <c r="K333" s="351">
        <v>50</v>
      </c>
      <c r="L333" s="351">
        <v>0</v>
      </c>
      <c r="M333" s="351">
        <v>50</v>
      </c>
      <c r="N333" s="352">
        <v>50</v>
      </c>
      <c r="O333" s="351">
        <v>0</v>
      </c>
      <c r="P333" s="81" t="s">
        <v>687</v>
      </c>
      <c r="Q333" s="81" t="s">
        <v>688</v>
      </c>
      <c r="R333" s="81" t="s">
        <v>659</v>
      </c>
      <c r="S333" s="81" t="s">
        <v>664</v>
      </c>
      <c r="T333" s="81" t="s">
        <v>50</v>
      </c>
      <c r="U333" s="81" t="s">
        <v>661</v>
      </c>
      <c r="V333" s="81" t="s">
        <v>689</v>
      </c>
      <c r="W333" s="81" t="s">
        <v>1894</v>
      </c>
      <c r="X333" s="81" t="s">
        <v>664</v>
      </c>
      <c r="Y333" s="81" t="s">
        <v>664</v>
      </c>
      <c r="Z333" s="81" t="s">
        <v>664</v>
      </c>
      <c r="AA333" s="81" t="s">
        <v>664</v>
      </c>
      <c r="AB333" s="353" t="s">
        <v>664</v>
      </c>
      <c r="AC333" s="81" t="s">
        <v>664</v>
      </c>
      <c r="AD333" s="81" t="s">
        <v>1864</v>
      </c>
      <c r="AE333" s="81"/>
      <c r="AF333" s="354"/>
      <c r="AG333" s="391"/>
      <c r="AH333" s="358"/>
      <c r="AI333" s="354"/>
    </row>
    <row r="334" s="330" customFormat="1" ht="26" customHeight="1" spans="1:35">
      <c r="A334" s="314" t="s">
        <v>1919</v>
      </c>
      <c r="B334" s="314" t="s">
        <v>19</v>
      </c>
      <c r="C334" s="314" t="s">
        <v>20</v>
      </c>
      <c r="D334" s="321">
        <v>2014</v>
      </c>
      <c r="E334" s="323" t="s">
        <v>1920</v>
      </c>
      <c r="F334" s="314" t="s">
        <v>1861</v>
      </c>
      <c r="G334" s="392" t="s">
        <v>1917</v>
      </c>
      <c r="H334" s="323" t="s">
        <v>1921</v>
      </c>
      <c r="I334" s="351">
        <v>5</v>
      </c>
      <c r="J334" s="351">
        <v>50</v>
      </c>
      <c r="K334" s="351">
        <v>50</v>
      </c>
      <c r="L334" s="351">
        <v>0</v>
      </c>
      <c r="M334" s="351">
        <v>50</v>
      </c>
      <c r="N334" s="352">
        <v>50</v>
      </c>
      <c r="O334" s="351">
        <v>0</v>
      </c>
      <c r="P334" s="81" t="s">
        <v>657</v>
      </c>
      <c r="Q334" s="81" t="s">
        <v>680</v>
      </c>
      <c r="R334" s="81" t="s">
        <v>659</v>
      </c>
      <c r="S334" s="81" t="s">
        <v>777</v>
      </c>
      <c r="T334" s="81" t="s">
        <v>50</v>
      </c>
      <c r="U334" s="81" t="s">
        <v>661</v>
      </c>
      <c r="V334" s="81" t="s">
        <v>695</v>
      </c>
      <c r="W334" s="81" t="s">
        <v>1922</v>
      </c>
      <c r="X334" s="81" t="s">
        <v>664</v>
      </c>
      <c r="Y334" s="81" t="s">
        <v>664</v>
      </c>
      <c r="Z334" s="81" t="s">
        <v>664</v>
      </c>
      <c r="AA334" s="81" t="s">
        <v>664</v>
      </c>
      <c r="AB334" s="353" t="s">
        <v>664</v>
      </c>
      <c r="AC334" s="81" t="s">
        <v>664</v>
      </c>
      <c r="AD334" s="81" t="s">
        <v>1864</v>
      </c>
      <c r="AE334" s="81"/>
      <c r="AF334" s="354"/>
      <c r="AG334" s="391"/>
      <c r="AH334" s="358"/>
      <c r="AI334" s="354"/>
    </row>
    <row r="335" s="330" customFormat="1" ht="26" customHeight="1" spans="1:35">
      <c r="A335" s="314" t="s">
        <v>1923</v>
      </c>
      <c r="B335" s="314" t="s">
        <v>19</v>
      </c>
      <c r="C335" s="314" t="s">
        <v>20</v>
      </c>
      <c r="D335" s="321">
        <v>2014</v>
      </c>
      <c r="E335" s="323" t="s">
        <v>1924</v>
      </c>
      <c r="F335" s="314" t="s">
        <v>1861</v>
      </c>
      <c r="G335" s="392" t="s">
        <v>1925</v>
      </c>
      <c r="H335" s="323" t="s">
        <v>1926</v>
      </c>
      <c r="I335" s="351">
        <v>2003</v>
      </c>
      <c r="J335" s="351">
        <v>45</v>
      </c>
      <c r="K335" s="351">
        <v>45</v>
      </c>
      <c r="L335" s="351">
        <v>0</v>
      </c>
      <c r="M335" s="351">
        <v>45</v>
      </c>
      <c r="N335" s="352">
        <v>45</v>
      </c>
      <c r="O335" s="351">
        <v>0</v>
      </c>
      <c r="P335" s="81" t="s">
        <v>657</v>
      </c>
      <c r="Q335" s="81" t="s">
        <v>680</v>
      </c>
      <c r="R335" s="81" t="s">
        <v>659</v>
      </c>
      <c r="S335" s="81" t="s">
        <v>777</v>
      </c>
      <c r="T335" s="81" t="s">
        <v>50</v>
      </c>
      <c r="U335" s="81" t="s">
        <v>661</v>
      </c>
      <c r="V335" s="81" t="s">
        <v>662</v>
      </c>
      <c r="W335" s="81" t="s">
        <v>858</v>
      </c>
      <c r="X335" s="81" t="s">
        <v>664</v>
      </c>
      <c r="Y335" s="81" t="s">
        <v>664</v>
      </c>
      <c r="Z335" s="81" t="s">
        <v>664</v>
      </c>
      <c r="AA335" s="81" t="s">
        <v>664</v>
      </c>
      <c r="AB335" s="353" t="s">
        <v>664</v>
      </c>
      <c r="AC335" s="81" t="s">
        <v>664</v>
      </c>
      <c r="AD335" s="81" t="s">
        <v>1864</v>
      </c>
      <c r="AE335" s="81"/>
      <c r="AF335" s="354"/>
      <c r="AG335" s="391"/>
      <c r="AH335" s="358"/>
      <c r="AI335" s="354"/>
    </row>
    <row r="336" s="330" customFormat="1" ht="26" customHeight="1" spans="1:35">
      <c r="A336" s="314" t="s">
        <v>1927</v>
      </c>
      <c r="B336" s="314" t="s">
        <v>19</v>
      </c>
      <c r="C336" s="314" t="s">
        <v>20</v>
      </c>
      <c r="D336" s="321">
        <v>2014</v>
      </c>
      <c r="E336" s="323" t="s">
        <v>555</v>
      </c>
      <c r="F336" s="314" t="s">
        <v>1861</v>
      </c>
      <c r="G336" s="392" t="s">
        <v>825</v>
      </c>
      <c r="H336" s="323" t="s">
        <v>1928</v>
      </c>
      <c r="I336" s="351">
        <v>4</v>
      </c>
      <c r="J336" s="351">
        <v>55</v>
      </c>
      <c r="K336" s="351">
        <v>55</v>
      </c>
      <c r="L336" s="351">
        <v>0</v>
      </c>
      <c r="M336" s="351">
        <v>55</v>
      </c>
      <c r="N336" s="352">
        <v>55</v>
      </c>
      <c r="O336" s="351">
        <v>0</v>
      </c>
      <c r="P336" s="81" t="s">
        <v>687</v>
      </c>
      <c r="Q336" s="81" t="s">
        <v>680</v>
      </c>
      <c r="R336" s="81" t="s">
        <v>659</v>
      </c>
      <c r="S336" s="81" t="s">
        <v>664</v>
      </c>
      <c r="T336" s="81" t="s">
        <v>50</v>
      </c>
      <c r="U336" s="81" t="s">
        <v>661</v>
      </c>
      <c r="V336" s="81" t="s">
        <v>689</v>
      </c>
      <c r="W336" s="81" t="s">
        <v>1929</v>
      </c>
      <c r="X336" s="81" t="s">
        <v>664</v>
      </c>
      <c r="Y336" s="81" t="s">
        <v>664</v>
      </c>
      <c r="Z336" s="81" t="s">
        <v>664</v>
      </c>
      <c r="AA336" s="81" t="s">
        <v>664</v>
      </c>
      <c r="AB336" s="353" t="s">
        <v>664</v>
      </c>
      <c r="AC336" s="81" t="s">
        <v>664</v>
      </c>
      <c r="AD336" s="81" t="s">
        <v>1864</v>
      </c>
      <c r="AE336" s="81"/>
      <c r="AF336" s="354"/>
      <c r="AG336" s="391"/>
      <c r="AH336" s="358"/>
      <c r="AI336" s="354"/>
    </row>
    <row r="337" s="330" customFormat="1" ht="26" customHeight="1" spans="1:35">
      <c r="A337" s="314" t="s">
        <v>1930</v>
      </c>
      <c r="B337" s="314" t="s">
        <v>19</v>
      </c>
      <c r="C337" s="314" t="s">
        <v>20</v>
      </c>
      <c r="D337" s="321">
        <v>2014</v>
      </c>
      <c r="E337" s="323" t="s">
        <v>556</v>
      </c>
      <c r="F337" s="314" t="s">
        <v>1861</v>
      </c>
      <c r="G337" s="392" t="s">
        <v>1931</v>
      </c>
      <c r="H337" s="323" t="s">
        <v>1932</v>
      </c>
      <c r="I337" s="351">
        <v>6</v>
      </c>
      <c r="J337" s="351">
        <v>60</v>
      </c>
      <c r="K337" s="351">
        <v>60</v>
      </c>
      <c r="L337" s="351">
        <v>0</v>
      </c>
      <c r="M337" s="351">
        <v>60</v>
      </c>
      <c r="N337" s="352">
        <v>60</v>
      </c>
      <c r="O337" s="351">
        <v>0</v>
      </c>
      <c r="P337" s="81" t="s">
        <v>657</v>
      </c>
      <c r="Q337" s="81" t="s">
        <v>680</v>
      </c>
      <c r="R337" s="81" t="s">
        <v>659</v>
      </c>
      <c r="S337" s="81" t="s">
        <v>659</v>
      </c>
      <c r="T337" s="81" t="s">
        <v>50</v>
      </c>
      <c r="U337" s="81" t="s">
        <v>661</v>
      </c>
      <c r="V337" s="81" t="s">
        <v>735</v>
      </c>
      <c r="W337" s="81" t="s">
        <v>808</v>
      </c>
      <c r="X337" s="81" t="s">
        <v>664</v>
      </c>
      <c r="Y337" s="81" t="s">
        <v>664</v>
      </c>
      <c r="Z337" s="81" t="s">
        <v>664</v>
      </c>
      <c r="AA337" s="81" t="s">
        <v>664</v>
      </c>
      <c r="AB337" s="353" t="s">
        <v>664</v>
      </c>
      <c r="AC337" s="81" t="s">
        <v>664</v>
      </c>
      <c r="AD337" s="81" t="s">
        <v>1864</v>
      </c>
      <c r="AE337" s="81"/>
      <c r="AF337" s="354"/>
      <c r="AG337" s="391"/>
      <c r="AH337" s="358"/>
      <c r="AI337" s="354"/>
    </row>
    <row r="338" s="330" customFormat="1" ht="26" customHeight="1" spans="1:35">
      <c r="A338" s="314" t="s">
        <v>1933</v>
      </c>
      <c r="B338" s="314" t="s">
        <v>19</v>
      </c>
      <c r="C338" s="314" t="s">
        <v>20</v>
      </c>
      <c r="D338" s="321">
        <v>2014</v>
      </c>
      <c r="E338" s="323" t="s">
        <v>557</v>
      </c>
      <c r="F338" s="314" t="s">
        <v>1861</v>
      </c>
      <c r="G338" s="392" t="s">
        <v>1059</v>
      </c>
      <c r="H338" s="323" t="s">
        <v>1934</v>
      </c>
      <c r="I338" s="351"/>
      <c r="J338" s="351">
        <v>55</v>
      </c>
      <c r="K338" s="351">
        <v>55</v>
      </c>
      <c r="L338" s="351">
        <v>0</v>
      </c>
      <c r="M338" s="351">
        <v>55</v>
      </c>
      <c r="N338" s="352">
        <v>55</v>
      </c>
      <c r="O338" s="351">
        <v>0</v>
      </c>
      <c r="P338" s="81" t="s">
        <v>669</v>
      </c>
      <c r="Q338" s="81" t="s">
        <v>680</v>
      </c>
      <c r="R338" s="81" t="s">
        <v>659</v>
      </c>
      <c r="S338" s="81" t="s">
        <v>664</v>
      </c>
      <c r="T338" s="81" t="s">
        <v>50</v>
      </c>
      <c r="U338" s="81" t="s">
        <v>661</v>
      </c>
      <c r="V338" s="81" t="s">
        <v>662</v>
      </c>
      <c r="W338" s="81" t="s">
        <v>1361</v>
      </c>
      <c r="X338" s="81" t="s">
        <v>664</v>
      </c>
      <c r="Y338" s="81" t="s">
        <v>664</v>
      </c>
      <c r="Z338" s="81" t="s">
        <v>664</v>
      </c>
      <c r="AA338" s="81" t="s">
        <v>664</v>
      </c>
      <c r="AB338" s="353" t="s">
        <v>664</v>
      </c>
      <c r="AC338" s="81" t="s">
        <v>664</v>
      </c>
      <c r="AD338" s="81" t="s">
        <v>1864</v>
      </c>
      <c r="AE338" s="81"/>
      <c r="AF338" s="354"/>
      <c r="AG338" s="391"/>
      <c r="AH338" s="358"/>
      <c r="AI338" s="354"/>
    </row>
    <row r="339" s="330" customFormat="1" ht="26" customHeight="1" spans="1:35">
      <c r="A339" s="314" t="s">
        <v>1935</v>
      </c>
      <c r="B339" s="314" t="s">
        <v>19</v>
      </c>
      <c r="C339" s="314" t="s">
        <v>20</v>
      </c>
      <c r="D339" s="321">
        <v>2014</v>
      </c>
      <c r="E339" s="323" t="s">
        <v>544</v>
      </c>
      <c r="F339" s="314" t="s">
        <v>1861</v>
      </c>
      <c r="G339" s="392" t="s">
        <v>771</v>
      </c>
      <c r="H339" s="323" t="s">
        <v>1936</v>
      </c>
      <c r="I339" s="351">
        <v>4</v>
      </c>
      <c r="J339" s="351">
        <v>55</v>
      </c>
      <c r="K339" s="351">
        <v>55</v>
      </c>
      <c r="L339" s="351">
        <v>0</v>
      </c>
      <c r="M339" s="351">
        <v>55</v>
      </c>
      <c r="N339" s="352">
        <v>55</v>
      </c>
      <c r="O339" s="351">
        <v>0</v>
      </c>
      <c r="P339" s="81" t="s">
        <v>687</v>
      </c>
      <c r="Q339" s="81" t="s">
        <v>688</v>
      </c>
      <c r="R339" s="81" t="s">
        <v>659</v>
      </c>
      <c r="S339" s="81" t="s">
        <v>664</v>
      </c>
      <c r="T339" s="81" t="s">
        <v>50</v>
      </c>
      <c r="U339" s="81" t="s">
        <v>661</v>
      </c>
      <c r="V339" s="81" t="s">
        <v>689</v>
      </c>
      <c r="W339" s="81" t="s">
        <v>1937</v>
      </c>
      <c r="X339" s="81" t="s">
        <v>664</v>
      </c>
      <c r="Y339" s="81" t="s">
        <v>664</v>
      </c>
      <c r="Z339" s="81" t="s">
        <v>664</v>
      </c>
      <c r="AA339" s="81" t="s">
        <v>664</v>
      </c>
      <c r="AB339" s="353" t="s">
        <v>664</v>
      </c>
      <c r="AC339" s="81" t="s">
        <v>664</v>
      </c>
      <c r="AD339" s="81" t="s">
        <v>1864</v>
      </c>
      <c r="AE339" s="81"/>
      <c r="AF339" s="354"/>
      <c r="AG339" s="391"/>
      <c r="AH339" s="358"/>
      <c r="AI339" s="354"/>
    </row>
    <row r="340" s="330" customFormat="1" ht="26" customHeight="1" spans="1:35">
      <c r="A340" s="314" t="s">
        <v>1938</v>
      </c>
      <c r="B340" s="314" t="s">
        <v>19</v>
      </c>
      <c r="C340" s="314" t="s">
        <v>20</v>
      </c>
      <c r="D340" s="321">
        <v>2014</v>
      </c>
      <c r="E340" s="323" t="s">
        <v>558</v>
      </c>
      <c r="F340" s="314" t="s">
        <v>1861</v>
      </c>
      <c r="G340" s="392" t="s">
        <v>951</v>
      </c>
      <c r="H340" s="323" t="s">
        <v>1939</v>
      </c>
      <c r="I340" s="351">
        <v>1000</v>
      </c>
      <c r="J340" s="351">
        <v>60</v>
      </c>
      <c r="K340" s="351">
        <v>60</v>
      </c>
      <c r="L340" s="351">
        <v>0</v>
      </c>
      <c r="M340" s="351">
        <v>60</v>
      </c>
      <c r="N340" s="352">
        <v>60</v>
      </c>
      <c r="O340" s="351">
        <v>0</v>
      </c>
      <c r="P340" s="81" t="s">
        <v>687</v>
      </c>
      <c r="Q340" s="81" t="s">
        <v>1061</v>
      </c>
      <c r="R340" s="81" t="s">
        <v>659</v>
      </c>
      <c r="S340" s="81" t="s">
        <v>664</v>
      </c>
      <c r="T340" s="81" t="s">
        <v>50</v>
      </c>
      <c r="U340" s="81" t="s">
        <v>661</v>
      </c>
      <c r="V340" s="81" t="s">
        <v>689</v>
      </c>
      <c r="W340" s="81" t="s">
        <v>1334</v>
      </c>
      <c r="X340" s="81" t="s">
        <v>664</v>
      </c>
      <c r="Y340" s="81" t="s">
        <v>664</v>
      </c>
      <c r="Z340" s="81" t="s">
        <v>664</v>
      </c>
      <c r="AA340" s="81" t="s">
        <v>664</v>
      </c>
      <c r="AB340" s="353" t="s">
        <v>664</v>
      </c>
      <c r="AC340" s="81" t="s">
        <v>664</v>
      </c>
      <c r="AD340" s="81" t="s">
        <v>1864</v>
      </c>
      <c r="AE340" s="81"/>
      <c r="AF340" s="354"/>
      <c r="AG340" s="391"/>
      <c r="AH340" s="358"/>
      <c r="AI340" s="354"/>
    </row>
    <row r="341" s="330" customFormat="1" ht="26" customHeight="1" spans="1:35">
      <c r="A341" s="314" t="s">
        <v>1940</v>
      </c>
      <c r="B341" s="314" t="s">
        <v>19</v>
      </c>
      <c r="C341" s="314" t="s">
        <v>20</v>
      </c>
      <c r="D341" s="321">
        <v>2014</v>
      </c>
      <c r="E341" s="323" t="s">
        <v>559</v>
      </c>
      <c r="F341" s="314" t="s">
        <v>1861</v>
      </c>
      <c r="G341" s="392" t="s">
        <v>1246</v>
      </c>
      <c r="H341" s="323" t="s">
        <v>1941</v>
      </c>
      <c r="I341" s="351">
        <v>36</v>
      </c>
      <c r="J341" s="351">
        <v>30</v>
      </c>
      <c r="K341" s="351">
        <v>30</v>
      </c>
      <c r="L341" s="351">
        <v>0</v>
      </c>
      <c r="M341" s="351">
        <v>30</v>
      </c>
      <c r="N341" s="352">
        <v>30</v>
      </c>
      <c r="O341" s="351">
        <v>0</v>
      </c>
      <c r="P341" s="81" t="s">
        <v>687</v>
      </c>
      <c r="Q341" s="81" t="s">
        <v>688</v>
      </c>
      <c r="R341" s="81" t="s">
        <v>659</v>
      </c>
      <c r="S341" s="81" t="s">
        <v>664</v>
      </c>
      <c r="T341" s="81" t="s">
        <v>50</v>
      </c>
      <c r="U341" s="81" t="s">
        <v>661</v>
      </c>
      <c r="V341" s="81" t="s">
        <v>689</v>
      </c>
      <c r="W341" s="81" t="s">
        <v>1333</v>
      </c>
      <c r="X341" s="81" t="s">
        <v>664</v>
      </c>
      <c r="Y341" s="81" t="s">
        <v>664</v>
      </c>
      <c r="Z341" s="81" t="s">
        <v>664</v>
      </c>
      <c r="AA341" s="81" t="s">
        <v>664</v>
      </c>
      <c r="AB341" s="353" t="s">
        <v>664</v>
      </c>
      <c r="AC341" s="81" t="s">
        <v>664</v>
      </c>
      <c r="AD341" s="81" t="s">
        <v>1864</v>
      </c>
      <c r="AE341" s="81"/>
      <c r="AF341" s="354"/>
      <c r="AG341" s="391"/>
      <c r="AH341" s="358"/>
      <c r="AI341" s="354"/>
    </row>
    <row r="342" s="330" customFormat="1" ht="26" customHeight="1" spans="1:35">
      <c r="A342" s="314" t="s">
        <v>1942</v>
      </c>
      <c r="B342" s="314" t="s">
        <v>19</v>
      </c>
      <c r="C342" s="314" t="s">
        <v>20</v>
      </c>
      <c r="D342" s="321">
        <v>2014</v>
      </c>
      <c r="E342" s="323" t="s">
        <v>560</v>
      </c>
      <c r="F342" s="314" t="s">
        <v>1861</v>
      </c>
      <c r="G342" s="392" t="s">
        <v>856</v>
      </c>
      <c r="H342" s="323" t="s">
        <v>1943</v>
      </c>
      <c r="I342" s="351">
        <v>4</v>
      </c>
      <c r="J342" s="351">
        <v>30</v>
      </c>
      <c r="K342" s="351">
        <v>30</v>
      </c>
      <c r="L342" s="351">
        <v>0</v>
      </c>
      <c r="M342" s="351">
        <v>30</v>
      </c>
      <c r="N342" s="352">
        <v>30</v>
      </c>
      <c r="O342" s="351">
        <v>0</v>
      </c>
      <c r="P342" s="81" t="s">
        <v>657</v>
      </c>
      <c r="Q342" s="81" t="s">
        <v>680</v>
      </c>
      <c r="R342" s="81" t="s">
        <v>659</v>
      </c>
      <c r="S342" s="81" t="s">
        <v>659</v>
      </c>
      <c r="T342" s="81" t="s">
        <v>50</v>
      </c>
      <c r="U342" s="81" t="s">
        <v>661</v>
      </c>
      <c r="V342" s="81" t="s">
        <v>695</v>
      </c>
      <c r="W342" s="81" t="s">
        <v>1867</v>
      </c>
      <c r="X342" s="81" t="s">
        <v>664</v>
      </c>
      <c r="Y342" s="81" t="s">
        <v>664</v>
      </c>
      <c r="Z342" s="81" t="s">
        <v>664</v>
      </c>
      <c r="AA342" s="81" t="s">
        <v>664</v>
      </c>
      <c r="AB342" s="353" t="s">
        <v>664</v>
      </c>
      <c r="AC342" s="81" t="s">
        <v>664</v>
      </c>
      <c r="AD342" s="81" t="s">
        <v>1864</v>
      </c>
      <c r="AE342" s="81"/>
      <c r="AF342" s="354"/>
      <c r="AG342" s="391"/>
      <c r="AH342" s="358"/>
      <c r="AI342" s="354"/>
    </row>
    <row r="343" s="330" customFormat="1" ht="26" customHeight="1" spans="1:35">
      <c r="A343" s="314" t="s">
        <v>1944</v>
      </c>
      <c r="B343" s="314" t="s">
        <v>19</v>
      </c>
      <c r="C343" s="314" t="s">
        <v>20</v>
      </c>
      <c r="D343" s="321">
        <v>2014</v>
      </c>
      <c r="E343" s="323" t="s">
        <v>561</v>
      </c>
      <c r="F343" s="314" t="s">
        <v>1861</v>
      </c>
      <c r="G343" s="392" t="s">
        <v>678</v>
      </c>
      <c r="H343" s="323" t="s">
        <v>1945</v>
      </c>
      <c r="I343" s="351">
        <v>1802</v>
      </c>
      <c r="J343" s="351">
        <v>35</v>
      </c>
      <c r="K343" s="351">
        <v>35</v>
      </c>
      <c r="L343" s="351">
        <v>0</v>
      </c>
      <c r="M343" s="351">
        <v>35</v>
      </c>
      <c r="N343" s="352">
        <v>35</v>
      </c>
      <c r="O343" s="351">
        <v>0</v>
      </c>
      <c r="P343" s="81" t="s">
        <v>657</v>
      </c>
      <c r="Q343" s="81" t="s">
        <v>680</v>
      </c>
      <c r="R343" s="81" t="s">
        <v>659</v>
      </c>
      <c r="S343" s="81" t="s">
        <v>777</v>
      </c>
      <c r="T343" s="81" t="s">
        <v>50</v>
      </c>
      <c r="U343" s="81" t="s">
        <v>661</v>
      </c>
      <c r="V343" s="81" t="s">
        <v>695</v>
      </c>
      <c r="W343" s="81" t="s">
        <v>1883</v>
      </c>
      <c r="X343" s="81" t="s">
        <v>664</v>
      </c>
      <c r="Y343" s="81" t="s">
        <v>664</v>
      </c>
      <c r="Z343" s="81" t="s">
        <v>664</v>
      </c>
      <c r="AA343" s="81" t="s">
        <v>664</v>
      </c>
      <c r="AB343" s="353" t="s">
        <v>664</v>
      </c>
      <c r="AC343" s="81" t="s">
        <v>664</v>
      </c>
      <c r="AD343" s="81" t="s">
        <v>1864</v>
      </c>
      <c r="AE343" s="81"/>
      <c r="AF343" s="354"/>
      <c r="AG343" s="391"/>
      <c r="AH343" s="358"/>
      <c r="AI343" s="354"/>
    </row>
    <row r="344" s="330" customFormat="1" ht="26" customHeight="1" spans="1:35">
      <c r="A344" s="314" t="s">
        <v>1946</v>
      </c>
      <c r="B344" s="314" t="s">
        <v>19</v>
      </c>
      <c r="C344" s="314" t="s">
        <v>20</v>
      </c>
      <c r="D344" s="321">
        <v>2014</v>
      </c>
      <c r="E344" s="323" t="s">
        <v>562</v>
      </c>
      <c r="F344" s="314" t="s">
        <v>1861</v>
      </c>
      <c r="G344" s="392" t="s">
        <v>1127</v>
      </c>
      <c r="H344" s="323" t="s">
        <v>1947</v>
      </c>
      <c r="I344" s="351">
        <v>20002</v>
      </c>
      <c r="J344" s="351">
        <v>40</v>
      </c>
      <c r="K344" s="351">
        <v>40</v>
      </c>
      <c r="L344" s="351">
        <v>0</v>
      </c>
      <c r="M344" s="351">
        <v>40</v>
      </c>
      <c r="N344" s="352">
        <v>40</v>
      </c>
      <c r="O344" s="351">
        <v>0</v>
      </c>
      <c r="P344" s="81" t="s">
        <v>687</v>
      </c>
      <c r="Q344" s="81" t="s">
        <v>680</v>
      </c>
      <c r="R344" s="81" t="s">
        <v>659</v>
      </c>
      <c r="S344" s="81" t="s">
        <v>664</v>
      </c>
      <c r="T344" s="81" t="s">
        <v>50</v>
      </c>
      <c r="U344" s="81" t="s">
        <v>661</v>
      </c>
      <c r="V344" s="81" t="s">
        <v>689</v>
      </c>
      <c r="W344" s="81" t="s">
        <v>1948</v>
      </c>
      <c r="X344" s="81" t="s">
        <v>664</v>
      </c>
      <c r="Y344" s="81" t="s">
        <v>664</v>
      </c>
      <c r="Z344" s="81" t="s">
        <v>664</v>
      </c>
      <c r="AA344" s="81" t="s">
        <v>664</v>
      </c>
      <c r="AB344" s="353" t="s">
        <v>664</v>
      </c>
      <c r="AC344" s="81" t="s">
        <v>664</v>
      </c>
      <c r="AD344" s="81" t="s">
        <v>1864</v>
      </c>
      <c r="AE344" s="81"/>
      <c r="AF344" s="354"/>
      <c r="AG344" s="391"/>
      <c r="AH344" s="358"/>
      <c r="AI344" s="354"/>
    </row>
    <row r="345" s="330" customFormat="1" ht="26" customHeight="1" spans="1:35">
      <c r="A345" s="314" t="s">
        <v>1816</v>
      </c>
      <c r="B345" s="314" t="s">
        <v>19</v>
      </c>
      <c r="C345" s="314" t="s">
        <v>20</v>
      </c>
      <c r="D345" s="321">
        <v>2014</v>
      </c>
      <c r="E345" s="323" t="s">
        <v>563</v>
      </c>
      <c r="F345" s="314" t="s">
        <v>1861</v>
      </c>
      <c r="G345" s="392" t="s">
        <v>856</v>
      </c>
      <c r="H345" s="323" t="s">
        <v>1949</v>
      </c>
      <c r="I345" s="351">
        <v>30</v>
      </c>
      <c r="J345" s="351">
        <v>30</v>
      </c>
      <c r="K345" s="351">
        <v>30</v>
      </c>
      <c r="L345" s="351"/>
      <c r="M345" s="351">
        <v>30</v>
      </c>
      <c r="N345" s="352">
        <v>30</v>
      </c>
      <c r="O345" s="351">
        <v>0</v>
      </c>
      <c r="P345" s="81" t="s">
        <v>669</v>
      </c>
      <c r="Q345" s="81" t="s">
        <v>680</v>
      </c>
      <c r="R345" s="81" t="s">
        <v>664</v>
      </c>
      <c r="S345" s="81" t="s">
        <v>664</v>
      </c>
      <c r="T345" s="81" t="s">
        <v>50</v>
      </c>
      <c r="U345" s="81" t="s">
        <v>661</v>
      </c>
      <c r="V345" s="81" t="s">
        <v>662</v>
      </c>
      <c r="W345" s="81" t="s">
        <v>853</v>
      </c>
      <c r="X345" s="81"/>
      <c r="Y345" s="81"/>
      <c r="Z345" s="81"/>
      <c r="AA345" s="81"/>
      <c r="AB345" s="353"/>
      <c r="AC345" s="81"/>
      <c r="AD345" s="81" t="s">
        <v>1864</v>
      </c>
      <c r="AE345" s="81"/>
      <c r="AF345" s="354"/>
      <c r="AG345" s="391"/>
      <c r="AH345" s="358"/>
      <c r="AI345" s="354"/>
    </row>
    <row r="346" s="330" customFormat="1" ht="26" customHeight="1" spans="1:35">
      <c r="A346" s="314" t="s">
        <v>1950</v>
      </c>
      <c r="B346" s="314" t="s">
        <v>19</v>
      </c>
      <c r="C346" s="314" t="s">
        <v>20</v>
      </c>
      <c r="D346" s="321">
        <v>2014</v>
      </c>
      <c r="E346" s="323" t="s">
        <v>564</v>
      </c>
      <c r="F346" s="314" t="s">
        <v>1861</v>
      </c>
      <c r="G346" s="392" t="s">
        <v>1913</v>
      </c>
      <c r="H346" s="323" t="s">
        <v>1951</v>
      </c>
      <c r="I346" s="351">
        <v>39</v>
      </c>
      <c r="J346" s="351">
        <v>300.02</v>
      </c>
      <c r="K346" s="351">
        <v>300.02</v>
      </c>
      <c r="L346" s="351">
        <v>0</v>
      </c>
      <c r="M346" s="351">
        <v>300.02</v>
      </c>
      <c r="N346" s="352">
        <v>300.02</v>
      </c>
      <c r="O346" s="351">
        <v>0</v>
      </c>
      <c r="P346" s="81" t="s">
        <v>687</v>
      </c>
      <c r="Q346" s="81" t="s">
        <v>658</v>
      </c>
      <c r="R346" s="81" t="s">
        <v>659</v>
      </c>
      <c r="S346" s="81" t="s">
        <v>664</v>
      </c>
      <c r="T346" s="81" t="s">
        <v>50</v>
      </c>
      <c r="U346" s="81" t="s">
        <v>661</v>
      </c>
      <c r="V346" s="81" t="s">
        <v>689</v>
      </c>
      <c r="W346" s="81" t="s">
        <v>1952</v>
      </c>
      <c r="X346" s="81" t="s">
        <v>664</v>
      </c>
      <c r="Y346" s="81" t="s">
        <v>664</v>
      </c>
      <c r="Z346" s="81" t="s">
        <v>664</v>
      </c>
      <c r="AA346" s="81" t="s">
        <v>664</v>
      </c>
      <c r="AB346" s="353" t="s">
        <v>664</v>
      </c>
      <c r="AC346" s="81" t="s">
        <v>664</v>
      </c>
      <c r="AD346" s="81" t="s">
        <v>1864</v>
      </c>
      <c r="AE346" s="81"/>
      <c r="AF346" s="354"/>
      <c r="AG346" s="391"/>
      <c r="AH346" s="358"/>
      <c r="AI346" s="354"/>
    </row>
    <row r="347" s="330" customFormat="1" ht="26" customHeight="1" spans="1:35">
      <c r="A347" s="314" t="s">
        <v>1953</v>
      </c>
      <c r="B347" s="314" t="s">
        <v>19</v>
      </c>
      <c r="C347" s="314" t="s">
        <v>20</v>
      </c>
      <c r="D347" s="321">
        <v>2015</v>
      </c>
      <c r="E347" s="323" t="s">
        <v>565</v>
      </c>
      <c r="F347" s="314" t="s">
        <v>1861</v>
      </c>
      <c r="G347" s="392" t="s">
        <v>1954</v>
      </c>
      <c r="H347" s="323" t="s">
        <v>1955</v>
      </c>
      <c r="I347" s="351">
        <v>322</v>
      </c>
      <c r="J347" s="351">
        <v>70</v>
      </c>
      <c r="K347" s="351">
        <v>70</v>
      </c>
      <c r="L347" s="351">
        <v>0</v>
      </c>
      <c r="M347" s="351">
        <v>70</v>
      </c>
      <c r="N347" s="352">
        <v>70</v>
      </c>
      <c r="O347" s="351">
        <v>0</v>
      </c>
      <c r="P347" s="81" t="s">
        <v>687</v>
      </c>
      <c r="Q347" s="81" t="s">
        <v>758</v>
      </c>
      <c r="R347" s="81" t="s">
        <v>659</v>
      </c>
      <c r="S347" s="81" t="s">
        <v>664</v>
      </c>
      <c r="T347" s="81" t="s">
        <v>50</v>
      </c>
      <c r="U347" s="81" t="s">
        <v>661</v>
      </c>
      <c r="V347" s="81" t="s">
        <v>689</v>
      </c>
      <c r="W347" s="81" t="s">
        <v>1956</v>
      </c>
      <c r="X347" s="81" t="s">
        <v>664</v>
      </c>
      <c r="Y347" s="81" t="s">
        <v>664</v>
      </c>
      <c r="Z347" s="81" t="s">
        <v>664</v>
      </c>
      <c r="AA347" s="81" t="s">
        <v>664</v>
      </c>
      <c r="AB347" s="353" t="s">
        <v>664</v>
      </c>
      <c r="AC347" s="81" t="s">
        <v>664</v>
      </c>
      <c r="AD347" s="81" t="s">
        <v>1864</v>
      </c>
      <c r="AE347" s="81"/>
      <c r="AF347" s="354"/>
      <c r="AG347" s="391"/>
      <c r="AH347" s="358"/>
      <c r="AI347" s="354"/>
    </row>
    <row r="348" s="330" customFormat="1" ht="26" customHeight="1" spans="1:35">
      <c r="A348" s="314" t="s">
        <v>1957</v>
      </c>
      <c r="B348" s="314" t="s">
        <v>19</v>
      </c>
      <c r="C348" s="314" t="s">
        <v>20</v>
      </c>
      <c r="D348" s="321">
        <v>2015</v>
      </c>
      <c r="E348" s="323" t="s">
        <v>566</v>
      </c>
      <c r="F348" s="314" t="s">
        <v>1861</v>
      </c>
      <c r="G348" s="392" t="s">
        <v>1958</v>
      </c>
      <c r="H348" s="323" t="s">
        <v>1959</v>
      </c>
      <c r="I348" s="351">
        <v>81</v>
      </c>
      <c r="J348" s="351">
        <v>80</v>
      </c>
      <c r="K348" s="351">
        <v>80</v>
      </c>
      <c r="L348" s="351">
        <v>0</v>
      </c>
      <c r="M348" s="351">
        <v>80</v>
      </c>
      <c r="N348" s="352">
        <v>80</v>
      </c>
      <c r="O348" s="351">
        <v>0</v>
      </c>
      <c r="P348" s="81" t="s">
        <v>687</v>
      </c>
      <c r="Q348" s="81" t="s">
        <v>688</v>
      </c>
      <c r="R348" s="81" t="s">
        <v>659</v>
      </c>
      <c r="S348" s="81" t="s">
        <v>664</v>
      </c>
      <c r="T348" s="81" t="s">
        <v>50</v>
      </c>
      <c r="U348" s="81" t="s">
        <v>661</v>
      </c>
      <c r="V348" s="81" t="s">
        <v>689</v>
      </c>
      <c r="W348" s="81" t="s">
        <v>1960</v>
      </c>
      <c r="X348" s="81" t="s">
        <v>664</v>
      </c>
      <c r="Y348" s="81" t="s">
        <v>664</v>
      </c>
      <c r="Z348" s="81" t="s">
        <v>664</v>
      </c>
      <c r="AA348" s="81" t="s">
        <v>664</v>
      </c>
      <c r="AB348" s="353" t="s">
        <v>664</v>
      </c>
      <c r="AC348" s="81" t="s">
        <v>664</v>
      </c>
      <c r="AD348" s="81" t="s">
        <v>1864</v>
      </c>
      <c r="AE348" s="81"/>
      <c r="AF348" s="354"/>
      <c r="AG348" s="391"/>
      <c r="AH348" s="358"/>
      <c r="AI348" s="354"/>
    </row>
    <row r="349" s="330" customFormat="1" ht="26" customHeight="1" spans="1:35">
      <c r="A349" s="314" t="s">
        <v>1961</v>
      </c>
      <c r="B349" s="314" t="s">
        <v>19</v>
      </c>
      <c r="C349" s="314" t="s">
        <v>20</v>
      </c>
      <c r="D349" s="321">
        <v>2015</v>
      </c>
      <c r="E349" s="323" t="s">
        <v>567</v>
      </c>
      <c r="F349" s="314" t="s">
        <v>1861</v>
      </c>
      <c r="G349" s="392" t="s">
        <v>1962</v>
      </c>
      <c r="H349" s="323" t="s">
        <v>1963</v>
      </c>
      <c r="I349" s="351">
        <v>2213</v>
      </c>
      <c r="J349" s="351">
        <v>60</v>
      </c>
      <c r="K349" s="351">
        <v>60</v>
      </c>
      <c r="L349" s="351">
        <v>0</v>
      </c>
      <c r="M349" s="351">
        <v>60</v>
      </c>
      <c r="N349" s="352">
        <v>60</v>
      </c>
      <c r="O349" s="351">
        <v>0</v>
      </c>
      <c r="P349" s="81" t="s">
        <v>687</v>
      </c>
      <c r="Q349" s="81" t="s">
        <v>758</v>
      </c>
      <c r="R349" s="81" t="s">
        <v>659</v>
      </c>
      <c r="S349" s="81" t="s">
        <v>664</v>
      </c>
      <c r="T349" s="81" t="s">
        <v>50</v>
      </c>
      <c r="U349" s="81" t="s">
        <v>661</v>
      </c>
      <c r="V349" s="81" t="s">
        <v>689</v>
      </c>
      <c r="W349" s="81" t="s">
        <v>1964</v>
      </c>
      <c r="X349" s="81" t="s">
        <v>664</v>
      </c>
      <c r="Y349" s="81" t="s">
        <v>664</v>
      </c>
      <c r="Z349" s="81" t="s">
        <v>664</v>
      </c>
      <c r="AA349" s="81" t="s">
        <v>664</v>
      </c>
      <c r="AB349" s="353" t="s">
        <v>664</v>
      </c>
      <c r="AC349" s="81" t="s">
        <v>664</v>
      </c>
      <c r="AD349" s="81" t="s">
        <v>1864</v>
      </c>
      <c r="AE349" s="81"/>
      <c r="AF349" s="354"/>
      <c r="AG349" s="391"/>
      <c r="AH349" s="358"/>
      <c r="AI349" s="354"/>
    </row>
    <row r="350" s="330" customFormat="1" ht="26" customHeight="1" spans="1:35">
      <c r="A350" s="314" t="s">
        <v>1965</v>
      </c>
      <c r="B350" s="314" t="s">
        <v>19</v>
      </c>
      <c r="C350" s="314" t="s">
        <v>20</v>
      </c>
      <c r="D350" s="321">
        <v>2015</v>
      </c>
      <c r="E350" s="323" t="s">
        <v>568</v>
      </c>
      <c r="F350" s="314" t="s">
        <v>1861</v>
      </c>
      <c r="G350" s="392" t="s">
        <v>1966</v>
      </c>
      <c r="H350" s="323" t="s">
        <v>1967</v>
      </c>
      <c r="I350" s="351">
        <v>102</v>
      </c>
      <c r="J350" s="351">
        <v>50</v>
      </c>
      <c r="K350" s="351">
        <v>50</v>
      </c>
      <c r="L350" s="351">
        <v>0</v>
      </c>
      <c r="M350" s="351">
        <v>50</v>
      </c>
      <c r="N350" s="352">
        <v>50</v>
      </c>
      <c r="O350" s="351">
        <v>0</v>
      </c>
      <c r="P350" s="81" t="s">
        <v>657</v>
      </c>
      <c r="Q350" s="81" t="s">
        <v>758</v>
      </c>
      <c r="R350" s="81" t="s">
        <v>659</v>
      </c>
      <c r="S350" s="81" t="s">
        <v>659</v>
      </c>
      <c r="T350" s="81" t="s">
        <v>50</v>
      </c>
      <c r="U350" s="81" t="s">
        <v>661</v>
      </c>
      <c r="V350" s="81" t="s">
        <v>695</v>
      </c>
      <c r="W350" s="81" t="s">
        <v>1968</v>
      </c>
      <c r="X350" s="81" t="s">
        <v>664</v>
      </c>
      <c r="Y350" s="81" t="s">
        <v>664</v>
      </c>
      <c r="Z350" s="81" t="s">
        <v>664</v>
      </c>
      <c r="AA350" s="81" t="s">
        <v>664</v>
      </c>
      <c r="AB350" s="353" t="s">
        <v>664</v>
      </c>
      <c r="AC350" s="81" t="s">
        <v>664</v>
      </c>
      <c r="AD350" s="81" t="s">
        <v>1864</v>
      </c>
      <c r="AE350" s="81"/>
      <c r="AF350" s="354"/>
      <c r="AG350" s="391"/>
      <c r="AH350" s="358"/>
      <c r="AI350" s="354"/>
    </row>
    <row r="351" s="330" customFormat="1" ht="26" customHeight="1" spans="1:35">
      <c r="A351" s="314" t="s">
        <v>1969</v>
      </c>
      <c r="B351" s="314" t="s">
        <v>19</v>
      </c>
      <c r="C351" s="314" t="s">
        <v>20</v>
      </c>
      <c r="D351" s="321">
        <v>2015</v>
      </c>
      <c r="E351" s="323" t="s">
        <v>569</v>
      </c>
      <c r="F351" s="314" t="s">
        <v>1861</v>
      </c>
      <c r="G351" s="392" t="s">
        <v>1966</v>
      </c>
      <c r="H351" s="323" t="s">
        <v>1970</v>
      </c>
      <c r="I351" s="351">
        <v>4004</v>
      </c>
      <c r="J351" s="351">
        <v>49</v>
      </c>
      <c r="K351" s="351">
        <v>49</v>
      </c>
      <c r="L351" s="351">
        <v>0</v>
      </c>
      <c r="M351" s="351">
        <v>49</v>
      </c>
      <c r="N351" s="352">
        <v>49</v>
      </c>
      <c r="O351" s="351">
        <v>0</v>
      </c>
      <c r="P351" s="81" t="s">
        <v>657</v>
      </c>
      <c r="Q351" s="81" t="s">
        <v>680</v>
      </c>
      <c r="R351" s="81" t="s">
        <v>659</v>
      </c>
      <c r="S351" s="81" t="s">
        <v>777</v>
      </c>
      <c r="T351" s="81" t="s">
        <v>50</v>
      </c>
      <c r="U351" s="81" t="s">
        <v>661</v>
      </c>
      <c r="V351" s="81" t="s">
        <v>695</v>
      </c>
      <c r="W351" s="81" t="s">
        <v>1968</v>
      </c>
      <c r="X351" s="81" t="s">
        <v>664</v>
      </c>
      <c r="Y351" s="81" t="s">
        <v>664</v>
      </c>
      <c r="Z351" s="81" t="s">
        <v>664</v>
      </c>
      <c r="AA351" s="81" t="s">
        <v>664</v>
      </c>
      <c r="AB351" s="353" t="s">
        <v>664</v>
      </c>
      <c r="AC351" s="81" t="s">
        <v>664</v>
      </c>
      <c r="AD351" s="81" t="s">
        <v>1864</v>
      </c>
      <c r="AE351" s="81"/>
      <c r="AF351" s="354"/>
      <c r="AG351" s="391"/>
      <c r="AH351" s="358"/>
      <c r="AI351" s="354"/>
    </row>
    <row r="352" s="330" customFormat="1" ht="26" customHeight="1" spans="1:35">
      <c r="A352" s="314" t="s">
        <v>1356</v>
      </c>
      <c r="B352" s="314" t="s">
        <v>19</v>
      </c>
      <c r="C352" s="314" t="s">
        <v>20</v>
      </c>
      <c r="D352" s="321">
        <v>2018</v>
      </c>
      <c r="E352" s="323" t="s">
        <v>573</v>
      </c>
      <c r="F352" s="314" t="s">
        <v>654</v>
      </c>
      <c r="G352" s="392" t="s">
        <v>1971</v>
      </c>
      <c r="H352" s="323" t="s">
        <v>1972</v>
      </c>
      <c r="I352" s="351"/>
      <c r="J352" s="351">
        <v>719.82</v>
      </c>
      <c r="K352" s="351">
        <v>719.82</v>
      </c>
      <c r="L352" s="351"/>
      <c r="M352" s="351">
        <v>719.82</v>
      </c>
      <c r="N352" s="352">
        <v>719.82</v>
      </c>
      <c r="O352" s="351"/>
      <c r="P352" s="81" t="s">
        <v>669</v>
      </c>
      <c r="Q352" s="81" t="s">
        <v>680</v>
      </c>
      <c r="R352" s="81" t="s">
        <v>664</v>
      </c>
      <c r="S352" s="81" t="s">
        <v>664</v>
      </c>
      <c r="T352" s="81" t="s">
        <v>50</v>
      </c>
      <c r="U352" s="81" t="s">
        <v>661</v>
      </c>
      <c r="V352" s="81" t="s">
        <v>662</v>
      </c>
      <c r="W352" s="81" t="s">
        <v>1973</v>
      </c>
      <c r="X352" s="81" t="s">
        <v>664</v>
      </c>
      <c r="Y352" s="81" t="s">
        <v>664</v>
      </c>
      <c r="Z352" s="81" t="s">
        <v>664</v>
      </c>
      <c r="AA352" s="81" t="s">
        <v>664</v>
      </c>
      <c r="AB352" s="353" t="s">
        <v>664</v>
      </c>
      <c r="AC352" s="81" t="s">
        <v>664</v>
      </c>
      <c r="AD352" s="81" t="s">
        <v>665</v>
      </c>
      <c r="AE352" s="81"/>
      <c r="AF352" s="354"/>
      <c r="AG352" s="391"/>
      <c r="AH352" s="358"/>
      <c r="AI352" s="354"/>
    </row>
    <row r="353" s="330" customFormat="1" ht="14.25" spans="1:35">
      <c r="A353" s="383"/>
      <c r="B353" s="383"/>
      <c r="C353" s="383"/>
      <c r="D353" s="383"/>
      <c r="E353" s="354"/>
      <c r="F353" s="354"/>
      <c r="G353" s="354"/>
      <c r="H353" s="393"/>
      <c r="I353" s="394"/>
      <c r="J353" s="394"/>
      <c r="K353" s="394"/>
      <c r="L353" s="394"/>
      <c r="M353" s="394"/>
      <c r="N353" s="395"/>
      <c r="O353" s="394"/>
      <c r="P353" s="354"/>
      <c r="Q353" s="354"/>
      <c r="R353" s="354"/>
      <c r="S353" s="354"/>
      <c r="T353" s="354"/>
      <c r="U353" s="354"/>
      <c r="V353" s="354"/>
      <c r="W353" s="354"/>
      <c r="X353" s="354"/>
      <c r="Y353" s="354"/>
      <c r="Z353" s="354"/>
      <c r="AA353" s="354"/>
      <c r="AB353" s="396"/>
      <c r="AC353" s="354"/>
      <c r="AD353" s="354"/>
      <c r="AE353" s="354"/>
      <c r="AF353" s="354"/>
      <c r="AG353" s="391"/>
      <c r="AH353" s="358"/>
      <c r="AI353" s="354"/>
    </row>
    <row r="354" s="330" customFormat="1" ht="14.25" spans="1:35">
      <c r="A354" s="383"/>
      <c r="B354" s="383"/>
      <c r="C354" s="383"/>
      <c r="D354" s="383"/>
      <c r="E354" s="354"/>
      <c r="F354" s="354"/>
      <c r="G354" s="354"/>
      <c r="H354" s="393"/>
      <c r="I354" s="394"/>
      <c r="J354" s="394"/>
      <c r="K354" s="394"/>
      <c r="L354" s="394"/>
      <c r="M354" s="394"/>
      <c r="N354" s="395"/>
      <c r="O354" s="394"/>
      <c r="P354" s="354"/>
      <c r="Q354" s="354"/>
      <c r="R354" s="354"/>
      <c r="S354" s="354"/>
      <c r="T354" s="354"/>
      <c r="U354" s="354"/>
      <c r="V354" s="354"/>
      <c r="W354" s="354"/>
      <c r="X354" s="354"/>
      <c r="Y354" s="354"/>
      <c r="Z354" s="354"/>
      <c r="AA354" s="354"/>
      <c r="AB354" s="396"/>
      <c r="AC354" s="354"/>
      <c r="AD354" s="354"/>
      <c r="AE354" s="354"/>
      <c r="AF354" s="354"/>
      <c r="AG354" s="391"/>
      <c r="AH354" s="358"/>
      <c r="AI354" s="354"/>
    </row>
    <row r="357" ht="24" customHeight="1" spans="1:35">
      <c r="I357" s="260"/>
      <c r="J357" s="260">
        <f t="shared" ref="J357:O357" si="0">SUBTOTAL(9,J5:J352)</f>
        <v>119195.421812267</v>
      </c>
      <c r="K357" s="260">
        <f t="shared" si="0"/>
        <v>101902.308837792</v>
      </c>
      <c r="L357" s="260">
        <f t="shared" si="0"/>
        <v>17293.1129744752</v>
      </c>
      <c r="M357" s="260">
        <f t="shared" si="0"/>
        <v>114618.143788212</v>
      </c>
      <c r="N357" s="260">
        <f t="shared" si="0"/>
        <v>97842.0973677366</v>
      </c>
      <c r="O357" s="260">
        <f t="shared" si="0"/>
        <v>16776.0464204752</v>
      </c>
    </row>
    <row r="358" ht="24" customHeight="1" spans="1:35">
      <c r="H358" s="397" t="s">
        <v>1974</v>
      </c>
      <c r="I358" s="260"/>
      <c r="J358" s="260">
        <f>附件2!H560/10000</f>
        <v>308955.876202267</v>
      </c>
      <c r="K358" s="260">
        <f>附件2!I560/10000</f>
        <v>253479.373227792</v>
      </c>
      <c r="L358" s="260">
        <f>附件2!AF560/10000</f>
        <v>55476.5029744752</v>
      </c>
      <c r="M358" s="260">
        <f>附件2!AG560/10000</f>
        <v>301773.644391212</v>
      </c>
      <c r="N358" s="260">
        <f>附件2!AH560/10000</f>
        <v>246814.207970737</v>
      </c>
      <c r="O358" s="260">
        <f>附件2!BE560/10000</f>
        <v>54959.4364204752</v>
      </c>
    </row>
    <row r="359" ht="24" customHeight="1" spans="1:35">
      <c r="I359" s="398"/>
      <c r="J359" s="398">
        <f t="shared" ref="J359:O359" si="1">J357-J358</f>
        <v>-189760.45439</v>
      </c>
      <c r="K359" s="398">
        <f t="shared" si="1"/>
        <v>-151577.06439</v>
      </c>
      <c r="L359" s="398">
        <f t="shared" si="1"/>
        <v>-38183.39</v>
      </c>
      <c r="M359" s="398">
        <f t="shared" si="1"/>
        <v>-187155.500603</v>
      </c>
      <c r="N359" s="398">
        <f t="shared" si="1"/>
        <v>-148972.110603</v>
      </c>
      <c r="O359" s="398">
        <f t="shared" si="1"/>
        <v>-38183.39</v>
      </c>
    </row>
    <row r="361" spans="1:35">
      <c r="N361" s="255">
        <f>N357/10000</f>
        <v>9.78420973677366</v>
      </c>
      <c r="R361" s="399"/>
    </row>
    <row r="362" spans="1:35">
      <c r="R362" s="399"/>
    </row>
    <row r="363" spans="1:35">
      <c r="R363" s="399"/>
    </row>
    <row r="364" spans="1:35">
      <c r="R364" s="399"/>
    </row>
  </sheetData>
  <autoFilter xmlns:etc="http://www.wps.cn/officeDocument/2017/etCustomData" ref="A4:AI352" etc:filterBottomFollowUsedRange="0">
    <extLst/>
  </autoFilter>
  <mergeCells count="29">
    <mergeCell ref="A1:AE1"/>
    <mergeCell ref="J2:L2"/>
    <mergeCell ref="M2:O2"/>
    <mergeCell ref="V2:W2"/>
    <mergeCell ref="D4:E4"/>
    <mergeCell ref="J4:L4"/>
    <mergeCell ref="M4:O4"/>
    <mergeCell ref="A2:A3"/>
    <mergeCell ref="B2:B3"/>
    <mergeCell ref="C2:C3"/>
    <mergeCell ref="D2:D3"/>
    <mergeCell ref="E2:E3"/>
    <mergeCell ref="F2:F3"/>
    <mergeCell ref="G2:G3"/>
    <mergeCell ref="H2:H3"/>
    <mergeCell ref="P2:P3"/>
    <mergeCell ref="Q2:Q3"/>
    <mergeCell ref="R2:R3"/>
    <mergeCell ref="S2:S3"/>
    <mergeCell ref="T2:T3"/>
    <mergeCell ref="U2:U3"/>
    <mergeCell ref="X2:X3"/>
    <mergeCell ref="Y2:Y3"/>
    <mergeCell ref="Z2:Z3"/>
    <mergeCell ref="AA2:AA3"/>
    <mergeCell ref="AB2:AB3"/>
    <mergeCell ref="AC2:AC3"/>
    <mergeCell ref="AD2:AD3"/>
    <mergeCell ref="AE2:AE3"/>
  </mergeCells>
  <dataValidations count="8">
    <dataValidation type="list" allowBlank="1" showInputMessage="1" showErrorMessage="1" sqref="S3 AD3">
      <formula1>"巩固类,升级类,盘活类,调整类"</formula1>
    </dataValidation>
    <dataValidation type="list" allowBlank="1" showInputMessage="1" showErrorMessage="1" sqref="R5:S5 S10 S13 R19:S19 S22 R28 R46 R63 R74 R78 R95 R107 R110 R112 R113:S113 R137:S137 R146 R152:S152 R160 R163:S163 R176:S176 R208 R211 R217:S217 R247:S247 R253:S253 R283:S283 S306 R121:R122 S7:S8 S25:S54 S56:S74 S77:S112 S114:S131 S134:S136 S138:S151 S153:S162 S164:S175 S177:S216 S218:S220 S227:S234 S237:S246 S248:S252 S254:S282 S284:S304 R75:S76 R235:S236 R132:S133 R221:S226">
      <formula1>"巩固,升级,盘活,调整"</formula1>
    </dataValidation>
    <dataValidation allowBlank="1" showInputMessage="1" showErrorMessage="1" sqref="X20:AA20 X55:AC55 X21:X54 X56:X306"/>
    <dataValidation type="list" allowBlank="1" showInputMessage="1" showErrorMessage="1" sqref="P5:P296 P301:P304 P306:P354">
      <formula1>"经营类,公益类,到户类"</formula1>
    </dataValidation>
    <dataValidation type="list" allowBlank="1" showInputMessage="1" showErrorMessage="1" sqref="Q5:Q296 Q299:Q354">
      <formula1>"青稞,小麦,饲料,牦牛,乳,羊,猪,鸡,蜂,鱼虾,藏药,茶,葡萄,苹果,猕猴桃,设施农业,乡村旅游,商贸流通,其他"</formula1>
    </dataValidation>
    <dataValidation type="list" allowBlank="1" showInputMessage="1" showErrorMessage="1" sqref="T5:T354 X5:X19">
      <formula1>"是,否"</formula1>
    </dataValidation>
    <dataValidation type="list" allowBlank="1" showInputMessage="1" showErrorMessage="1" sqref="U5:U354">
      <formula1>"自主运营,合作运营,委托运营"</formula1>
    </dataValidation>
    <dataValidation type="list" allowBlank="1" showInputMessage="1" showErrorMessage="1" sqref="V5:V354">
      <formula1>"农村集体经济组织,农牧民专业合作社,农户,国企,私企,个体工商户,其他"</formula1>
    </dataValidation>
  </dataValidations>
  <pageMargins left="0.700694444444445" right="0.700694444444445" top="0.751388888888889" bottom="0.751388888888889" header="0.298611111111111" footer="0.298611111111111"/>
  <pageSetup paperSize="9" scale="27" fitToHeight="0" orientation="landscape" horizontalDpi="600"/>
  <headerFooter/>
  <drawing r:id="rId2"/>
  <legacyDrawing r:id="rId3"/>
  <oleObjects>
    <mc:AlternateContent xmlns:mc="http://schemas.openxmlformats.org/markup-compatibility/2006">
      <mc:Choice Requires="x14">
        <oleObject shapeId="2049" progId="Equation.KSEE3" r:id="rId4">
          <objectPr defaultSize="0" r:id="rId5">
            <anchor moveWithCells="1">
              <from>
                <xdr:col>3</xdr:col>
                <xdr:colOff>0</xdr:colOff>
                <xdr:row>4</xdr:row>
                <xdr:rowOff>0</xdr:rowOff>
              </from>
              <to>
                <xdr:col>3</xdr:col>
                <xdr:colOff>8890</xdr:colOff>
                <xdr:row>4</xdr:row>
                <xdr:rowOff>18415</xdr:rowOff>
              </to>
            </anchor>
          </objectPr>
        </oleObject>
      </mc:Choice>
      <mc:Fallback>
        <oleObject shapeId="2049" progId="Equation.KSEE3" r:id="rId4"/>
      </mc:Fallback>
    </mc:AlternateContent>
    <mc:AlternateContent xmlns:mc="http://schemas.openxmlformats.org/markup-compatibility/2006">
      <mc:Choice Requires="x14">
        <oleObject shapeId="2050" progId="Equation.KSEE3" r:id="rId6">
          <objectPr defaultSize="0" r:id="rId5">
            <anchor moveWithCells="1">
              <from>
                <xdr:col>3</xdr:col>
                <xdr:colOff>0</xdr:colOff>
                <xdr:row>4</xdr:row>
                <xdr:rowOff>0</xdr:rowOff>
              </from>
              <to>
                <xdr:col>3</xdr:col>
                <xdr:colOff>8890</xdr:colOff>
                <xdr:row>4</xdr:row>
                <xdr:rowOff>8890</xdr:rowOff>
              </to>
            </anchor>
          </objectPr>
        </oleObject>
      </mc:Choice>
      <mc:Fallback>
        <oleObject shapeId="2050" progId="Equation.KSEE3" r:id="rId6"/>
      </mc:Fallback>
    </mc:AlternateContent>
    <mc:AlternateContent xmlns:mc="http://schemas.openxmlformats.org/markup-compatibility/2006">
      <mc:Choice Requires="x14">
        <oleObject shapeId="2051" progId="Equation.KSEE3" r:id="rId7">
          <objectPr defaultSize="0" r:id="rId5">
            <anchor moveWithCells="1">
              <from>
                <xdr:col>3</xdr:col>
                <xdr:colOff>0</xdr:colOff>
                <xdr:row>4</xdr:row>
                <xdr:rowOff>0</xdr:rowOff>
              </from>
              <to>
                <xdr:col>3</xdr:col>
                <xdr:colOff>9525</xdr:colOff>
                <xdr:row>4</xdr:row>
                <xdr:rowOff>15240</xdr:rowOff>
              </to>
            </anchor>
          </objectPr>
        </oleObject>
      </mc:Choice>
      <mc:Fallback>
        <oleObject shapeId="2051" progId="Equation.KSEE3" r:id="rId7"/>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pageSetUpPr fitToPage="1"/>
  </sheetPr>
  <dimension ref="A1:T363"/>
  <sheetViews>
    <sheetView zoomScale="70" zoomScaleNormal="70" workbookViewId="0">
      <pane xSplit="5" ySplit="5" topLeftCell="F56" activePane="bottomRight" state="frozen"/>
      <selection/>
      <selection pane="topRight"/>
      <selection pane="bottomLeft"/>
      <selection pane="bottomRight" activeCell="A87" sqref="$A87:$XFD87"/>
    </sheetView>
  </sheetViews>
  <sheetFormatPr defaultColWidth="9.025" defaultRowHeight="13.5"/>
  <cols>
    <col min="1" max="1" width="19.3333333333333" style="256" customWidth="1"/>
    <col min="2" max="2" width="8.725" style="257" customWidth="1"/>
    <col min="3" max="3" width="8.725" style="258" customWidth="1"/>
    <col min="4" max="4" width="7.975" style="255" hidden="1" customWidth="1"/>
    <col min="5" max="5" width="39.0833333333333" style="255" customWidth="1"/>
    <col min="6" max="6" width="14.2666666666667" style="257" customWidth="1"/>
    <col min="7" max="7" width="15.425" style="259" customWidth="1"/>
    <col min="8" max="8" width="15.5333333333333" style="260" customWidth="1"/>
    <col min="9" max="9" width="16.1916666666667" style="260" customWidth="1"/>
    <col min="10" max="10" width="16.1916666666667" style="257" customWidth="1"/>
    <col min="11" max="11" width="20.5083333333333" style="257" customWidth="1"/>
    <col min="12" max="12" width="28.4916666666667" style="84" customWidth="1"/>
    <col min="13" max="16" width="28.4916666666667" style="257" customWidth="1"/>
    <col min="17" max="17" width="19.475" style="257" customWidth="1"/>
    <col min="18" max="16384" width="9.025" style="255"/>
  </cols>
  <sheetData>
    <row r="1" ht="44" customHeight="1" spans="1:20">
      <c r="A1" s="261" t="s">
        <v>1975</v>
      </c>
      <c r="B1" s="262"/>
      <c r="C1" s="263"/>
      <c r="D1" s="262"/>
      <c r="E1" s="262"/>
      <c r="F1" s="262"/>
      <c r="G1" s="264"/>
      <c r="H1" s="265"/>
      <c r="I1" s="265"/>
      <c r="J1" s="262"/>
      <c r="K1" s="262"/>
      <c r="L1" s="266"/>
      <c r="M1" s="262"/>
      <c r="N1" s="262"/>
      <c r="O1" s="262"/>
      <c r="P1" s="262"/>
      <c r="Q1" s="262"/>
    </row>
    <row r="2" ht="19" customHeight="1" spans="1:20">
      <c r="A2" s="267" t="s">
        <v>606</v>
      </c>
      <c r="B2" s="268" t="s">
        <v>1976</v>
      </c>
      <c r="C2" s="269" t="s">
        <v>23</v>
      </c>
      <c r="D2" s="268"/>
      <c r="E2" s="268" t="s">
        <v>24</v>
      </c>
      <c r="F2" s="268" t="s">
        <v>1977</v>
      </c>
      <c r="G2" s="270" t="s">
        <v>1978</v>
      </c>
      <c r="H2" s="271" t="s">
        <v>1979</v>
      </c>
      <c r="I2" s="271" t="s">
        <v>1980</v>
      </c>
      <c r="J2" s="268" t="s">
        <v>1981</v>
      </c>
      <c r="K2" s="272" t="s">
        <v>1982</v>
      </c>
      <c r="L2" s="272"/>
      <c r="M2" s="272"/>
      <c r="N2" s="272"/>
      <c r="O2" s="272"/>
      <c r="P2" s="272"/>
      <c r="Q2" s="273" t="s">
        <v>630</v>
      </c>
      <c r="R2" s="1"/>
      <c r="S2" s="1"/>
      <c r="T2" s="1"/>
    </row>
    <row r="3" ht="19" customHeight="1" spans="1:20">
      <c r="A3" s="267"/>
      <c r="B3" s="268"/>
      <c r="C3" s="269"/>
      <c r="D3" s="268"/>
      <c r="E3" s="268"/>
      <c r="F3" s="268"/>
      <c r="G3" s="270"/>
      <c r="H3" s="271"/>
      <c r="I3" s="271"/>
      <c r="J3" s="268"/>
      <c r="K3" s="268" t="s">
        <v>1983</v>
      </c>
      <c r="L3" s="268"/>
      <c r="M3" s="268" t="s">
        <v>1984</v>
      </c>
      <c r="N3" s="268" t="s">
        <v>1985</v>
      </c>
      <c r="O3" s="268" t="s">
        <v>1986</v>
      </c>
      <c r="P3" s="268" t="s">
        <v>1987</v>
      </c>
      <c r="Q3" s="273"/>
      <c r="R3" s="1"/>
      <c r="S3" s="1"/>
      <c r="T3" s="1"/>
    </row>
    <row r="4" ht="19" customHeight="1" spans="1:20">
      <c r="A4" s="267"/>
      <c r="B4" s="268"/>
      <c r="C4" s="269"/>
      <c r="D4" s="268"/>
      <c r="E4" s="268"/>
      <c r="F4" s="268"/>
      <c r="G4" s="270"/>
      <c r="H4" s="271"/>
      <c r="I4" s="271"/>
      <c r="J4" s="268"/>
      <c r="K4" s="268" t="s">
        <v>1988</v>
      </c>
      <c r="L4" s="268" t="s">
        <v>634</v>
      </c>
      <c r="M4" s="268"/>
      <c r="N4" s="268"/>
      <c r="O4" s="268"/>
      <c r="P4" s="268"/>
      <c r="Q4" s="273"/>
      <c r="R4" s="1"/>
      <c r="S4" s="1"/>
      <c r="T4" s="1"/>
    </row>
    <row r="5" ht="19" customHeight="1" spans="1:20">
      <c r="A5" s="274" t="s">
        <v>1989</v>
      </c>
      <c r="B5" s="275"/>
      <c r="C5" s="276"/>
      <c r="D5" s="275"/>
      <c r="E5" s="275" t="s">
        <v>1990</v>
      </c>
      <c r="F5" s="275" t="s">
        <v>1991</v>
      </c>
      <c r="G5" s="277" t="s">
        <v>1992</v>
      </c>
      <c r="H5" s="278" t="s">
        <v>1993</v>
      </c>
      <c r="I5" s="278" t="s">
        <v>1994</v>
      </c>
      <c r="J5" s="275" t="s">
        <v>1995</v>
      </c>
      <c r="K5" s="279" t="s">
        <v>1996</v>
      </c>
      <c r="L5" s="268"/>
      <c r="M5" s="268"/>
      <c r="N5" s="268"/>
      <c r="O5" s="268"/>
      <c r="P5" s="268"/>
      <c r="Q5" s="275"/>
      <c r="R5" s="1"/>
      <c r="S5" s="1"/>
      <c r="T5" s="1"/>
    </row>
    <row r="6" ht="23" customHeight="1" spans="1:20">
      <c r="A6" s="475" t="s">
        <v>653</v>
      </c>
      <c r="B6" s="280" t="s">
        <v>20</v>
      </c>
      <c r="C6" s="280">
        <v>2013</v>
      </c>
      <c r="D6" s="281"/>
      <c r="E6" s="281" t="s">
        <v>49</v>
      </c>
      <c r="F6" s="282">
        <v>89.186758</v>
      </c>
      <c r="G6" s="283">
        <v>105</v>
      </c>
      <c r="H6" s="284">
        <v>89.186758</v>
      </c>
      <c r="I6" s="284">
        <v>29.03456003125</v>
      </c>
      <c r="J6" s="285" t="s">
        <v>1997</v>
      </c>
      <c r="K6" s="80" t="s">
        <v>662</v>
      </c>
      <c r="L6" s="80" t="s">
        <v>663</v>
      </c>
      <c r="M6" s="80" t="s">
        <v>663</v>
      </c>
      <c r="N6" s="80" t="s">
        <v>663</v>
      </c>
      <c r="O6" s="80" t="s">
        <v>1998</v>
      </c>
      <c r="P6" s="80" t="s">
        <v>663</v>
      </c>
      <c r="Q6" s="80"/>
      <c r="R6" s="286" t="s">
        <v>660</v>
      </c>
      <c r="S6" s="287" t="s">
        <v>1999</v>
      </c>
      <c r="T6" s="1"/>
    </row>
    <row r="7" ht="23" customHeight="1" spans="1:20">
      <c r="A7" s="280" t="s">
        <v>666</v>
      </c>
      <c r="B7" s="280" t="s">
        <v>20</v>
      </c>
      <c r="C7" s="288">
        <v>2013</v>
      </c>
      <c r="D7" s="281"/>
      <c r="E7" s="281" t="s">
        <v>51</v>
      </c>
      <c r="F7" s="282">
        <v>79.885832</v>
      </c>
      <c r="G7" s="283">
        <v>90</v>
      </c>
      <c r="H7" s="284">
        <v>79.885832</v>
      </c>
      <c r="I7" s="284">
        <v>29.402893465</v>
      </c>
      <c r="J7" s="285" t="s">
        <v>1997</v>
      </c>
      <c r="K7" s="80" t="s">
        <v>662</v>
      </c>
      <c r="L7" s="80" t="s">
        <v>670</v>
      </c>
      <c r="M7" s="80" t="s">
        <v>670</v>
      </c>
      <c r="N7" s="80" t="s">
        <v>670</v>
      </c>
      <c r="O7" s="80" t="s">
        <v>2000</v>
      </c>
      <c r="P7" s="80" t="s">
        <v>670</v>
      </c>
      <c r="Q7" s="80"/>
      <c r="R7" s="286" t="s">
        <v>664</v>
      </c>
      <c r="S7" s="1"/>
      <c r="T7" s="1"/>
    </row>
    <row r="8" ht="23" customHeight="1" spans="1:20">
      <c r="A8" s="280" t="s">
        <v>671</v>
      </c>
      <c r="B8" s="280" t="s">
        <v>20</v>
      </c>
      <c r="C8" s="288">
        <v>2013</v>
      </c>
      <c r="D8" s="281"/>
      <c r="E8" s="281" t="s">
        <v>52</v>
      </c>
      <c r="F8" s="282">
        <v>80</v>
      </c>
      <c r="G8" s="283">
        <v>1</v>
      </c>
      <c r="H8" s="284">
        <v>80</v>
      </c>
      <c r="I8" s="284">
        <v>40.4166666666667</v>
      </c>
      <c r="J8" s="285" t="s">
        <v>1997</v>
      </c>
      <c r="K8" s="80" t="s">
        <v>662</v>
      </c>
      <c r="L8" s="80" t="s">
        <v>674</v>
      </c>
      <c r="M8" s="80" t="s">
        <v>808</v>
      </c>
      <c r="N8" s="80" t="s">
        <v>674</v>
      </c>
      <c r="O8" s="80" t="s">
        <v>2000</v>
      </c>
      <c r="P8" s="80" t="s">
        <v>674</v>
      </c>
      <c r="Q8" s="80"/>
      <c r="R8" s="286" t="s">
        <v>659</v>
      </c>
      <c r="S8" s="1"/>
      <c r="T8" s="1"/>
    </row>
    <row r="9" ht="23" customHeight="1" spans="1:20">
      <c r="A9" s="280" t="s">
        <v>677</v>
      </c>
      <c r="B9" s="280" t="s">
        <v>20</v>
      </c>
      <c r="C9" s="288">
        <v>2013</v>
      </c>
      <c r="D9" s="281"/>
      <c r="E9" s="281" t="s">
        <v>53</v>
      </c>
      <c r="F9" s="282">
        <v>22</v>
      </c>
      <c r="G9" s="283">
        <v>1</v>
      </c>
      <c r="H9" s="284">
        <v>22</v>
      </c>
      <c r="I9" s="284">
        <v>1.1</v>
      </c>
      <c r="J9" s="285" t="s">
        <v>1997</v>
      </c>
      <c r="K9" s="80" t="s">
        <v>662</v>
      </c>
      <c r="L9" s="80" t="s">
        <v>681</v>
      </c>
      <c r="M9" s="80" t="s">
        <v>681</v>
      </c>
      <c r="N9" s="80" t="s">
        <v>681</v>
      </c>
      <c r="O9" s="80" t="s">
        <v>2000</v>
      </c>
      <c r="P9" s="80" t="s">
        <v>681</v>
      </c>
      <c r="Q9" s="80"/>
      <c r="R9" s="286" t="s">
        <v>659</v>
      </c>
      <c r="S9" s="1"/>
      <c r="T9" s="1"/>
    </row>
    <row r="10" ht="23" customHeight="1" spans="1:20">
      <c r="A10" s="280" t="s">
        <v>684</v>
      </c>
      <c r="B10" s="280" t="s">
        <v>20</v>
      </c>
      <c r="C10" s="288">
        <v>2013</v>
      </c>
      <c r="D10" s="281"/>
      <c r="E10" s="281" t="s">
        <v>54</v>
      </c>
      <c r="F10" s="282">
        <v>66.9999999999999</v>
      </c>
      <c r="G10" s="283">
        <v>230</v>
      </c>
      <c r="H10" s="284">
        <v>66.9999999999999</v>
      </c>
      <c r="I10" s="284">
        <v>30.6285714285714</v>
      </c>
      <c r="J10" s="285" t="s">
        <v>2001</v>
      </c>
      <c r="K10" s="80" t="s">
        <v>689</v>
      </c>
      <c r="L10" s="80" t="s">
        <v>690</v>
      </c>
      <c r="M10" s="80" t="s">
        <v>690</v>
      </c>
      <c r="N10" s="80" t="s">
        <v>690</v>
      </c>
      <c r="O10" s="80"/>
      <c r="P10" s="80" t="s">
        <v>690</v>
      </c>
      <c r="Q10" s="80"/>
      <c r="R10" s="286" t="s">
        <v>664</v>
      </c>
      <c r="S10" s="1"/>
      <c r="T10" s="1"/>
    </row>
    <row r="11" ht="23" customHeight="1" spans="1:20">
      <c r="A11" s="280" t="s">
        <v>691</v>
      </c>
      <c r="B11" s="280" t="s">
        <v>20</v>
      </c>
      <c r="C11" s="288">
        <v>2013</v>
      </c>
      <c r="D11" s="281"/>
      <c r="E11" s="281" t="s">
        <v>55</v>
      </c>
      <c r="F11" s="282">
        <v>14</v>
      </c>
      <c r="G11" s="283">
        <v>300</v>
      </c>
      <c r="H11" s="284">
        <v>14</v>
      </c>
      <c r="I11" s="284">
        <v>9.88235294117647</v>
      </c>
      <c r="J11" s="285" t="s">
        <v>1997</v>
      </c>
      <c r="K11" s="80" t="s">
        <v>695</v>
      </c>
      <c r="L11" s="80" t="s">
        <v>696</v>
      </c>
      <c r="M11" s="80" t="s">
        <v>696</v>
      </c>
      <c r="N11" s="80" t="s">
        <v>696</v>
      </c>
      <c r="O11" s="80" t="s">
        <v>2002</v>
      </c>
      <c r="P11" s="80" t="s">
        <v>696</v>
      </c>
      <c r="Q11" s="80"/>
      <c r="R11" s="286" t="s">
        <v>659</v>
      </c>
      <c r="S11" s="1"/>
      <c r="T11" s="1"/>
    </row>
    <row r="12" ht="23" customHeight="1" spans="1:20">
      <c r="A12" s="280" t="s">
        <v>700</v>
      </c>
      <c r="B12" s="280" t="s">
        <v>20</v>
      </c>
      <c r="C12" s="288">
        <v>2013</v>
      </c>
      <c r="D12" s="289"/>
      <c r="E12" s="289" t="s">
        <v>56</v>
      </c>
      <c r="F12" s="282">
        <v>18</v>
      </c>
      <c r="G12" s="283">
        <v>7200</v>
      </c>
      <c r="H12" s="284">
        <v>18</v>
      </c>
      <c r="I12" s="284">
        <v>18</v>
      </c>
      <c r="J12" s="285" t="s">
        <v>2001</v>
      </c>
      <c r="K12" s="80" t="s">
        <v>689</v>
      </c>
      <c r="L12" s="80" t="s">
        <v>703</v>
      </c>
      <c r="M12" s="80" t="s">
        <v>703</v>
      </c>
      <c r="N12" s="80" t="s">
        <v>703</v>
      </c>
      <c r="O12" s="80"/>
      <c r="P12" s="80" t="s">
        <v>703</v>
      </c>
      <c r="Q12" s="80"/>
      <c r="R12" s="286" t="s">
        <v>664</v>
      </c>
      <c r="S12" s="1"/>
      <c r="T12" s="1"/>
    </row>
    <row r="13" ht="23" customHeight="1" spans="1:20">
      <c r="A13" s="280" t="s">
        <v>704</v>
      </c>
      <c r="B13" s="280" t="s">
        <v>20</v>
      </c>
      <c r="C13" s="288">
        <v>2013</v>
      </c>
      <c r="D13" s="281"/>
      <c r="E13" s="281" t="s">
        <v>57</v>
      </c>
      <c r="F13" s="282">
        <v>40</v>
      </c>
      <c r="G13" s="283">
        <v>300</v>
      </c>
      <c r="H13" s="284">
        <v>40</v>
      </c>
      <c r="I13" s="284">
        <v>40</v>
      </c>
      <c r="J13" s="285" t="s">
        <v>2001</v>
      </c>
      <c r="K13" s="80" t="s">
        <v>689</v>
      </c>
      <c r="L13" s="80" t="s">
        <v>707</v>
      </c>
      <c r="M13" s="80" t="s">
        <v>707</v>
      </c>
      <c r="N13" s="80" t="s">
        <v>707</v>
      </c>
      <c r="O13" s="80"/>
      <c r="P13" s="80" t="s">
        <v>707</v>
      </c>
      <c r="Q13" s="80"/>
      <c r="R13" s="286" t="s">
        <v>664</v>
      </c>
      <c r="S13" s="1"/>
      <c r="T13" s="1"/>
    </row>
    <row r="14" ht="23" customHeight="1" spans="1:20">
      <c r="A14" s="280" t="s">
        <v>708</v>
      </c>
      <c r="B14" s="280" t="s">
        <v>20</v>
      </c>
      <c r="C14" s="288">
        <v>2013</v>
      </c>
      <c r="D14" s="281"/>
      <c r="E14" s="281" t="s">
        <v>58</v>
      </c>
      <c r="F14" s="282">
        <v>50</v>
      </c>
      <c r="G14" s="283">
        <v>5005</v>
      </c>
      <c r="H14" s="284">
        <v>50</v>
      </c>
      <c r="I14" s="284">
        <v>24.0909090909091</v>
      </c>
      <c r="J14" s="285" t="s">
        <v>1997</v>
      </c>
      <c r="K14" s="80" t="s">
        <v>662</v>
      </c>
      <c r="L14" s="80" t="s">
        <v>712</v>
      </c>
      <c r="M14" s="80" t="s">
        <v>714</v>
      </c>
      <c r="N14" s="80" t="s">
        <v>712</v>
      </c>
      <c r="O14" s="80" t="s">
        <v>2002</v>
      </c>
      <c r="P14" s="80" t="s">
        <v>712</v>
      </c>
      <c r="Q14" s="80"/>
      <c r="R14" s="286" t="s">
        <v>660</v>
      </c>
      <c r="S14" s="1"/>
      <c r="T14" s="1"/>
    </row>
    <row r="15" ht="23" customHeight="1" spans="1:20">
      <c r="A15" s="280" t="s">
        <v>715</v>
      </c>
      <c r="B15" s="280" t="s">
        <v>20</v>
      </c>
      <c r="C15" s="288">
        <v>2013</v>
      </c>
      <c r="D15" s="281"/>
      <c r="E15" s="281" t="s">
        <v>59</v>
      </c>
      <c r="F15" s="282">
        <v>76</v>
      </c>
      <c r="G15" s="283">
        <v>30</v>
      </c>
      <c r="H15" s="284">
        <v>76</v>
      </c>
      <c r="I15" s="284">
        <v>3.8</v>
      </c>
      <c r="J15" s="285" t="s">
        <v>2001</v>
      </c>
      <c r="K15" s="80" t="s">
        <v>689</v>
      </c>
      <c r="L15" s="80" t="s">
        <v>719</v>
      </c>
      <c r="M15" s="80" t="s">
        <v>719</v>
      </c>
      <c r="N15" s="80" t="s">
        <v>719</v>
      </c>
      <c r="O15" s="80"/>
      <c r="P15" s="80" t="s">
        <v>719</v>
      </c>
      <c r="Q15" s="80"/>
      <c r="R15" s="286" t="s">
        <v>664</v>
      </c>
      <c r="S15" s="1"/>
      <c r="T15" s="1"/>
    </row>
    <row r="16" ht="23" customHeight="1" spans="1:20">
      <c r="A16" s="280" t="s">
        <v>720</v>
      </c>
      <c r="B16" s="280" t="s">
        <v>20</v>
      </c>
      <c r="C16" s="288">
        <v>2013</v>
      </c>
      <c r="D16" s="281"/>
      <c r="E16" s="281" t="s">
        <v>60</v>
      </c>
      <c r="F16" s="282">
        <v>18</v>
      </c>
      <c r="G16" s="283">
        <v>30800</v>
      </c>
      <c r="H16" s="284">
        <v>18</v>
      </c>
      <c r="I16" s="284">
        <v>0</v>
      </c>
      <c r="J16" s="285" t="s">
        <v>2001</v>
      </c>
      <c r="K16" s="80" t="s">
        <v>689</v>
      </c>
      <c r="L16" s="80" t="s">
        <v>723</v>
      </c>
      <c r="M16" s="80" t="s">
        <v>723</v>
      </c>
      <c r="N16" s="80" t="s">
        <v>723</v>
      </c>
      <c r="O16" s="80"/>
      <c r="P16" s="80" t="s">
        <v>723</v>
      </c>
      <c r="Q16" s="80"/>
      <c r="R16" s="286" t="s">
        <v>664</v>
      </c>
      <c r="S16" s="1"/>
      <c r="T16" s="1"/>
    </row>
    <row r="17" ht="23" customHeight="1" spans="1:20">
      <c r="A17" s="280" t="s">
        <v>724</v>
      </c>
      <c r="B17" s="280" t="s">
        <v>20</v>
      </c>
      <c r="C17" s="288">
        <v>2013</v>
      </c>
      <c r="D17" s="281"/>
      <c r="E17" s="281" t="s">
        <v>62</v>
      </c>
      <c r="F17" s="282">
        <v>30</v>
      </c>
      <c r="G17" s="283">
        <v>3</v>
      </c>
      <c r="H17" s="284">
        <v>30</v>
      </c>
      <c r="I17" s="284">
        <v>10.2509535745423</v>
      </c>
      <c r="J17" s="285" t="s">
        <v>1997</v>
      </c>
      <c r="K17" s="80" t="s">
        <v>662</v>
      </c>
      <c r="L17" s="80" t="s">
        <v>727</v>
      </c>
      <c r="M17" s="80" t="s">
        <v>727</v>
      </c>
      <c r="N17" s="80" t="s">
        <v>727</v>
      </c>
      <c r="O17" s="80" t="s">
        <v>2003</v>
      </c>
      <c r="P17" s="80" t="s">
        <v>727</v>
      </c>
      <c r="Q17" s="80"/>
      <c r="R17" s="286" t="s">
        <v>664</v>
      </c>
      <c r="S17" s="1"/>
      <c r="T17" s="1"/>
    </row>
    <row r="18" ht="23" customHeight="1" spans="1:20">
      <c r="A18" s="280" t="s">
        <v>728</v>
      </c>
      <c r="B18" s="280" t="s">
        <v>20</v>
      </c>
      <c r="C18" s="288">
        <v>2013</v>
      </c>
      <c r="D18" s="281"/>
      <c r="E18" s="281" t="s">
        <v>63</v>
      </c>
      <c r="F18" s="282">
        <v>46</v>
      </c>
      <c r="G18" s="283">
        <v>1</v>
      </c>
      <c r="H18" s="284">
        <v>46</v>
      </c>
      <c r="I18" s="284">
        <v>2.3</v>
      </c>
      <c r="J18" s="285" t="s">
        <v>1997</v>
      </c>
      <c r="K18" s="80" t="s">
        <v>662</v>
      </c>
      <c r="L18" s="80" t="s">
        <v>727</v>
      </c>
      <c r="M18" s="80" t="s">
        <v>727</v>
      </c>
      <c r="N18" s="80" t="s">
        <v>727</v>
      </c>
      <c r="O18" s="80" t="s">
        <v>2003</v>
      </c>
      <c r="P18" s="80" t="s">
        <v>727</v>
      </c>
      <c r="Q18" s="80"/>
      <c r="R18" s="286" t="s">
        <v>664</v>
      </c>
      <c r="S18" s="1"/>
      <c r="T18" s="1"/>
    </row>
    <row r="19" ht="23" customHeight="1" spans="1:20">
      <c r="A19" s="280" t="s">
        <v>730</v>
      </c>
      <c r="B19" s="280" t="s">
        <v>20</v>
      </c>
      <c r="C19" s="288">
        <v>2013</v>
      </c>
      <c r="D19" s="281"/>
      <c r="E19" s="281" t="s">
        <v>64</v>
      </c>
      <c r="F19" s="282">
        <v>51</v>
      </c>
      <c r="G19" s="283">
        <v>1</v>
      </c>
      <c r="H19" s="284">
        <v>51</v>
      </c>
      <c r="I19" s="284">
        <v>2.55</v>
      </c>
      <c r="J19" s="285" t="s">
        <v>1997</v>
      </c>
      <c r="K19" s="80" t="s">
        <v>662</v>
      </c>
      <c r="L19" s="80" t="s">
        <v>698</v>
      </c>
      <c r="M19" s="80" t="s">
        <v>698</v>
      </c>
      <c r="N19" s="80" t="s">
        <v>698</v>
      </c>
      <c r="O19" s="80" t="s">
        <v>2002</v>
      </c>
      <c r="P19" s="80" t="s">
        <v>698</v>
      </c>
      <c r="Q19" s="80"/>
      <c r="R19" s="286" t="s">
        <v>664</v>
      </c>
      <c r="S19" s="1"/>
      <c r="T19" s="1"/>
    </row>
    <row r="20" ht="23" customHeight="1" spans="1:20">
      <c r="A20" s="280" t="s">
        <v>732</v>
      </c>
      <c r="B20" s="280" t="s">
        <v>20</v>
      </c>
      <c r="C20" s="288">
        <v>2013</v>
      </c>
      <c r="D20" s="281"/>
      <c r="E20" s="281" t="s">
        <v>65</v>
      </c>
      <c r="F20" s="282">
        <v>59</v>
      </c>
      <c r="G20" s="283">
        <v>3209</v>
      </c>
      <c r="H20" s="284">
        <v>59</v>
      </c>
      <c r="I20" s="284">
        <v>27.0295208333333</v>
      </c>
      <c r="J20" s="285" t="s">
        <v>1997</v>
      </c>
      <c r="K20" s="80" t="s">
        <v>735</v>
      </c>
      <c r="L20" s="80" t="s">
        <v>736</v>
      </c>
      <c r="M20" s="80" t="s">
        <v>808</v>
      </c>
      <c r="N20" s="80" t="s">
        <v>736</v>
      </c>
      <c r="O20" s="80" t="s">
        <v>1998</v>
      </c>
      <c r="P20" s="80" t="s">
        <v>736</v>
      </c>
      <c r="Q20" s="80"/>
      <c r="R20" s="286" t="s">
        <v>659</v>
      </c>
      <c r="S20" s="1"/>
      <c r="T20" s="1"/>
    </row>
    <row r="21" ht="23" customHeight="1" spans="1:20">
      <c r="A21" s="280" t="s">
        <v>737</v>
      </c>
      <c r="B21" s="280" t="s">
        <v>20</v>
      </c>
      <c r="C21" s="288">
        <v>2013</v>
      </c>
      <c r="D21" s="281"/>
      <c r="E21" s="281" t="s">
        <v>66</v>
      </c>
      <c r="F21" s="282">
        <v>39</v>
      </c>
      <c r="G21" s="283">
        <v>1</v>
      </c>
      <c r="H21" s="284">
        <v>39</v>
      </c>
      <c r="I21" s="284">
        <v>1.95</v>
      </c>
      <c r="J21" s="285" t="s">
        <v>1997</v>
      </c>
      <c r="K21" s="80" t="s">
        <v>662</v>
      </c>
      <c r="L21" s="80" t="s">
        <v>740</v>
      </c>
      <c r="M21" s="80" t="s">
        <v>740</v>
      </c>
      <c r="N21" s="80" t="s">
        <v>740</v>
      </c>
      <c r="O21" s="80" t="s">
        <v>2003</v>
      </c>
      <c r="P21" s="80" t="s">
        <v>740</v>
      </c>
      <c r="Q21" s="80"/>
      <c r="R21" s="286" t="s">
        <v>664</v>
      </c>
      <c r="S21" s="1"/>
      <c r="T21" s="1"/>
    </row>
    <row r="22" ht="23" customHeight="1" spans="1:20">
      <c r="A22" s="280" t="s">
        <v>741</v>
      </c>
      <c r="B22" s="280" t="s">
        <v>20</v>
      </c>
      <c r="C22" s="288">
        <v>2013</v>
      </c>
      <c r="D22" s="281"/>
      <c r="E22" s="281" t="s">
        <v>67</v>
      </c>
      <c r="F22" s="282">
        <v>50</v>
      </c>
      <c r="G22" s="283">
        <v>8002</v>
      </c>
      <c r="H22" s="284">
        <v>50</v>
      </c>
      <c r="I22" s="284">
        <v>0</v>
      </c>
      <c r="J22" s="285" t="s">
        <v>2001</v>
      </c>
      <c r="K22" s="80" t="s">
        <v>689</v>
      </c>
      <c r="L22" s="80" t="s">
        <v>743</v>
      </c>
      <c r="M22" s="80" t="s">
        <v>743</v>
      </c>
      <c r="N22" s="80" t="s">
        <v>743</v>
      </c>
      <c r="O22" s="80"/>
      <c r="P22" s="80" t="s">
        <v>743</v>
      </c>
      <c r="Q22" s="80"/>
      <c r="R22" s="286" t="s">
        <v>664</v>
      </c>
      <c r="S22" s="1"/>
      <c r="T22" s="1"/>
    </row>
    <row r="23" ht="23" customHeight="1" spans="1:20">
      <c r="A23" s="280" t="s">
        <v>744</v>
      </c>
      <c r="B23" s="280" t="s">
        <v>20</v>
      </c>
      <c r="C23" s="288">
        <v>2013</v>
      </c>
      <c r="D23" s="281"/>
      <c r="E23" s="281" t="s">
        <v>68</v>
      </c>
      <c r="F23" s="282">
        <v>59.9999999999999</v>
      </c>
      <c r="G23" s="283">
        <v>37</v>
      </c>
      <c r="H23" s="284">
        <v>59.9999999999999</v>
      </c>
      <c r="I23" s="284">
        <v>3</v>
      </c>
      <c r="J23" s="285" t="s">
        <v>1997</v>
      </c>
      <c r="K23" s="80" t="s">
        <v>662</v>
      </c>
      <c r="L23" s="80" t="s">
        <v>748</v>
      </c>
      <c r="M23" s="80" t="s">
        <v>808</v>
      </c>
      <c r="N23" s="80" t="s">
        <v>748</v>
      </c>
      <c r="O23" s="80" t="s">
        <v>2003</v>
      </c>
      <c r="P23" s="80" t="s">
        <v>748</v>
      </c>
      <c r="Q23" s="80"/>
      <c r="R23" s="286" t="s">
        <v>747</v>
      </c>
      <c r="S23" s="1"/>
      <c r="T23" s="1"/>
    </row>
    <row r="24" ht="23" customHeight="1" spans="1:20">
      <c r="A24" s="280" t="s">
        <v>751</v>
      </c>
      <c r="B24" s="280" t="s">
        <v>20</v>
      </c>
      <c r="C24" s="288">
        <v>2013</v>
      </c>
      <c r="D24" s="281"/>
      <c r="E24" s="281" t="s">
        <v>69</v>
      </c>
      <c r="F24" s="282">
        <v>40</v>
      </c>
      <c r="G24" s="283">
        <v>400</v>
      </c>
      <c r="H24" s="284">
        <v>40</v>
      </c>
      <c r="I24" s="284">
        <v>40</v>
      </c>
      <c r="J24" s="285" t="s">
        <v>2001</v>
      </c>
      <c r="K24" s="80" t="s">
        <v>689</v>
      </c>
      <c r="L24" s="80" t="s">
        <v>754</v>
      </c>
      <c r="M24" s="80" t="s">
        <v>754</v>
      </c>
      <c r="N24" s="80" t="s">
        <v>754</v>
      </c>
      <c r="O24" s="80"/>
      <c r="P24" s="80" t="s">
        <v>754</v>
      </c>
      <c r="Q24" s="80"/>
      <c r="R24" s="286" t="s">
        <v>664</v>
      </c>
      <c r="S24" s="1"/>
      <c r="T24" s="1"/>
    </row>
    <row r="25" ht="23" customHeight="1" spans="1:20">
      <c r="A25" s="280" t="s">
        <v>755</v>
      </c>
      <c r="B25" s="280" t="s">
        <v>20</v>
      </c>
      <c r="C25" s="288">
        <v>2013</v>
      </c>
      <c r="D25" s="281"/>
      <c r="E25" s="281" t="s">
        <v>70</v>
      </c>
      <c r="F25" s="282">
        <v>40</v>
      </c>
      <c r="G25" s="283">
        <v>1219</v>
      </c>
      <c r="H25" s="284">
        <v>40</v>
      </c>
      <c r="I25" s="284">
        <v>2</v>
      </c>
      <c r="J25" s="285" t="s">
        <v>2001</v>
      </c>
      <c r="K25" s="80" t="s">
        <v>689</v>
      </c>
      <c r="L25" s="80" t="s">
        <v>759</v>
      </c>
      <c r="M25" s="80" t="s">
        <v>759</v>
      </c>
      <c r="N25" s="80" t="s">
        <v>759</v>
      </c>
      <c r="O25" s="80"/>
      <c r="P25" s="80" t="s">
        <v>759</v>
      </c>
      <c r="Q25" s="80"/>
      <c r="R25" s="286" t="s">
        <v>664</v>
      </c>
      <c r="S25" s="1"/>
      <c r="T25" s="1"/>
    </row>
    <row r="26" ht="23" customHeight="1" spans="1:20">
      <c r="A26" s="280" t="s">
        <v>760</v>
      </c>
      <c r="B26" s="280" t="s">
        <v>20</v>
      </c>
      <c r="C26" s="288">
        <v>2013</v>
      </c>
      <c r="D26" s="281"/>
      <c r="E26" s="281" t="s">
        <v>71</v>
      </c>
      <c r="F26" s="282">
        <v>80</v>
      </c>
      <c r="G26" s="283">
        <v>15</v>
      </c>
      <c r="H26" s="284">
        <v>80</v>
      </c>
      <c r="I26" s="284">
        <v>4</v>
      </c>
      <c r="J26" s="285" t="s">
        <v>1997</v>
      </c>
      <c r="K26" s="80" t="s">
        <v>695</v>
      </c>
      <c r="L26" s="80" t="s">
        <v>763</v>
      </c>
      <c r="M26" s="80" t="s">
        <v>763</v>
      </c>
      <c r="N26" s="80" t="s">
        <v>763</v>
      </c>
      <c r="O26" s="80" t="s">
        <v>2002</v>
      </c>
      <c r="P26" s="80" t="s">
        <v>763</v>
      </c>
      <c r="Q26" s="80"/>
      <c r="R26" s="286" t="s">
        <v>659</v>
      </c>
      <c r="S26" s="1"/>
      <c r="T26" s="1"/>
    </row>
    <row r="27" ht="23" customHeight="1" spans="1:20">
      <c r="A27" s="280" t="s">
        <v>766</v>
      </c>
      <c r="B27" s="280" t="s">
        <v>20</v>
      </c>
      <c r="C27" s="288">
        <v>2013</v>
      </c>
      <c r="D27" s="281"/>
      <c r="E27" s="281" t="s">
        <v>72</v>
      </c>
      <c r="F27" s="282">
        <v>79</v>
      </c>
      <c r="G27" s="283">
        <v>1474</v>
      </c>
      <c r="H27" s="284">
        <v>79</v>
      </c>
      <c r="I27" s="284">
        <v>55.6081715210356</v>
      </c>
      <c r="J27" s="285" t="s">
        <v>1997</v>
      </c>
      <c r="K27" s="80" t="s">
        <v>695</v>
      </c>
      <c r="L27" s="80" t="s">
        <v>768</v>
      </c>
      <c r="M27" s="80" t="s">
        <v>768</v>
      </c>
      <c r="N27" s="80" t="s">
        <v>768</v>
      </c>
      <c r="O27" s="80" t="s">
        <v>2002</v>
      </c>
      <c r="P27" s="80" t="s">
        <v>768</v>
      </c>
      <c r="Q27" s="80"/>
      <c r="R27" s="286" t="s">
        <v>659</v>
      </c>
      <c r="S27" s="1"/>
      <c r="T27" s="1"/>
    </row>
    <row r="28" ht="23" customHeight="1" spans="1:20">
      <c r="A28" s="280" t="s">
        <v>770</v>
      </c>
      <c r="B28" s="280" t="s">
        <v>20</v>
      </c>
      <c r="C28" s="288">
        <v>2013</v>
      </c>
      <c r="D28" s="281"/>
      <c r="E28" s="281" t="s">
        <v>73</v>
      </c>
      <c r="F28" s="282">
        <v>35</v>
      </c>
      <c r="G28" s="283">
        <v>8</v>
      </c>
      <c r="H28" s="284">
        <v>35</v>
      </c>
      <c r="I28" s="284">
        <v>1.75</v>
      </c>
      <c r="J28" s="285" t="s">
        <v>2001</v>
      </c>
      <c r="K28" s="80" t="s">
        <v>689</v>
      </c>
      <c r="L28" s="80" t="s">
        <v>773</v>
      </c>
      <c r="M28" s="80" t="s">
        <v>773</v>
      </c>
      <c r="N28" s="80" t="s">
        <v>773</v>
      </c>
      <c r="O28" s="80"/>
      <c r="P28" s="80" t="s">
        <v>773</v>
      </c>
      <c r="Q28" s="80"/>
      <c r="R28" s="286" t="s">
        <v>664</v>
      </c>
      <c r="S28" s="1"/>
      <c r="T28" s="1"/>
    </row>
    <row r="29" ht="23" customHeight="1" spans="1:20">
      <c r="A29" s="280" t="s">
        <v>774</v>
      </c>
      <c r="B29" s="280" t="s">
        <v>20</v>
      </c>
      <c r="C29" s="288">
        <v>2013</v>
      </c>
      <c r="D29" s="281"/>
      <c r="E29" s="281" t="s">
        <v>74</v>
      </c>
      <c r="F29" s="282">
        <v>179</v>
      </c>
      <c r="G29" s="283">
        <v>56</v>
      </c>
      <c r="H29" s="284">
        <v>179</v>
      </c>
      <c r="I29" s="284">
        <v>8.95</v>
      </c>
      <c r="J29" s="285" t="s">
        <v>1997</v>
      </c>
      <c r="K29" s="80" t="s">
        <v>662</v>
      </c>
      <c r="L29" s="80" t="s">
        <v>778</v>
      </c>
      <c r="M29" s="80" t="s">
        <v>778</v>
      </c>
      <c r="N29" s="80" t="s">
        <v>778</v>
      </c>
      <c r="O29" s="80" t="s">
        <v>2004</v>
      </c>
      <c r="P29" s="80" t="s">
        <v>778</v>
      </c>
      <c r="Q29" s="80"/>
      <c r="R29" s="286" t="s">
        <v>777</v>
      </c>
      <c r="S29" s="1"/>
      <c r="T29" s="1"/>
    </row>
    <row r="30" ht="23" customHeight="1" spans="1:20">
      <c r="A30" s="280" t="s">
        <v>779</v>
      </c>
      <c r="B30" s="280" t="s">
        <v>20</v>
      </c>
      <c r="C30" s="288">
        <v>2013</v>
      </c>
      <c r="D30" s="281"/>
      <c r="E30" s="281" t="s">
        <v>75</v>
      </c>
      <c r="F30" s="282">
        <v>42</v>
      </c>
      <c r="G30" s="283">
        <v>1</v>
      </c>
      <c r="H30" s="284">
        <v>42</v>
      </c>
      <c r="I30" s="284">
        <v>2.1</v>
      </c>
      <c r="J30" s="285" t="s">
        <v>1997</v>
      </c>
      <c r="K30" s="80" t="s">
        <v>695</v>
      </c>
      <c r="L30" s="80" t="s">
        <v>782</v>
      </c>
      <c r="M30" s="80" t="s">
        <v>782</v>
      </c>
      <c r="N30" s="80" t="s">
        <v>782</v>
      </c>
      <c r="O30" s="80" t="s">
        <v>2005</v>
      </c>
      <c r="P30" s="80" t="s">
        <v>782</v>
      </c>
      <c r="Q30" s="80"/>
      <c r="R30" s="286" t="s">
        <v>777</v>
      </c>
      <c r="S30" s="1"/>
      <c r="T30" s="1"/>
    </row>
    <row r="31" ht="23" customHeight="1" spans="1:20">
      <c r="A31" s="280" t="s">
        <v>785</v>
      </c>
      <c r="B31" s="280" t="s">
        <v>20</v>
      </c>
      <c r="C31" s="288">
        <v>2013</v>
      </c>
      <c r="D31" s="281"/>
      <c r="E31" s="281" t="s">
        <v>76</v>
      </c>
      <c r="F31" s="282">
        <v>300</v>
      </c>
      <c r="G31" s="283">
        <v>392</v>
      </c>
      <c r="H31" s="284">
        <v>300</v>
      </c>
      <c r="I31" s="284">
        <v>15</v>
      </c>
      <c r="J31" s="285" t="s">
        <v>1997</v>
      </c>
      <c r="K31" s="80" t="s">
        <v>662</v>
      </c>
      <c r="L31" s="80" t="s">
        <v>788</v>
      </c>
      <c r="M31" s="80" t="s">
        <v>788</v>
      </c>
      <c r="N31" s="80" t="s">
        <v>788</v>
      </c>
      <c r="O31" s="80" t="s">
        <v>2000</v>
      </c>
      <c r="P31" s="80" t="s">
        <v>788</v>
      </c>
      <c r="Q31" s="80"/>
      <c r="R31" s="286" t="s">
        <v>664</v>
      </c>
      <c r="S31" s="1"/>
      <c r="T31" s="1"/>
    </row>
    <row r="32" ht="23" customHeight="1" spans="1:20">
      <c r="A32" s="280" t="s">
        <v>790</v>
      </c>
      <c r="B32" s="280" t="s">
        <v>20</v>
      </c>
      <c r="C32" s="288">
        <v>2013</v>
      </c>
      <c r="D32" s="281"/>
      <c r="E32" s="281" t="s">
        <v>80</v>
      </c>
      <c r="F32" s="282">
        <v>10</v>
      </c>
      <c r="G32" s="283">
        <v>1</v>
      </c>
      <c r="H32" s="284">
        <v>10</v>
      </c>
      <c r="I32" s="284">
        <v>0.5</v>
      </c>
      <c r="J32" s="285" t="s">
        <v>1997</v>
      </c>
      <c r="K32" s="80" t="s">
        <v>662</v>
      </c>
      <c r="L32" s="80" t="s">
        <v>712</v>
      </c>
      <c r="M32" s="80" t="s">
        <v>712</v>
      </c>
      <c r="N32" s="80" t="s">
        <v>712</v>
      </c>
      <c r="O32" s="80" t="s">
        <v>2002</v>
      </c>
      <c r="P32" s="80" t="s">
        <v>712</v>
      </c>
      <c r="Q32" s="80"/>
      <c r="R32" s="286" t="s">
        <v>664</v>
      </c>
      <c r="S32" s="1"/>
      <c r="T32" s="1"/>
    </row>
    <row r="33" ht="23" customHeight="1" spans="1:20">
      <c r="A33" s="280" t="s">
        <v>793</v>
      </c>
      <c r="B33" s="280" t="s">
        <v>20</v>
      </c>
      <c r="C33" s="288">
        <v>2013</v>
      </c>
      <c r="D33" s="281"/>
      <c r="E33" s="281" t="s">
        <v>81</v>
      </c>
      <c r="F33" s="282">
        <v>10.35</v>
      </c>
      <c r="G33" s="283">
        <v>1</v>
      </c>
      <c r="H33" s="284">
        <v>10.35</v>
      </c>
      <c r="I33" s="284">
        <v>0.5175</v>
      </c>
      <c r="J33" s="285" t="s">
        <v>1997</v>
      </c>
      <c r="K33" s="80" t="s">
        <v>662</v>
      </c>
      <c r="L33" s="80" t="s">
        <v>796</v>
      </c>
      <c r="M33" s="80" t="s">
        <v>796</v>
      </c>
      <c r="N33" s="80" t="s">
        <v>796</v>
      </c>
      <c r="O33" s="80" t="s">
        <v>2006</v>
      </c>
      <c r="P33" s="80" t="s">
        <v>796</v>
      </c>
      <c r="Q33" s="80"/>
      <c r="R33" s="286" t="s">
        <v>664</v>
      </c>
      <c r="S33" s="1"/>
      <c r="T33" s="1"/>
    </row>
    <row r="34" ht="23" customHeight="1" spans="1:20">
      <c r="A34" s="280" t="s">
        <v>797</v>
      </c>
      <c r="B34" s="280" t="s">
        <v>20</v>
      </c>
      <c r="C34" s="288">
        <v>2013</v>
      </c>
      <c r="D34" s="281"/>
      <c r="E34" s="281" t="s">
        <v>82</v>
      </c>
      <c r="F34" s="282">
        <v>110</v>
      </c>
      <c r="G34" s="283">
        <v>1</v>
      </c>
      <c r="H34" s="284">
        <v>110</v>
      </c>
      <c r="I34" s="284">
        <v>5.5</v>
      </c>
      <c r="J34" s="285" t="s">
        <v>1997</v>
      </c>
      <c r="K34" s="80" t="s">
        <v>662</v>
      </c>
      <c r="L34" s="80" t="s">
        <v>800</v>
      </c>
      <c r="M34" s="80" t="s">
        <v>800</v>
      </c>
      <c r="N34" s="80" t="s">
        <v>800</v>
      </c>
      <c r="O34" s="80" t="s">
        <v>2003</v>
      </c>
      <c r="P34" s="80" t="s">
        <v>800</v>
      </c>
      <c r="Q34" s="80"/>
      <c r="R34" s="286" t="s">
        <v>664</v>
      </c>
      <c r="S34" s="1"/>
      <c r="T34" s="1"/>
    </row>
    <row r="35" ht="23" customHeight="1" spans="1:20">
      <c r="A35" s="280" t="s">
        <v>801</v>
      </c>
      <c r="B35" s="280" t="s">
        <v>20</v>
      </c>
      <c r="C35" s="80">
        <v>2013</v>
      </c>
      <c r="D35" s="281"/>
      <c r="E35" s="281" t="s">
        <v>83</v>
      </c>
      <c r="F35" s="282">
        <v>43.06</v>
      </c>
      <c r="G35" s="283">
        <v>1</v>
      </c>
      <c r="H35" s="284">
        <v>43.06</v>
      </c>
      <c r="I35" s="284">
        <v>2.153</v>
      </c>
      <c r="J35" s="285" t="s">
        <v>1997</v>
      </c>
      <c r="K35" s="80" t="s">
        <v>662</v>
      </c>
      <c r="L35" s="80" t="s">
        <v>800</v>
      </c>
      <c r="M35" s="80" t="s">
        <v>800</v>
      </c>
      <c r="N35" s="80" t="s">
        <v>800</v>
      </c>
      <c r="O35" s="80" t="s">
        <v>2003</v>
      </c>
      <c r="P35" s="80" t="s">
        <v>800</v>
      </c>
      <c r="Q35" s="80"/>
      <c r="R35" s="286"/>
      <c r="S35" s="1"/>
      <c r="T35" s="1"/>
    </row>
    <row r="36" ht="23" customHeight="1" spans="1:20">
      <c r="A36" s="280" t="s">
        <v>805</v>
      </c>
      <c r="B36" s="280" t="s">
        <v>20</v>
      </c>
      <c r="C36" s="80">
        <v>2014</v>
      </c>
      <c r="D36" s="290"/>
      <c r="E36" s="290" t="s">
        <v>86</v>
      </c>
      <c r="F36" s="282">
        <v>45</v>
      </c>
      <c r="G36" s="283">
        <v>2</v>
      </c>
      <c r="H36" s="284">
        <v>45</v>
      </c>
      <c r="I36" s="284">
        <v>22.7069305555555</v>
      </c>
      <c r="J36" s="285" t="s">
        <v>2001</v>
      </c>
      <c r="K36" s="80" t="s">
        <v>689</v>
      </c>
      <c r="L36" s="80" t="s">
        <v>808</v>
      </c>
      <c r="M36" s="80" t="s">
        <v>808</v>
      </c>
      <c r="N36" s="80" t="s">
        <v>808</v>
      </c>
      <c r="O36" s="80"/>
      <c r="P36" s="80" t="s">
        <v>808</v>
      </c>
      <c r="Q36" s="80"/>
      <c r="R36" s="286" t="s">
        <v>664</v>
      </c>
      <c r="S36" s="1"/>
      <c r="T36" s="1"/>
    </row>
    <row r="37" ht="23" customHeight="1" spans="1:20">
      <c r="A37" s="280" t="s">
        <v>810</v>
      </c>
      <c r="B37" s="280" t="s">
        <v>20</v>
      </c>
      <c r="C37" s="80">
        <v>2014</v>
      </c>
      <c r="D37" s="281"/>
      <c r="E37" s="281" t="s">
        <v>87</v>
      </c>
      <c r="F37" s="282">
        <v>98.41</v>
      </c>
      <c r="G37" s="283">
        <v>1</v>
      </c>
      <c r="H37" s="284">
        <v>98.41</v>
      </c>
      <c r="I37" s="284">
        <v>4.9205</v>
      </c>
      <c r="J37" s="285" t="s">
        <v>1997</v>
      </c>
      <c r="K37" s="80" t="s">
        <v>662</v>
      </c>
      <c r="L37" s="80" t="s">
        <v>809</v>
      </c>
      <c r="M37" s="80" t="s">
        <v>809</v>
      </c>
      <c r="N37" s="80" t="s">
        <v>809</v>
      </c>
      <c r="O37" s="80" t="s">
        <v>2005</v>
      </c>
      <c r="P37" s="80" t="s">
        <v>809</v>
      </c>
      <c r="Q37" s="80"/>
      <c r="R37" s="286" t="s">
        <v>664</v>
      </c>
      <c r="S37" s="1"/>
      <c r="T37" s="1"/>
    </row>
    <row r="38" ht="23" customHeight="1" spans="1:20">
      <c r="A38" s="280" t="s">
        <v>814</v>
      </c>
      <c r="B38" s="280" t="s">
        <v>20</v>
      </c>
      <c r="C38" s="80">
        <v>2014</v>
      </c>
      <c r="D38" s="281"/>
      <c r="E38" s="281" t="s">
        <v>88</v>
      </c>
      <c r="F38" s="282">
        <v>60</v>
      </c>
      <c r="G38" s="283">
        <v>441</v>
      </c>
      <c r="H38" s="284">
        <v>60</v>
      </c>
      <c r="I38" s="284">
        <v>0</v>
      </c>
      <c r="J38" s="285" t="s">
        <v>1997</v>
      </c>
      <c r="K38" s="80" t="s">
        <v>695</v>
      </c>
      <c r="L38" s="80" t="s">
        <v>813</v>
      </c>
      <c r="M38" s="80" t="s">
        <v>813</v>
      </c>
      <c r="N38" s="80" t="s">
        <v>813</v>
      </c>
      <c r="O38" s="80" t="s">
        <v>2005</v>
      </c>
      <c r="P38" s="80" t="s">
        <v>813</v>
      </c>
      <c r="Q38" s="80"/>
      <c r="R38" s="286" t="s">
        <v>659</v>
      </c>
      <c r="S38" s="1"/>
      <c r="T38" s="1"/>
    </row>
    <row r="39" ht="23" customHeight="1" spans="1:20">
      <c r="A39" s="280" t="s">
        <v>819</v>
      </c>
      <c r="B39" s="280" t="s">
        <v>20</v>
      </c>
      <c r="C39" s="80">
        <v>2014</v>
      </c>
      <c r="D39" s="281"/>
      <c r="E39" s="281" t="s">
        <v>89</v>
      </c>
      <c r="F39" s="282">
        <v>135</v>
      </c>
      <c r="G39" s="283">
        <v>3</v>
      </c>
      <c r="H39" s="284">
        <v>135</v>
      </c>
      <c r="I39" s="284">
        <v>57.6480769230769</v>
      </c>
      <c r="J39" s="285" t="s">
        <v>1997</v>
      </c>
      <c r="K39" s="80" t="s">
        <v>662</v>
      </c>
      <c r="L39" s="80" t="s">
        <v>817</v>
      </c>
      <c r="M39" s="80" t="s">
        <v>818</v>
      </c>
      <c r="N39" s="80" t="s">
        <v>817</v>
      </c>
      <c r="O39" s="80" t="s">
        <v>2003</v>
      </c>
      <c r="P39" s="80" t="s">
        <v>817</v>
      </c>
      <c r="Q39" s="80"/>
      <c r="R39" s="286" t="s">
        <v>659</v>
      </c>
      <c r="S39" s="1"/>
      <c r="T39" s="1"/>
    </row>
    <row r="40" ht="23" customHeight="1" spans="1:20">
      <c r="A40" s="280" t="s">
        <v>824</v>
      </c>
      <c r="B40" s="280" t="s">
        <v>20</v>
      </c>
      <c r="C40" s="80">
        <v>2014</v>
      </c>
      <c r="D40" s="281"/>
      <c r="E40" s="281" t="s">
        <v>90</v>
      </c>
      <c r="F40" s="282">
        <v>30.9995</v>
      </c>
      <c r="G40" s="283">
        <v>10501</v>
      </c>
      <c r="H40" s="284">
        <v>30.9995</v>
      </c>
      <c r="I40" s="284">
        <v>0</v>
      </c>
      <c r="J40" s="285" t="s">
        <v>2001</v>
      </c>
      <c r="K40" s="80" t="s">
        <v>689</v>
      </c>
      <c r="L40" s="80" t="s">
        <v>823</v>
      </c>
      <c r="M40" s="80" t="s">
        <v>823</v>
      </c>
      <c r="N40" s="80" t="s">
        <v>823</v>
      </c>
      <c r="O40" s="80"/>
      <c r="P40" s="80" t="s">
        <v>823</v>
      </c>
      <c r="Q40" s="80"/>
      <c r="R40" s="286" t="s">
        <v>664</v>
      </c>
      <c r="S40" s="1"/>
      <c r="T40" s="1"/>
    </row>
    <row r="41" ht="23" customHeight="1" spans="1:20">
      <c r="A41" s="280" t="s">
        <v>829</v>
      </c>
      <c r="B41" s="280" t="s">
        <v>20</v>
      </c>
      <c r="C41" s="80">
        <v>2014</v>
      </c>
      <c r="D41" s="281"/>
      <c r="E41" s="281" t="s">
        <v>91</v>
      </c>
      <c r="F41" s="282">
        <v>45</v>
      </c>
      <c r="G41" s="283">
        <v>852</v>
      </c>
      <c r="H41" s="284">
        <v>45</v>
      </c>
      <c r="I41" s="284">
        <v>0</v>
      </c>
      <c r="J41" s="285" t="s">
        <v>2001</v>
      </c>
      <c r="K41" s="80" t="s">
        <v>689</v>
      </c>
      <c r="L41" s="80" t="s">
        <v>828</v>
      </c>
      <c r="M41" s="80" t="s">
        <v>828</v>
      </c>
      <c r="N41" s="80" t="s">
        <v>828</v>
      </c>
      <c r="O41" s="80"/>
      <c r="P41" s="80" t="s">
        <v>828</v>
      </c>
      <c r="Q41" s="80"/>
      <c r="R41" s="286" t="s">
        <v>664</v>
      </c>
      <c r="S41" s="1"/>
      <c r="T41" s="1"/>
    </row>
    <row r="42" ht="23" customHeight="1" spans="1:20">
      <c r="A42" s="280" t="s">
        <v>834</v>
      </c>
      <c r="B42" s="280" t="s">
        <v>20</v>
      </c>
      <c r="C42" s="80">
        <v>2014</v>
      </c>
      <c r="D42" s="281"/>
      <c r="E42" s="281" t="s">
        <v>92</v>
      </c>
      <c r="F42" s="282">
        <v>76.4</v>
      </c>
      <c r="G42" s="283">
        <v>1</v>
      </c>
      <c r="H42" s="284">
        <v>76.4</v>
      </c>
      <c r="I42" s="284">
        <v>39.8075833333333</v>
      </c>
      <c r="J42" s="285" t="s">
        <v>1997</v>
      </c>
      <c r="K42" s="80" t="s">
        <v>662</v>
      </c>
      <c r="L42" s="80" t="s">
        <v>831</v>
      </c>
      <c r="M42" s="80" t="s">
        <v>808</v>
      </c>
      <c r="N42" s="80" t="s">
        <v>831</v>
      </c>
      <c r="O42" s="80" t="s">
        <v>2002</v>
      </c>
      <c r="P42" s="80" t="s">
        <v>831</v>
      </c>
      <c r="Q42" s="80"/>
      <c r="R42" s="286" t="s">
        <v>659</v>
      </c>
      <c r="S42" s="1"/>
      <c r="T42" s="1"/>
    </row>
    <row r="43" ht="23" customHeight="1" spans="1:20">
      <c r="A43" s="280" t="s">
        <v>839</v>
      </c>
      <c r="B43" s="280" t="s">
        <v>20</v>
      </c>
      <c r="C43" s="80">
        <v>2014</v>
      </c>
      <c r="D43" s="281"/>
      <c r="E43" s="281" t="s">
        <v>93</v>
      </c>
      <c r="F43" s="282">
        <v>70</v>
      </c>
      <c r="G43" s="283">
        <v>8001</v>
      </c>
      <c r="H43" s="284">
        <v>70</v>
      </c>
      <c r="I43" s="284">
        <v>15.8183333333333</v>
      </c>
      <c r="J43" s="285" t="s">
        <v>2001</v>
      </c>
      <c r="K43" s="80" t="s">
        <v>695</v>
      </c>
      <c r="L43" s="80" t="s">
        <v>838</v>
      </c>
      <c r="M43" s="80" t="s">
        <v>838</v>
      </c>
      <c r="N43" s="80" t="s">
        <v>838</v>
      </c>
      <c r="O43" s="80"/>
      <c r="P43" s="80" t="s">
        <v>838</v>
      </c>
      <c r="Q43" s="80"/>
      <c r="R43" s="286"/>
      <c r="S43" s="1"/>
      <c r="T43" s="1"/>
    </row>
    <row r="44" ht="23" customHeight="1" spans="1:20">
      <c r="A44" s="280" t="s">
        <v>844</v>
      </c>
      <c r="B44" s="280" t="s">
        <v>20</v>
      </c>
      <c r="C44" s="80">
        <v>2014</v>
      </c>
      <c r="D44" s="281"/>
      <c r="E44" s="281" t="s">
        <v>94</v>
      </c>
      <c r="F44" s="282">
        <v>100</v>
      </c>
      <c r="G44" s="283">
        <v>29</v>
      </c>
      <c r="H44" s="284">
        <v>100</v>
      </c>
      <c r="I44" s="284">
        <v>5</v>
      </c>
      <c r="J44" s="285" t="s">
        <v>1997</v>
      </c>
      <c r="K44" s="80" t="s">
        <v>662</v>
      </c>
      <c r="L44" s="80" t="s">
        <v>842</v>
      </c>
      <c r="M44" s="80" t="s">
        <v>843</v>
      </c>
      <c r="N44" s="80" t="s">
        <v>842</v>
      </c>
      <c r="O44" s="80" t="s">
        <v>2004</v>
      </c>
      <c r="P44" s="80" t="s">
        <v>842</v>
      </c>
      <c r="Q44" s="80"/>
      <c r="R44" s="286" t="s">
        <v>659</v>
      </c>
      <c r="S44" s="1"/>
      <c r="T44" s="1"/>
    </row>
    <row r="45" ht="23" customHeight="1" spans="1:20">
      <c r="A45" s="280" t="s">
        <v>850</v>
      </c>
      <c r="B45" s="280" t="s">
        <v>20</v>
      </c>
      <c r="C45" s="80">
        <v>2014</v>
      </c>
      <c r="D45" s="281"/>
      <c r="E45" s="281" t="s">
        <v>95</v>
      </c>
      <c r="F45" s="282">
        <v>45</v>
      </c>
      <c r="G45" s="283">
        <v>3</v>
      </c>
      <c r="H45" s="284">
        <v>45</v>
      </c>
      <c r="I45" s="284">
        <v>24.0705008534882</v>
      </c>
      <c r="J45" s="285" t="s">
        <v>1997</v>
      </c>
      <c r="K45" s="80" t="s">
        <v>852</v>
      </c>
      <c r="L45" s="80" t="s">
        <v>849</v>
      </c>
      <c r="M45" s="80" t="s">
        <v>849</v>
      </c>
      <c r="N45" s="80" t="s">
        <v>849</v>
      </c>
      <c r="O45" s="80" t="s">
        <v>2002</v>
      </c>
      <c r="P45" s="80" t="s">
        <v>849</v>
      </c>
      <c r="Q45" s="80"/>
      <c r="R45" s="286" t="s">
        <v>659</v>
      </c>
      <c r="S45" s="1"/>
      <c r="T45" s="1"/>
    </row>
    <row r="46" ht="23" customHeight="1" spans="1:20">
      <c r="A46" s="280" t="s">
        <v>855</v>
      </c>
      <c r="B46" s="280" t="s">
        <v>20</v>
      </c>
      <c r="C46" s="80">
        <v>2014</v>
      </c>
      <c r="D46" s="281"/>
      <c r="E46" s="281" t="s">
        <v>96</v>
      </c>
      <c r="F46" s="282">
        <v>75</v>
      </c>
      <c r="G46" s="283">
        <v>26</v>
      </c>
      <c r="H46" s="284">
        <v>75</v>
      </c>
      <c r="I46" s="284">
        <v>24.721679325</v>
      </c>
      <c r="J46" s="285" t="s">
        <v>1997</v>
      </c>
      <c r="K46" s="80" t="s">
        <v>695</v>
      </c>
      <c r="L46" s="80" t="s">
        <v>854</v>
      </c>
      <c r="M46" s="80" t="s">
        <v>854</v>
      </c>
      <c r="N46" s="80" t="s">
        <v>854</v>
      </c>
      <c r="O46" s="80" t="s">
        <v>2005</v>
      </c>
      <c r="P46" s="80" t="s">
        <v>854</v>
      </c>
      <c r="Q46" s="80"/>
      <c r="R46" s="286" t="s">
        <v>659</v>
      </c>
      <c r="S46" s="1"/>
      <c r="T46" s="1"/>
    </row>
    <row r="47" ht="23" customHeight="1" spans="1:20">
      <c r="A47" s="280" t="s">
        <v>860</v>
      </c>
      <c r="B47" s="280" t="s">
        <v>20</v>
      </c>
      <c r="C47" s="80">
        <v>2014</v>
      </c>
      <c r="D47" s="281"/>
      <c r="E47" s="281" t="s">
        <v>97</v>
      </c>
      <c r="F47" s="282">
        <v>30</v>
      </c>
      <c r="G47" s="283">
        <v>201</v>
      </c>
      <c r="H47" s="284">
        <v>30</v>
      </c>
      <c r="I47" s="284">
        <v>13.3275</v>
      </c>
      <c r="J47" s="285" t="s">
        <v>2001</v>
      </c>
      <c r="K47" s="80" t="s">
        <v>689</v>
      </c>
      <c r="L47" s="80" t="s">
        <v>862</v>
      </c>
      <c r="M47" s="80" t="s">
        <v>862</v>
      </c>
      <c r="N47" s="80" t="s">
        <v>862</v>
      </c>
      <c r="O47" s="80"/>
      <c r="P47" s="80" t="s">
        <v>862</v>
      </c>
      <c r="Q47" s="80"/>
      <c r="R47" s="286" t="s">
        <v>664</v>
      </c>
      <c r="S47" s="1"/>
      <c r="T47" s="1"/>
    </row>
    <row r="48" ht="23" customHeight="1" spans="1:20">
      <c r="A48" s="280" t="s">
        <v>864</v>
      </c>
      <c r="B48" s="280" t="s">
        <v>20</v>
      </c>
      <c r="C48" s="80">
        <v>2014</v>
      </c>
      <c r="D48" s="281"/>
      <c r="E48" s="281" t="s">
        <v>98</v>
      </c>
      <c r="F48" s="282">
        <v>77</v>
      </c>
      <c r="G48" s="283">
        <v>6</v>
      </c>
      <c r="H48" s="284">
        <v>77</v>
      </c>
      <c r="I48" s="284">
        <v>38.49175</v>
      </c>
      <c r="J48" s="285" t="s">
        <v>1997</v>
      </c>
      <c r="K48" s="80" t="s">
        <v>662</v>
      </c>
      <c r="L48" s="80" t="s">
        <v>863</v>
      </c>
      <c r="M48" s="80" t="s">
        <v>863</v>
      </c>
      <c r="N48" s="80" t="s">
        <v>863</v>
      </c>
      <c r="O48" s="80" t="s">
        <v>2002</v>
      </c>
      <c r="P48" s="80" t="s">
        <v>863</v>
      </c>
      <c r="Q48" s="80"/>
      <c r="R48" s="286" t="s">
        <v>777</v>
      </c>
      <c r="S48" s="1"/>
      <c r="T48" s="1"/>
    </row>
    <row r="49" ht="23" customHeight="1" spans="1:20">
      <c r="A49" s="280" t="s">
        <v>870</v>
      </c>
      <c r="B49" s="280" t="s">
        <v>20</v>
      </c>
      <c r="C49" s="80">
        <v>2014</v>
      </c>
      <c r="D49" s="281"/>
      <c r="E49" s="281" t="s">
        <v>99</v>
      </c>
      <c r="F49" s="282">
        <v>65</v>
      </c>
      <c r="G49" s="283">
        <v>58</v>
      </c>
      <c r="H49" s="284">
        <v>65</v>
      </c>
      <c r="I49" s="284">
        <v>31.44075</v>
      </c>
      <c r="J49" s="285" t="s">
        <v>1997</v>
      </c>
      <c r="K49" s="80" t="s">
        <v>662</v>
      </c>
      <c r="L49" s="80" t="s">
        <v>867</v>
      </c>
      <c r="M49" s="80" t="s">
        <v>868</v>
      </c>
      <c r="N49" s="80" t="s">
        <v>867</v>
      </c>
      <c r="O49" s="80" t="s">
        <v>2004</v>
      </c>
      <c r="P49" s="80" t="s">
        <v>867</v>
      </c>
      <c r="Q49" s="80"/>
      <c r="R49" s="286" t="s">
        <v>659</v>
      </c>
      <c r="S49" s="1"/>
      <c r="T49" s="1"/>
    </row>
    <row r="50" ht="23" customHeight="1" spans="1:20">
      <c r="A50" s="280" t="s">
        <v>876</v>
      </c>
      <c r="B50" s="280" t="s">
        <v>20</v>
      </c>
      <c r="C50" s="80">
        <v>2014</v>
      </c>
      <c r="D50" s="281"/>
      <c r="E50" s="281" t="s">
        <v>100</v>
      </c>
      <c r="F50" s="282">
        <v>200</v>
      </c>
      <c r="G50" s="283">
        <v>954</v>
      </c>
      <c r="H50" s="284">
        <v>200</v>
      </c>
      <c r="I50" s="284">
        <v>24.9921052631579</v>
      </c>
      <c r="J50" s="285" t="s">
        <v>2001</v>
      </c>
      <c r="K50" s="80" t="s">
        <v>689</v>
      </c>
      <c r="L50" s="80" t="s">
        <v>874</v>
      </c>
      <c r="M50" s="80" t="s">
        <v>874</v>
      </c>
      <c r="N50" s="80" t="s">
        <v>874</v>
      </c>
      <c r="O50" s="80"/>
      <c r="P50" s="80" t="s">
        <v>874</v>
      </c>
      <c r="Q50" s="80"/>
      <c r="R50" s="286" t="s">
        <v>664</v>
      </c>
      <c r="S50" s="1"/>
      <c r="T50" s="1"/>
    </row>
    <row r="51" ht="23" customHeight="1" spans="1:20">
      <c r="A51" s="280" t="s">
        <v>881</v>
      </c>
      <c r="B51" s="280" t="s">
        <v>20</v>
      </c>
      <c r="C51" s="80">
        <v>2014</v>
      </c>
      <c r="D51" s="281"/>
      <c r="E51" s="281" t="s">
        <v>101</v>
      </c>
      <c r="F51" s="282">
        <v>120</v>
      </c>
      <c r="G51" s="283">
        <v>1</v>
      </c>
      <c r="H51" s="284">
        <v>120</v>
      </c>
      <c r="I51" s="284">
        <v>63</v>
      </c>
      <c r="J51" s="285" t="s">
        <v>1997</v>
      </c>
      <c r="K51" s="80" t="s">
        <v>662</v>
      </c>
      <c r="L51" s="80" t="s">
        <v>879</v>
      </c>
      <c r="M51" s="80" t="s">
        <v>2007</v>
      </c>
      <c r="N51" s="80" t="s">
        <v>879</v>
      </c>
      <c r="O51" s="80" t="s">
        <v>2005</v>
      </c>
      <c r="P51" s="80" t="s">
        <v>879</v>
      </c>
      <c r="Q51" s="80"/>
      <c r="R51" s="286" t="s">
        <v>659</v>
      </c>
      <c r="S51" s="1"/>
      <c r="T51" s="1"/>
    </row>
    <row r="52" ht="23" customHeight="1" spans="1:20">
      <c r="A52" s="280" t="s">
        <v>885</v>
      </c>
      <c r="B52" s="280" t="s">
        <v>20</v>
      </c>
      <c r="C52" s="80">
        <v>2014</v>
      </c>
      <c r="D52" s="281"/>
      <c r="E52" s="281" t="s">
        <v>102</v>
      </c>
      <c r="F52" s="282">
        <v>25</v>
      </c>
      <c r="G52" s="283">
        <v>52</v>
      </c>
      <c r="H52" s="284">
        <v>25</v>
      </c>
      <c r="I52" s="284">
        <v>0</v>
      </c>
      <c r="J52" s="285" t="s">
        <v>1997</v>
      </c>
      <c r="K52" s="80" t="s">
        <v>662</v>
      </c>
      <c r="L52" s="80" t="s">
        <v>884</v>
      </c>
      <c r="M52" s="80" t="s">
        <v>884</v>
      </c>
      <c r="N52" s="80" t="s">
        <v>884</v>
      </c>
      <c r="O52" s="80" t="s">
        <v>2002</v>
      </c>
      <c r="P52" s="80" t="s">
        <v>884</v>
      </c>
      <c r="Q52" s="80"/>
      <c r="R52" s="286" t="s">
        <v>664</v>
      </c>
      <c r="S52" s="1"/>
      <c r="T52" s="1"/>
    </row>
    <row r="53" ht="23" customHeight="1" spans="1:20">
      <c r="A53" s="280" t="s">
        <v>888</v>
      </c>
      <c r="B53" s="280" t="s">
        <v>20</v>
      </c>
      <c r="C53" s="80">
        <v>2014</v>
      </c>
      <c r="D53" s="281"/>
      <c r="E53" s="281" t="s">
        <v>103</v>
      </c>
      <c r="F53" s="282">
        <v>25</v>
      </c>
      <c r="G53" s="283">
        <v>45</v>
      </c>
      <c r="H53" s="284">
        <v>25</v>
      </c>
      <c r="I53" s="284">
        <v>25</v>
      </c>
      <c r="J53" s="285" t="s">
        <v>2001</v>
      </c>
      <c r="K53" s="80" t="s">
        <v>689</v>
      </c>
      <c r="L53" s="80" t="s">
        <v>887</v>
      </c>
      <c r="M53" s="80" t="s">
        <v>887</v>
      </c>
      <c r="N53" s="80" t="s">
        <v>887</v>
      </c>
      <c r="O53" s="80"/>
      <c r="P53" s="80" t="s">
        <v>887</v>
      </c>
      <c r="Q53" s="80"/>
      <c r="R53" s="286" t="s">
        <v>664</v>
      </c>
      <c r="S53" s="1"/>
      <c r="T53" s="1"/>
    </row>
    <row r="54" ht="23" customHeight="1" spans="1:20">
      <c r="A54" s="280" t="s">
        <v>891</v>
      </c>
      <c r="B54" s="280" t="s">
        <v>20</v>
      </c>
      <c r="C54" s="80">
        <v>2014</v>
      </c>
      <c r="D54" s="281"/>
      <c r="E54" s="281" t="s">
        <v>104</v>
      </c>
      <c r="F54" s="282">
        <v>69.47</v>
      </c>
      <c r="G54" s="283">
        <v>1</v>
      </c>
      <c r="H54" s="284">
        <v>69.47</v>
      </c>
      <c r="I54" s="284">
        <v>36.47175</v>
      </c>
      <c r="J54" s="285" t="s">
        <v>1997</v>
      </c>
      <c r="K54" s="80" t="s">
        <v>662</v>
      </c>
      <c r="L54" s="80" t="s">
        <v>788</v>
      </c>
      <c r="M54" s="80" t="s">
        <v>788</v>
      </c>
      <c r="N54" s="80" t="s">
        <v>788</v>
      </c>
      <c r="O54" s="80" t="s">
        <v>2000</v>
      </c>
      <c r="P54" s="80" t="s">
        <v>788</v>
      </c>
      <c r="Q54" s="80"/>
      <c r="R54" s="286" t="s">
        <v>664</v>
      </c>
      <c r="S54" s="1"/>
      <c r="T54" s="1"/>
    </row>
    <row r="55" ht="23" customHeight="1" spans="1:20">
      <c r="A55" s="280" t="s">
        <v>894</v>
      </c>
      <c r="B55" s="280" t="s">
        <v>20</v>
      </c>
      <c r="C55" s="80">
        <v>2014</v>
      </c>
      <c r="D55" s="281"/>
      <c r="E55" s="281" t="s">
        <v>105</v>
      </c>
      <c r="F55" s="282">
        <v>20.8</v>
      </c>
      <c r="G55" s="283">
        <v>1</v>
      </c>
      <c r="H55" s="284">
        <v>20.8</v>
      </c>
      <c r="I55" s="284">
        <v>10.673</v>
      </c>
      <c r="J55" s="285" t="s">
        <v>1997</v>
      </c>
      <c r="K55" s="80" t="s">
        <v>662</v>
      </c>
      <c r="L55" s="80" t="s">
        <v>674</v>
      </c>
      <c r="M55" s="80" t="s">
        <v>676</v>
      </c>
      <c r="N55" s="80" t="s">
        <v>674</v>
      </c>
      <c r="O55" s="80" t="s">
        <v>2000</v>
      </c>
      <c r="P55" s="80" t="s">
        <v>674</v>
      </c>
      <c r="Q55" s="80"/>
      <c r="R55" s="286" t="s">
        <v>664</v>
      </c>
      <c r="S55" s="1"/>
      <c r="T55" s="1"/>
    </row>
    <row r="56" ht="23" customHeight="1" spans="1:20">
      <c r="A56" s="280" t="s">
        <v>897</v>
      </c>
      <c r="B56" s="280" t="s">
        <v>20</v>
      </c>
      <c r="C56" s="80">
        <v>2014</v>
      </c>
      <c r="D56" s="281"/>
      <c r="E56" s="281" t="s">
        <v>89</v>
      </c>
      <c r="F56" s="282">
        <v>16.79</v>
      </c>
      <c r="G56" s="283">
        <v>1</v>
      </c>
      <c r="H56" s="284">
        <v>16.79</v>
      </c>
      <c r="I56" s="284">
        <v>8.88121041666667</v>
      </c>
      <c r="J56" s="285" t="s">
        <v>1997</v>
      </c>
      <c r="K56" s="80" t="s">
        <v>695</v>
      </c>
      <c r="L56" s="80" t="s">
        <v>818</v>
      </c>
      <c r="M56" s="80" t="s">
        <v>818</v>
      </c>
      <c r="N56" s="80" t="s">
        <v>817</v>
      </c>
      <c r="O56" s="80" t="s">
        <v>2003</v>
      </c>
      <c r="P56" s="80" t="s">
        <v>818</v>
      </c>
      <c r="Q56" s="80"/>
      <c r="R56" s="286" t="s">
        <v>664</v>
      </c>
      <c r="S56" s="1"/>
      <c r="T56" s="1"/>
    </row>
    <row r="57" ht="23" customHeight="1" spans="1:20">
      <c r="A57" s="280" t="s">
        <v>901</v>
      </c>
      <c r="B57" s="280" t="s">
        <v>20</v>
      </c>
      <c r="C57" s="80">
        <v>2014</v>
      </c>
      <c r="D57" s="290"/>
      <c r="E57" s="290" t="s">
        <v>106</v>
      </c>
      <c r="F57" s="282">
        <v>133.06</v>
      </c>
      <c r="G57" s="283">
        <v>1</v>
      </c>
      <c r="H57" s="284">
        <v>133.06</v>
      </c>
      <c r="I57" s="284">
        <v>7.70639166666667</v>
      </c>
      <c r="J57" s="285" t="s">
        <v>1997</v>
      </c>
      <c r="K57" s="80" t="s">
        <v>662</v>
      </c>
      <c r="L57" s="80" t="s">
        <v>900</v>
      </c>
      <c r="M57" s="80" t="s">
        <v>900</v>
      </c>
      <c r="N57" s="80" t="s">
        <v>900</v>
      </c>
      <c r="O57" s="80" t="s">
        <v>2003</v>
      </c>
      <c r="P57" s="80" t="s">
        <v>900</v>
      </c>
      <c r="Q57" s="80"/>
      <c r="R57" s="286" t="s">
        <v>664</v>
      </c>
      <c r="S57" s="1"/>
      <c r="T57" s="1"/>
    </row>
    <row r="58" ht="23" customHeight="1" spans="1:20">
      <c r="A58" s="280" t="s">
        <v>906</v>
      </c>
      <c r="B58" s="280" t="s">
        <v>20</v>
      </c>
      <c r="C58" s="80">
        <v>2014</v>
      </c>
      <c r="D58" s="281"/>
      <c r="E58" s="281" t="s">
        <v>113</v>
      </c>
      <c r="F58" s="282">
        <v>956.86</v>
      </c>
      <c r="G58" s="283">
        <v>632</v>
      </c>
      <c r="H58" s="284">
        <v>956.86</v>
      </c>
      <c r="I58" s="284">
        <v>54.8781265202134</v>
      </c>
      <c r="J58" s="285" t="s">
        <v>1997</v>
      </c>
      <c r="K58" s="80" t="s">
        <v>662</v>
      </c>
      <c r="L58" s="80" t="s">
        <v>904</v>
      </c>
      <c r="M58" s="80" t="s">
        <v>905</v>
      </c>
      <c r="N58" s="80" t="s">
        <v>904</v>
      </c>
      <c r="O58" s="80" t="s">
        <v>2006</v>
      </c>
      <c r="P58" s="80" t="s">
        <v>904</v>
      </c>
      <c r="Q58" s="80"/>
      <c r="R58" s="286" t="s">
        <v>659</v>
      </c>
      <c r="S58" s="1"/>
      <c r="T58" s="1"/>
    </row>
    <row r="59" ht="23" customHeight="1" spans="1:20">
      <c r="A59" s="475" t="s">
        <v>913</v>
      </c>
      <c r="B59" s="280" t="s">
        <v>20</v>
      </c>
      <c r="C59" s="80">
        <v>2015</v>
      </c>
      <c r="D59" s="281"/>
      <c r="E59" s="281" t="s">
        <v>115</v>
      </c>
      <c r="F59" s="282">
        <v>184.902225</v>
      </c>
      <c r="G59" s="283">
        <v>58</v>
      </c>
      <c r="H59" s="284">
        <v>184.902225</v>
      </c>
      <c r="I59" s="284">
        <v>23.8832040625</v>
      </c>
      <c r="J59" s="285" t="s">
        <v>1997</v>
      </c>
      <c r="K59" s="80" t="s">
        <v>662</v>
      </c>
      <c r="L59" s="80" t="s">
        <v>911</v>
      </c>
      <c r="M59" s="80" t="s">
        <v>911</v>
      </c>
      <c r="N59" s="80" t="s">
        <v>911</v>
      </c>
      <c r="O59" s="80" t="s">
        <v>2008</v>
      </c>
      <c r="P59" s="80" t="s">
        <v>911</v>
      </c>
      <c r="Q59" s="80"/>
      <c r="R59" s="286" t="s">
        <v>660</v>
      </c>
      <c r="S59" s="1" t="s">
        <v>1999</v>
      </c>
      <c r="T59" s="1"/>
    </row>
    <row r="60" ht="23" customHeight="1" spans="1:20">
      <c r="A60" s="280" t="s">
        <v>917</v>
      </c>
      <c r="B60" s="280" t="s">
        <v>20</v>
      </c>
      <c r="C60" s="80">
        <v>2015</v>
      </c>
      <c r="D60" s="281"/>
      <c r="E60" s="281" t="s">
        <v>116</v>
      </c>
      <c r="F60" s="282">
        <v>180</v>
      </c>
      <c r="G60" s="283">
        <v>70</v>
      </c>
      <c r="H60" s="284">
        <v>180</v>
      </c>
      <c r="I60" s="284">
        <v>14.7</v>
      </c>
      <c r="J60" s="280" t="s">
        <v>1997</v>
      </c>
      <c r="K60" s="80" t="s">
        <v>662</v>
      </c>
      <c r="L60" s="80" t="s">
        <v>904</v>
      </c>
      <c r="M60" s="80" t="s">
        <v>904</v>
      </c>
      <c r="N60" s="80" t="s">
        <v>904</v>
      </c>
      <c r="O60" s="80" t="s">
        <v>2006</v>
      </c>
      <c r="P60" s="80" t="s">
        <v>904</v>
      </c>
      <c r="Q60" s="80"/>
      <c r="R60" s="286"/>
      <c r="S60" s="1"/>
      <c r="T60" s="1"/>
    </row>
    <row r="61" ht="23" customHeight="1" spans="1:20">
      <c r="A61" s="280" t="s">
        <v>920</v>
      </c>
      <c r="B61" s="280" t="s">
        <v>20</v>
      </c>
      <c r="C61" s="80">
        <v>2015</v>
      </c>
      <c r="D61" s="290"/>
      <c r="E61" s="290" t="s">
        <v>117</v>
      </c>
      <c r="F61" s="282">
        <v>150</v>
      </c>
      <c r="G61" s="283">
        <v>126028</v>
      </c>
      <c r="H61" s="284">
        <v>150</v>
      </c>
      <c r="I61" s="284">
        <v>44.93</v>
      </c>
      <c r="J61" s="285" t="s">
        <v>1997</v>
      </c>
      <c r="K61" s="80" t="s">
        <v>662</v>
      </c>
      <c r="L61" s="80" t="s">
        <v>842</v>
      </c>
      <c r="M61" s="80" t="s">
        <v>843</v>
      </c>
      <c r="N61" s="80" t="s">
        <v>842</v>
      </c>
      <c r="O61" s="80" t="s">
        <v>2004</v>
      </c>
      <c r="P61" s="80" t="s">
        <v>842</v>
      </c>
      <c r="Q61" s="80"/>
      <c r="R61" s="286" t="s">
        <v>659</v>
      </c>
      <c r="S61" s="1"/>
      <c r="T61" s="1"/>
    </row>
    <row r="62" ht="23" customHeight="1" spans="1:20">
      <c r="A62" s="280" t="s">
        <v>923</v>
      </c>
      <c r="B62" s="280" t="s">
        <v>20</v>
      </c>
      <c r="C62" s="80">
        <v>2015</v>
      </c>
      <c r="D62" s="281"/>
      <c r="E62" s="281" t="s">
        <v>118</v>
      </c>
      <c r="F62" s="282">
        <v>80</v>
      </c>
      <c r="G62" s="283">
        <v>801</v>
      </c>
      <c r="H62" s="284">
        <v>80</v>
      </c>
      <c r="I62" s="284">
        <v>160</v>
      </c>
      <c r="J62" s="285" t="s">
        <v>1997</v>
      </c>
      <c r="K62" s="80" t="s">
        <v>662</v>
      </c>
      <c r="L62" s="80" t="s">
        <v>712</v>
      </c>
      <c r="M62" s="80" t="s">
        <v>919</v>
      </c>
      <c r="N62" s="80" t="s">
        <v>712</v>
      </c>
      <c r="O62" s="80" t="s">
        <v>2002</v>
      </c>
      <c r="P62" s="80" t="s">
        <v>712</v>
      </c>
      <c r="Q62" s="80"/>
      <c r="R62" s="286" t="s">
        <v>659</v>
      </c>
      <c r="S62" s="1"/>
      <c r="T62" s="1"/>
    </row>
    <row r="63" ht="23" customHeight="1" spans="1:20">
      <c r="A63" s="280" t="s">
        <v>926</v>
      </c>
      <c r="B63" s="280" t="s">
        <v>20</v>
      </c>
      <c r="C63" s="80">
        <v>2015</v>
      </c>
      <c r="D63" s="281"/>
      <c r="E63" s="281" t="s">
        <v>119</v>
      </c>
      <c r="F63" s="282">
        <v>47.25</v>
      </c>
      <c r="G63" s="283">
        <v>5</v>
      </c>
      <c r="H63" s="284">
        <v>47.25</v>
      </c>
      <c r="I63" s="284">
        <v>5.355</v>
      </c>
      <c r="J63" s="285" t="s">
        <v>1997</v>
      </c>
      <c r="K63" s="80" t="s">
        <v>662</v>
      </c>
      <c r="L63" s="80" t="s">
        <v>879</v>
      </c>
      <c r="M63" s="80" t="s">
        <v>879</v>
      </c>
      <c r="N63" s="80" t="s">
        <v>879</v>
      </c>
      <c r="O63" s="80" t="s">
        <v>2005</v>
      </c>
      <c r="P63" s="80" t="s">
        <v>879</v>
      </c>
      <c r="Q63" s="80"/>
      <c r="R63" s="286" t="s">
        <v>664</v>
      </c>
      <c r="S63" s="1"/>
      <c r="T63" s="1"/>
    </row>
    <row r="64" ht="23" customHeight="1" spans="1:20">
      <c r="A64" s="280" t="s">
        <v>929</v>
      </c>
      <c r="B64" s="280" t="s">
        <v>20</v>
      </c>
      <c r="C64" s="80">
        <v>2015</v>
      </c>
      <c r="D64" s="281"/>
      <c r="E64" s="281" t="s">
        <v>122</v>
      </c>
      <c r="F64" s="282">
        <v>25</v>
      </c>
      <c r="G64" s="283">
        <v>135</v>
      </c>
      <c r="H64" s="284">
        <v>25</v>
      </c>
      <c r="I64" s="284">
        <v>8.258625</v>
      </c>
      <c r="J64" s="285" t="s">
        <v>2001</v>
      </c>
      <c r="K64" s="80" t="s">
        <v>689</v>
      </c>
      <c r="L64" s="80" t="s">
        <v>925</v>
      </c>
      <c r="M64" s="80" t="s">
        <v>925</v>
      </c>
      <c r="N64" s="80" t="s">
        <v>925</v>
      </c>
      <c r="O64" s="80"/>
      <c r="P64" s="80" t="s">
        <v>925</v>
      </c>
      <c r="Q64" s="80"/>
      <c r="R64" s="286" t="s">
        <v>664</v>
      </c>
      <c r="S64" s="1"/>
      <c r="T64" s="1"/>
    </row>
    <row r="65" ht="23" customHeight="1" spans="1:20">
      <c r="A65" s="280" t="s">
        <v>934</v>
      </c>
      <c r="B65" s="280" t="s">
        <v>20</v>
      </c>
      <c r="C65" s="80">
        <v>2015</v>
      </c>
      <c r="D65" s="281"/>
      <c r="E65" s="281" t="s">
        <v>123</v>
      </c>
      <c r="F65" s="282">
        <v>40</v>
      </c>
      <c r="G65" s="283">
        <v>142</v>
      </c>
      <c r="H65" s="284">
        <v>40</v>
      </c>
      <c r="I65" s="284">
        <v>24.3535</v>
      </c>
      <c r="J65" s="285" t="s">
        <v>2001</v>
      </c>
      <c r="K65" s="80" t="s">
        <v>689</v>
      </c>
      <c r="L65" s="80" t="s">
        <v>928</v>
      </c>
      <c r="M65" s="80" t="s">
        <v>928</v>
      </c>
      <c r="N65" s="80" t="s">
        <v>928</v>
      </c>
      <c r="O65" s="80"/>
      <c r="P65" s="80" t="s">
        <v>928</v>
      </c>
      <c r="Q65" s="80"/>
      <c r="R65" s="286" t="s">
        <v>664</v>
      </c>
      <c r="S65" s="1"/>
      <c r="T65" s="1"/>
    </row>
    <row r="66" ht="23" customHeight="1" spans="1:20">
      <c r="A66" s="280" t="s">
        <v>936</v>
      </c>
      <c r="B66" s="280" t="s">
        <v>20</v>
      </c>
      <c r="C66" s="80">
        <v>2015</v>
      </c>
      <c r="D66" s="281"/>
      <c r="E66" s="281" t="s">
        <v>124</v>
      </c>
      <c r="F66" s="282">
        <v>75</v>
      </c>
      <c r="G66" s="283">
        <v>6</v>
      </c>
      <c r="H66" s="284">
        <v>75</v>
      </c>
      <c r="I66" s="284">
        <v>28.5589660959947</v>
      </c>
      <c r="J66" s="285" t="s">
        <v>1997</v>
      </c>
      <c r="K66" s="80" t="s">
        <v>662</v>
      </c>
      <c r="L66" s="80" t="s">
        <v>932</v>
      </c>
      <c r="M66" s="80" t="s">
        <v>932</v>
      </c>
      <c r="N66" s="80" t="s">
        <v>932</v>
      </c>
      <c r="O66" s="80" t="s">
        <v>1998</v>
      </c>
      <c r="P66" s="80" t="s">
        <v>932</v>
      </c>
      <c r="Q66" s="80"/>
      <c r="R66" s="286" t="s">
        <v>659</v>
      </c>
      <c r="S66" s="1"/>
      <c r="T66" s="1"/>
    </row>
    <row r="67" ht="23" customHeight="1" spans="1:20">
      <c r="A67" s="280" t="s">
        <v>941</v>
      </c>
      <c r="B67" s="280" t="s">
        <v>20</v>
      </c>
      <c r="C67" s="80">
        <v>2015</v>
      </c>
      <c r="D67" s="281"/>
      <c r="E67" s="281" t="s">
        <v>125</v>
      </c>
      <c r="F67" s="282">
        <v>63.034</v>
      </c>
      <c r="G67" s="283">
        <v>202</v>
      </c>
      <c r="H67" s="284">
        <v>63.034</v>
      </c>
      <c r="I67" s="284">
        <v>30.1265</v>
      </c>
      <c r="J67" s="285" t="s">
        <v>1997</v>
      </c>
      <c r="K67" s="80" t="s">
        <v>662</v>
      </c>
      <c r="L67" s="80" t="s">
        <v>863</v>
      </c>
      <c r="M67" s="80" t="s">
        <v>863</v>
      </c>
      <c r="N67" s="80" t="s">
        <v>863</v>
      </c>
      <c r="O67" s="80" t="s">
        <v>2002</v>
      </c>
      <c r="P67" s="80" t="s">
        <v>863</v>
      </c>
      <c r="Q67" s="80"/>
      <c r="R67" s="286" t="s">
        <v>747</v>
      </c>
      <c r="S67" s="1"/>
      <c r="T67" s="1"/>
    </row>
    <row r="68" ht="23" customHeight="1" spans="1:20">
      <c r="A68" s="280" t="s">
        <v>944</v>
      </c>
      <c r="B68" s="280" t="s">
        <v>20</v>
      </c>
      <c r="C68" s="80">
        <v>2015</v>
      </c>
      <c r="D68" s="281"/>
      <c r="E68" s="281" t="s">
        <v>126</v>
      </c>
      <c r="F68" s="282">
        <v>342.947618</v>
      </c>
      <c r="G68" s="283">
        <v>1</v>
      </c>
      <c r="H68" s="284">
        <v>342.947618</v>
      </c>
      <c r="I68" s="284">
        <v>211.270022172083</v>
      </c>
      <c r="J68" s="285" t="s">
        <v>1997</v>
      </c>
      <c r="K68" s="80" t="s">
        <v>662</v>
      </c>
      <c r="L68" s="80" t="s">
        <v>939</v>
      </c>
      <c r="M68" s="80" t="s">
        <v>808</v>
      </c>
      <c r="N68" s="80" t="s">
        <v>939</v>
      </c>
      <c r="O68" s="80" t="s">
        <v>2006</v>
      </c>
      <c r="P68" s="80" t="s">
        <v>939</v>
      </c>
      <c r="Q68" s="80"/>
      <c r="R68" s="286" t="s">
        <v>659</v>
      </c>
      <c r="S68" s="1"/>
      <c r="T68" s="1"/>
    </row>
    <row r="69" ht="23" customHeight="1" spans="1:20">
      <c r="A69" s="280" t="s">
        <v>948</v>
      </c>
      <c r="B69" s="280" t="s">
        <v>20</v>
      </c>
      <c r="C69" s="80">
        <v>2015</v>
      </c>
      <c r="D69" s="281"/>
      <c r="E69" s="281" t="s">
        <v>127</v>
      </c>
      <c r="F69" s="282">
        <v>50</v>
      </c>
      <c r="G69" s="283">
        <v>8001</v>
      </c>
      <c r="H69" s="284">
        <v>50</v>
      </c>
      <c r="I69" s="284">
        <v>50</v>
      </c>
      <c r="J69" s="285" t="s">
        <v>2001</v>
      </c>
      <c r="K69" s="80" t="s">
        <v>689</v>
      </c>
      <c r="L69" s="80" t="s">
        <v>943</v>
      </c>
      <c r="M69" s="80" t="s">
        <v>943</v>
      </c>
      <c r="N69" s="80" t="s">
        <v>943</v>
      </c>
      <c r="O69" s="80"/>
      <c r="P69" s="80" t="s">
        <v>943</v>
      </c>
      <c r="Q69" s="80"/>
      <c r="R69" s="286" t="s">
        <v>664</v>
      </c>
      <c r="S69" s="1"/>
      <c r="T69" s="1"/>
    </row>
    <row r="70" ht="23" customHeight="1" spans="1:20">
      <c r="A70" s="280" t="s">
        <v>950</v>
      </c>
      <c r="B70" s="280" t="s">
        <v>20</v>
      </c>
      <c r="C70" s="80">
        <v>2015</v>
      </c>
      <c r="D70" s="281"/>
      <c r="E70" s="281" t="s">
        <v>128</v>
      </c>
      <c r="F70" s="282">
        <v>270</v>
      </c>
      <c r="G70" s="283">
        <v>84</v>
      </c>
      <c r="H70" s="284">
        <v>270</v>
      </c>
      <c r="I70" s="284">
        <v>150.169475075324</v>
      </c>
      <c r="J70" s="285" t="s">
        <v>1997</v>
      </c>
      <c r="K70" s="80" t="s">
        <v>662</v>
      </c>
      <c r="L70" s="80" t="s">
        <v>953</v>
      </c>
      <c r="M70" s="80" t="s">
        <v>947</v>
      </c>
      <c r="N70" s="80" t="s">
        <v>953</v>
      </c>
      <c r="O70" s="80" t="s">
        <v>2005</v>
      </c>
      <c r="P70" s="80" t="s">
        <v>953</v>
      </c>
      <c r="Q70" s="80"/>
      <c r="R70" s="286" t="s">
        <v>777</v>
      </c>
      <c r="S70" s="1"/>
      <c r="T70" s="1"/>
    </row>
    <row r="71" ht="23" customHeight="1" spans="1:20">
      <c r="A71" s="280" t="s">
        <v>955</v>
      </c>
      <c r="B71" s="280" t="s">
        <v>20</v>
      </c>
      <c r="C71" s="80">
        <v>2015</v>
      </c>
      <c r="D71" s="281"/>
      <c r="E71" s="281" t="s">
        <v>129</v>
      </c>
      <c r="F71" s="282">
        <v>130</v>
      </c>
      <c r="G71" s="283">
        <v>165</v>
      </c>
      <c r="H71" s="284">
        <v>130</v>
      </c>
      <c r="I71" s="284">
        <v>96.8925</v>
      </c>
      <c r="J71" s="285" t="s">
        <v>1997</v>
      </c>
      <c r="K71" s="80" t="s">
        <v>662</v>
      </c>
      <c r="L71" s="80" t="s">
        <v>953</v>
      </c>
      <c r="M71" s="80" t="s">
        <v>947</v>
      </c>
      <c r="N71" s="80" t="s">
        <v>953</v>
      </c>
      <c r="O71" s="80" t="s">
        <v>2005</v>
      </c>
      <c r="P71" s="80" t="s">
        <v>953</v>
      </c>
      <c r="Q71" s="80"/>
      <c r="R71" s="286" t="s">
        <v>777</v>
      </c>
      <c r="S71" s="1"/>
      <c r="T71" s="1"/>
    </row>
    <row r="72" ht="23" customHeight="1" spans="1:20">
      <c r="A72" s="280" t="s">
        <v>958</v>
      </c>
      <c r="B72" s="280" t="s">
        <v>20</v>
      </c>
      <c r="C72" s="80">
        <v>2015</v>
      </c>
      <c r="D72" s="281"/>
      <c r="E72" s="281" t="s">
        <v>130</v>
      </c>
      <c r="F72" s="282">
        <v>30</v>
      </c>
      <c r="G72" s="283">
        <v>31</v>
      </c>
      <c r="H72" s="284">
        <v>30</v>
      </c>
      <c r="I72" s="284">
        <v>5.3</v>
      </c>
      <c r="J72" s="285" t="s">
        <v>1997</v>
      </c>
      <c r="K72" s="80" t="s">
        <v>695</v>
      </c>
      <c r="L72" s="80" t="s">
        <v>954</v>
      </c>
      <c r="M72" s="80" t="s">
        <v>954</v>
      </c>
      <c r="N72" s="80" t="s">
        <v>954</v>
      </c>
      <c r="O72" s="80" t="s">
        <v>2000</v>
      </c>
      <c r="P72" s="80" t="s">
        <v>954</v>
      </c>
      <c r="Q72" s="80"/>
      <c r="R72" s="286" t="s">
        <v>659</v>
      </c>
      <c r="S72" s="1"/>
      <c r="T72" s="1"/>
    </row>
    <row r="73" ht="23" customHeight="1" spans="1:20">
      <c r="A73" s="280" t="s">
        <v>961</v>
      </c>
      <c r="B73" s="280" t="s">
        <v>20</v>
      </c>
      <c r="C73" s="80">
        <v>2015</v>
      </c>
      <c r="D73" s="281"/>
      <c r="E73" s="281" t="s">
        <v>131</v>
      </c>
      <c r="F73" s="282">
        <v>29.987</v>
      </c>
      <c r="G73" s="283">
        <v>10216</v>
      </c>
      <c r="H73" s="284">
        <v>29.987</v>
      </c>
      <c r="I73" s="284">
        <v>0</v>
      </c>
      <c r="J73" s="285" t="s">
        <v>1997</v>
      </c>
      <c r="K73" s="80" t="s">
        <v>662</v>
      </c>
      <c r="L73" s="80" t="s">
        <v>957</v>
      </c>
      <c r="M73" s="80" t="s">
        <v>957</v>
      </c>
      <c r="N73" s="80" t="s">
        <v>957</v>
      </c>
      <c r="O73" s="80" t="s">
        <v>2004</v>
      </c>
      <c r="P73" s="80" t="s">
        <v>957</v>
      </c>
      <c r="Q73" s="80"/>
      <c r="R73" s="286" t="s">
        <v>777</v>
      </c>
      <c r="S73" s="1"/>
      <c r="T73" s="1"/>
    </row>
    <row r="74" ht="23" customHeight="1" spans="1:20">
      <c r="A74" s="280" t="s">
        <v>917</v>
      </c>
      <c r="B74" s="280" t="s">
        <v>20</v>
      </c>
      <c r="C74" s="80">
        <v>2015</v>
      </c>
      <c r="D74" s="281"/>
      <c r="E74" s="281" t="s">
        <v>132</v>
      </c>
      <c r="F74" s="282">
        <v>30</v>
      </c>
      <c r="G74" s="283">
        <v>1</v>
      </c>
      <c r="H74" s="284">
        <v>30</v>
      </c>
      <c r="I74" s="284">
        <v>3.4</v>
      </c>
      <c r="J74" s="280" t="s">
        <v>1997</v>
      </c>
      <c r="K74" s="80" t="s">
        <v>662</v>
      </c>
      <c r="L74" s="80" t="s">
        <v>817</v>
      </c>
      <c r="M74" s="80" t="s">
        <v>818</v>
      </c>
      <c r="N74" s="80" t="s">
        <v>817</v>
      </c>
      <c r="O74" s="80" t="s">
        <v>2003</v>
      </c>
      <c r="P74" s="80" t="s">
        <v>817</v>
      </c>
      <c r="Q74" s="80"/>
      <c r="R74" s="286"/>
      <c r="S74" s="1"/>
      <c r="T74" s="1"/>
    </row>
    <row r="75" ht="23" customHeight="1" spans="1:20">
      <c r="A75" s="280" t="s">
        <v>967</v>
      </c>
      <c r="B75" s="280" t="s">
        <v>20</v>
      </c>
      <c r="C75" s="80">
        <v>2015</v>
      </c>
      <c r="D75" s="281"/>
      <c r="E75" s="281" t="s">
        <v>133</v>
      </c>
      <c r="F75" s="282">
        <v>40</v>
      </c>
      <c r="G75" s="291">
        <v>481</v>
      </c>
      <c r="H75" s="292">
        <v>40</v>
      </c>
      <c r="I75" s="292">
        <v>22.216</v>
      </c>
      <c r="J75" s="285" t="s">
        <v>2001</v>
      </c>
      <c r="K75" s="80" t="s">
        <v>689</v>
      </c>
      <c r="L75" s="80" t="s">
        <v>960</v>
      </c>
      <c r="M75" s="80" t="s">
        <v>960</v>
      </c>
      <c r="N75" s="80" t="s">
        <v>960</v>
      </c>
      <c r="O75" s="80"/>
      <c r="P75" s="80" t="s">
        <v>960</v>
      </c>
      <c r="Q75" s="80"/>
      <c r="R75" s="286" t="s">
        <v>664</v>
      </c>
      <c r="S75" s="1"/>
      <c r="T75" s="1"/>
    </row>
    <row r="76" ht="23" customHeight="1" spans="1:20">
      <c r="A76" s="280" t="s">
        <v>971</v>
      </c>
      <c r="B76" s="280" t="s">
        <v>20</v>
      </c>
      <c r="C76" s="80">
        <v>2015</v>
      </c>
      <c r="D76" s="281"/>
      <c r="E76" s="281" t="s">
        <v>135</v>
      </c>
      <c r="F76" s="282">
        <v>155</v>
      </c>
      <c r="G76" s="291">
        <v>10</v>
      </c>
      <c r="H76" s="292">
        <v>155</v>
      </c>
      <c r="I76" s="292">
        <v>20.8414323778022</v>
      </c>
      <c r="J76" s="285" t="s">
        <v>2001</v>
      </c>
      <c r="K76" s="80" t="s">
        <v>689</v>
      </c>
      <c r="L76" s="80" t="s">
        <v>964</v>
      </c>
      <c r="M76" s="80" t="s">
        <v>964</v>
      </c>
      <c r="N76" s="80" t="s">
        <v>964</v>
      </c>
      <c r="O76" s="80"/>
      <c r="P76" s="80" t="s">
        <v>964</v>
      </c>
      <c r="Q76" s="80"/>
      <c r="R76" s="286" t="s">
        <v>664</v>
      </c>
      <c r="S76" s="1"/>
      <c r="T76" s="1"/>
    </row>
    <row r="77" ht="23" customHeight="1" spans="1:20">
      <c r="A77" s="280" t="s">
        <v>975</v>
      </c>
      <c r="B77" s="280" t="s">
        <v>20</v>
      </c>
      <c r="C77" s="80">
        <v>2015</v>
      </c>
      <c r="D77" s="281"/>
      <c r="E77" s="281" t="s">
        <v>143</v>
      </c>
      <c r="F77" s="282">
        <v>299.97</v>
      </c>
      <c r="G77" s="291">
        <v>3</v>
      </c>
      <c r="H77" s="292">
        <v>299.97</v>
      </c>
      <c r="I77" s="292">
        <v>166.604089463082</v>
      </c>
      <c r="J77" s="285" t="s">
        <v>1997</v>
      </c>
      <c r="K77" s="80" t="s">
        <v>662</v>
      </c>
      <c r="L77" s="80" t="s">
        <v>979</v>
      </c>
      <c r="M77" s="80" t="s">
        <v>979</v>
      </c>
      <c r="N77" s="80" t="s">
        <v>979</v>
      </c>
      <c r="O77" s="80" t="s">
        <v>2005</v>
      </c>
      <c r="P77" s="80" t="s">
        <v>979</v>
      </c>
      <c r="Q77" s="80"/>
      <c r="R77" s="286" t="s">
        <v>777</v>
      </c>
      <c r="S77" s="1"/>
      <c r="T77" s="1"/>
    </row>
    <row r="78" ht="23" customHeight="1" spans="1:20">
      <c r="A78" s="280" t="s">
        <v>980</v>
      </c>
      <c r="B78" s="280" t="s">
        <v>20</v>
      </c>
      <c r="C78" s="80">
        <v>2016</v>
      </c>
      <c r="D78" s="281"/>
      <c r="E78" s="281" t="s">
        <v>144</v>
      </c>
      <c r="F78" s="282">
        <v>16.2370284833068</v>
      </c>
      <c r="G78" s="291">
        <v>24</v>
      </c>
      <c r="H78" s="292">
        <v>16.2370284833068</v>
      </c>
      <c r="I78" s="292">
        <v>5.33290675891692</v>
      </c>
      <c r="J78" s="285" t="s">
        <v>1997</v>
      </c>
      <c r="K78" s="80" t="s">
        <v>662</v>
      </c>
      <c r="L78" s="80" t="s">
        <v>969</v>
      </c>
      <c r="M78" s="80" t="s">
        <v>970</v>
      </c>
      <c r="N78" s="80" t="s">
        <v>969</v>
      </c>
      <c r="O78" s="80" t="s">
        <v>1998</v>
      </c>
      <c r="P78" s="80" t="s">
        <v>969</v>
      </c>
      <c r="Q78" s="80"/>
      <c r="R78" s="286" t="s">
        <v>659</v>
      </c>
      <c r="S78" s="1"/>
      <c r="T78" s="1"/>
    </row>
    <row r="79" ht="23" customHeight="1" spans="1:20">
      <c r="A79" s="280" t="s">
        <v>985</v>
      </c>
      <c r="B79" s="280" t="s">
        <v>20</v>
      </c>
      <c r="C79" s="80">
        <v>2016</v>
      </c>
      <c r="D79" s="281"/>
      <c r="E79" s="281" t="s">
        <v>145</v>
      </c>
      <c r="F79" s="282">
        <v>122.035233391861</v>
      </c>
      <c r="G79" s="291">
        <v>73</v>
      </c>
      <c r="H79" s="292">
        <v>122.035233391861</v>
      </c>
      <c r="I79" s="292">
        <v>10.5614178241667</v>
      </c>
      <c r="J79" s="285" t="s">
        <v>1997</v>
      </c>
      <c r="K79" s="80" t="s">
        <v>662</v>
      </c>
      <c r="L79" s="80" t="s">
        <v>969</v>
      </c>
      <c r="M79" s="80" t="s">
        <v>974</v>
      </c>
      <c r="N79" s="80" t="s">
        <v>969</v>
      </c>
      <c r="O79" s="80" t="s">
        <v>1998</v>
      </c>
      <c r="P79" s="80" t="s">
        <v>969</v>
      </c>
      <c r="Q79" s="80"/>
      <c r="R79" s="286" t="s">
        <v>659</v>
      </c>
      <c r="S79" s="1"/>
      <c r="T79" s="1"/>
    </row>
    <row r="80" ht="23" customHeight="1" spans="1:20">
      <c r="A80" s="280" t="s">
        <v>989</v>
      </c>
      <c r="B80" s="280" t="s">
        <v>20</v>
      </c>
      <c r="C80" s="80">
        <v>2016</v>
      </c>
      <c r="D80" s="281"/>
      <c r="E80" s="281" t="s">
        <v>146</v>
      </c>
      <c r="F80" s="282">
        <v>28.92969493</v>
      </c>
      <c r="G80" s="291">
        <v>7</v>
      </c>
      <c r="H80" s="292">
        <v>28.92969493</v>
      </c>
      <c r="I80" s="292">
        <v>8.66399822586251</v>
      </c>
      <c r="J80" s="285" t="s">
        <v>1997</v>
      </c>
      <c r="K80" s="80" t="s">
        <v>662</v>
      </c>
      <c r="L80" s="80" t="s">
        <v>663</v>
      </c>
      <c r="M80" s="80" t="s">
        <v>663</v>
      </c>
      <c r="N80" s="80" t="s">
        <v>663</v>
      </c>
      <c r="O80" s="80" t="s">
        <v>1998</v>
      </c>
      <c r="P80" s="80" t="s">
        <v>663</v>
      </c>
      <c r="Q80" s="80"/>
      <c r="R80" s="286" t="s">
        <v>659</v>
      </c>
      <c r="S80" s="1"/>
      <c r="T80" s="1"/>
    </row>
    <row r="81" ht="23" customHeight="1" spans="1:20">
      <c r="A81" s="280" t="s">
        <v>993</v>
      </c>
      <c r="B81" s="280" t="s">
        <v>20</v>
      </c>
      <c r="C81" s="80">
        <v>2016</v>
      </c>
      <c r="D81" s="281"/>
      <c r="E81" s="281" t="s">
        <v>147</v>
      </c>
      <c r="F81" s="282">
        <v>59.63</v>
      </c>
      <c r="G81" s="291">
        <v>78</v>
      </c>
      <c r="H81" s="292">
        <v>59.63</v>
      </c>
      <c r="I81" s="292">
        <v>50.4801541666667</v>
      </c>
      <c r="J81" s="285" t="s">
        <v>2001</v>
      </c>
      <c r="K81" s="80" t="s">
        <v>689</v>
      </c>
      <c r="L81" s="80" t="s">
        <v>984</v>
      </c>
      <c r="M81" s="80" t="s">
        <v>984</v>
      </c>
      <c r="N81" s="80" t="s">
        <v>984</v>
      </c>
      <c r="O81" s="80"/>
      <c r="P81" s="80" t="s">
        <v>984</v>
      </c>
      <c r="Q81" s="80"/>
      <c r="R81" s="286" t="s">
        <v>664</v>
      </c>
      <c r="S81" s="1"/>
      <c r="T81" s="1"/>
    </row>
    <row r="82" ht="23" customHeight="1" spans="1:20">
      <c r="A82" s="475" t="s">
        <v>996</v>
      </c>
      <c r="B82" s="280" t="s">
        <v>20</v>
      </c>
      <c r="C82" s="80">
        <v>2016</v>
      </c>
      <c r="D82" s="281"/>
      <c r="E82" s="293" t="s">
        <v>148</v>
      </c>
      <c r="F82" s="282">
        <v>45.63</v>
      </c>
      <c r="G82" s="291">
        <v>169</v>
      </c>
      <c r="H82" s="292">
        <v>45.63</v>
      </c>
      <c r="I82" s="292">
        <v>0</v>
      </c>
      <c r="J82" s="285" t="s">
        <v>1997</v>
      </c>
      <c r="K82" s="80" t="s">
        <v>662</v>
      </c>
      <c r="L82" s="80" t="s">
        <v>988</v>
      </c>
      <c r="M82" s="80" t="s">
        <v>988</v>
      </c>
      <c r="N82" s="80" t="s">
        <v>988</v>
      </c>
      <c r="O82" s="80" t="s">
        <v>1998</v>
      </c>
      <c r="P82" s="80" t="s">
        <v>988</v>
      </c>
      <c r="Q82" s="80"/>
      <c r="R82" s="286" t="s">
        <v>777</v>
      </c>
      <c r="S82" s="1" t="s">
        <v>1999</v>
      </c>
      <c r="T82" s="1"/>
    </row>
    <row r="83" ht="23" customHeight="1" spans="1:20">
      <c r="A83" s="280" t="s">
        <v>1001</v>
      </c>
      <c r="B83" s="280" t="s">
        <v>20</v>
      </c>
      <c r="C83" s="80">
        <v>2016</v>
      </c>
      <c r="D83" s="281"/>
      <c r="E83" s="281" t="s">
        <v>149</v>
      </c>
      <c r="F83" s="282">
        <v>55.68</v>
      </c>
      <c r="G83" s="291">
        <v>63</v>
      </c>
      <c r="H83" s="292">
        <v>55.68</v>
      </c>
      <c r="I83" s="292">
        <v>34.8782095238095</v>
      </c>
      <c r="J83" s="285" t="s">
        <v>2001</v>
      </c>
      <c r="K83" s="80" t="s">
        <v>689</v>
      </c>
      <c r="L83" s="80" t="s">
        <v>992</v>
      </c>
      <c r="M83" s="80" t="s">
        <v>992</v>
      </c>
      <c r="N83" s="80" t="s">
        <v>992</v>
      </c>
      <c r="O83" s="80"/>
      <c r="P83" s="80" t="s">
        <v>992</v>
      </c>
      <c r="Q83" s="80"/>
      <c r="R83" s="286" t="s">
        <v>664</v>
      </c>
      <c r="S83" s="1"/>
      <c r="T83" s="1"/>
    </row>
    <row r="84" ht="23" customHeight="1" spans="1:20">
      <c r="A84" s="280" t="s">
        <v>1006</v>
      </c>
      <c r="B84" s="280" t="s">
        <v>20</v>
      </c>
      <c r="C84" s="80">
        <v>2016</v>
      </c>
      <c r="D84" s="281"/>
      <c r="E84" s="281" t="s">
        <v>150</v>
      </c>
      <c r="F84" s="282">
        <v>50.5959077794807</v>
      </c>
      <c r="G84" s="291">
        <v>527</v>
      </c>
      <c r="H84" s="292">
        <v>50.5959077794807</v>
      </c>
      <c r="I84" s="292">
        <v>20.8692642815967</v>
      </c>
      <c r="J84" s="285" t="s">
        <v>2001</v>
      </c>
      <c r="K84" s="80" t="s">
        <v>689</v>
      </c>
      <c r="L84" s="80" t="s">
        <v>995</v>
      </c>
      <c r="M84" s="80" t="s">
        <v>995</v>
      </c>
      <c r="N84" s="80" t="s">
        <v>995</v>
      </c>
      <c r="O84" s="80"/>
      <c r="P84" s="80" t="s">
        <v>995</v>
      </c>
      <c r="Q84" s="80"/>
      <c r="R84" s="286" t="s">
        <v>664</v>
      </c>
      <c r="S84" s="287"/>
      <c r="T84" s="1"/>
    </row>
    <row r="85" ht="23" customHeight="1" spans="1:20">
      <c r="A85" s="280" t="s">
        <v>1011</v>
      </c>
      <c r="B85" s="280" t="s">
        <v>20</v>
      </c>
      <c r="C85" s="80">
        <v>2016</v>
      </c>
      <c r="D85" s="281"/>
      <c r="E85" s="281" t="s">
        <v>151</v>
      </c>
      <c r="F85" s="282">
        <v>10.0757497263059</v>
      </c>
      <c r="G85" s="291">
        <v>202</v>
      </c>
      <c r="H85" s="292">
        <v>10.0757497263059</v>
      </c>
      <c r="I85" s="292">
        <v>0</v>
      </c>
      <c r="J85" s="285" t="s">
        <v>2001</v>
      </c>
      <c r="K85" s="80" t="s">
        <v>689</v>
      </c>
      <c r="L85" s="80" t="s">
        <v>1000</v>
      </c>
      <c r="M85" s="80" t="s">
        <v>1000</v>
      </c>
      <c r="N85" s="80" t="s">
        <v>1000</v>
      </c>
      <c r="O85" s="80"/>
      <c r="P85" s="80" t="s">
        <v>1000</v>
      </c>
      <c r="Q85" s="80"/>
      <c r="R85" s="286" t="s">
        <v>664</v>
      </c>
      <c r="S85" s="1"/>
      <c r="T85" s="1"/>
    </row>
    <row r="86" ht="23" customHeight="1" spans="1:20">
      <c r="A86" s="280" t="s">
        <v>1016</v>
      </c>
      <c r="B86" s="280" t="s">
        <v>20</v>
      </c>
      <c r="C86" s="80">
        <v>2016</v>
      </c>
      <c r="D86" s="281"/>
      <c r="E86" s="281" t="s">
        <v>152</v>
      </c>
      <c r="F86" s="282">
        <v>111.860146074445</v>
      </c>
      <c r="G86" s="291">
        <v>150</v>
      </c>
      <c r="H86" s="292">
        <v>111.860146074445</v>
      </c>
      <c r="I86" s="292">
        <v>69.1211750736368</v>
      </c>
      <c r="J86" s="285" t="s">
        <v>2001</v>
      </c>
      <c r="K86" s="80" t="s">
        <v>689</v>
      </c>
      <c r="L86" s="80" t="s">
        <v>1005</v>
      </c>
      <c r="M86" s="80" t="s">
        <v>1005</v>
      </c>
      <c r="N86" s="80" t="s">
        <v>1005</v>
      </c>
      <c r="O86" s="80"/>
      <c r="P86" s="80" t="s">
        <v>1005</v>
      </c>
      <c r="Q86" s="80"/>
      <c r="R86" s="286" t="s">
        <v>664</v>
      </c>
      <c r="S86" s="1"/>
      <c r="T86" s="1"/>
    </row>
    <row r="87" ht="23" customHeight="1" spans="1:20">
      <c r="A87" s="475" t="s">
        <v>1021</v>
      </c>
      <c r="B87" s="280" t="s">
        <v>20</v>
      </c>
      <c r="C87" s="80">
        <v>2016</v>
      </c>
      <c r="D87" s="281"/>
      <c r="E87" s="281" t="s">
        <v>153</v>
      </c>
      <c r="F87" s="282">
        <v>106.199999966406</v>
      </c>
      <c r="G87" s="291">
        <v>73</v>
      </c>
      <c r="H87" s="292">
        <v>106.199999966406</v>
      </c>
      <c r="I87" s="292">
        <v>75.292309829951</v>
      </c>
      <c r="J87" s="285" t="s">
        <v>1997</v>
      </c>
      <c r="K87" s="80" t="s">
        <v>662</v>
      </c>
      <c r="L87" s="80" t="s">
        <v>1010</v>
      </c>
      <c r="M87" s="80" t="s">
        <v>1010</v>
      </c>
      <c r="N87" s="80" t="s">
        <v>1010</v>
      </c>
      <c r="O87" s="80" t="s">
        <v>2003</v>
      </c>
      <c r="P87" s="80" t="s">
        <v>1010</v>
      </c>
      <c r="Q87" s="80"/>
      <c r="R87" s="286" t="s">
        <v>660</v>
      </c>
      <c r="S87" s="1" t="s">
        <v>1999</v>
      </c>
      <c r="T87" s="1"/>
    </row>
    <row r="88" ht="23" customHeight="1" spans="1:20">
      <c r="A88" s="280" t="s">
        <v>1025</v>
      </c>
      <c r="B88" s="280" t="s">
        <v>20</v>
      </c>
      <c r="C88" s="80">
        <v>2016</v>
      </c>
      <c r="D88" s="281"/>
      <c r="E88" s="281" t="s">
        <v>154</v>
      </c>
      <c r="F88" s="282">
        <v>5.95000000023303</v>
      </c>
      <c r="G88" s="291">
        <v>61</v>
      </c>
      <c r="H88" s="292">
        <v>5.95000000023303</v>
      </c>
      <c r="I88" s="292">
        <v>0.508187500050393</v>
      </c>
      <c r="J88" s="285" t="s">
        <v>2001</v>
      </c>
      <c r="K88" s="80" t="s">
        <v>689</v>
      </c>
      <c r="L88" s="80" t="s">
        <v>1015</v>
      </c>
      <c r="M88" s="80" t="s">
        <v>1015</v>
      </c>
      <c r="N88" s="80" t="s">
        <v>1015</v>
      </c>
      <c r="O88" s="80"/>
      <c r="P88" s="80" t="s">
        <v>1015</v>
      </c>
      <c r="Q88" s="80"/>
      <c r="R88" s="286" t="s">
        <v>664</v>
      </c>
      <c r="S88" s="1"/>
      <c r="T88" s="1"/>
    </row>
    <row r="89" ht="23" customHeight="1" spans="1:20">
      <c r="A89" s="280" t="s">
        <v>1028</v>
      </c>
      <c r="B89" s="280" t="s">
        <v>20</v>
      </c>
      <c r="C89" s="80">
        <v>2016</v>
      </c>
      <c r="D89" s="281"/>
      <c r="E89" s="281" t="s">
        <v>155</v>
      </c>
      <c r="F89" s="282">
        <v>18.9300000031717</v>
      </c>
      <c r="G89" s="291">
        <v>20</v>
      </c>
      <c r="H89" s="292">
        <v>18.9300000031717</v>
      </c>
      <c r="I89" s="292">
        <v>12.2844291680556</v>
      </c>
      <c r="J89" s="285" t="s">
        <v>2001</v>
      </c>
      <c r="K89" s="80" t="s">
        <v>689</v>
      </c>
      <c r="L89" s="80" t="s">
        <v>1020</v>
      </c>
      <c r="M89" s="80" t="s">
        <v>1020</v>
      </c>
      <c r="N89" s="80" t="s">
        <v>1020</v>
      </c>
      <c r="O89" s="80"/>
      <c r="P89" s="80" t="s">
        <v>1020</v>
      </c>
      <c r="Q89" s="80"/>
      <c r="R89" s="286" t="s">
        <v>664</v>
      </c>
      <c r="S89" s="1"/>
      <c r="T89" s="1"/>
    </row>
    <row r="90" ht="23" customHeight="1" spans="1:20">
      <c r="A90" s="280" t="s">
        <v>1031</v>
      </c>
      <c r="B90" s="280" t="s">
        <v>20</v>
      </c>
      <c r="C90" s="80">
        <v>2016</v>
      </c>
      <c r="D90" s="281"/>
      <c r="E90" s="281" t="s">
        <v>156</v>
      </c>
      <c r="F90" s="282">
        <v>64.27</v>
      </c>
      <c r="G90" s="291">
        <v>1003</v>
      </c>
      <c r="H90" s="292">
        <v>64.27</v>
      </c>
      <c r="I90" s="292">
        <v>16.4186</v>
      </c>
      <c r="J90" s="285" t="s">
        <v>2001</v>
      </c>
      <c r="K90" s="80" t="s">
        <v>689</v>
      </c>
      <c r="L90" s="80" t="s">
        <v>1024</v>
      </c>
      <c r="M90" s="80" t="s">
        <v>1024</v>
      </c>
      <c r="N90" s="80" t="s">
        <v>1024</v>
      </c>
      <c r="O90" s="80"/>
      <c r="P90" s="80" t="s">
        <v>1024</v>
      </c>
      <c r="Q90" s="80"/>
      <c r="R90" s="286" t="s">
        <v>664</v>
      </c>
      <c r="S90" s="1"/>
      <c r="T90" s="1"/>
    </row>
    <row r="91" ht="23" customHeight="1" spans="1:20">
      <c r="A91" s="280" t="s">
        <v>1035</v>
      </c>
      <c r="B91" s="280" t="s">
        <v>20</v>
      </c>
      <c r="C91" s="80">
        <v>2016</v>
      </c>
      <c r="D91" s="281"/>
      <c r="E91" s="281" t="s">
        <v>157</v>
      </c>
      <c r="F91" s="282">
        <v>7.07</v>
      </c>
      <c r="G91" s="291">
        <v>53</v>
      </c>
      <c r="H91" s="292">
        <v>7.07</v>
      </c>
      <c r="I91" s="292">
        <v>1.53957083333333</v>
      </c>
      <c r="J91" s="285" t="s">
        <v>2001</v>
      </c>
      <c r="K91" s="80" t="s">
        <v>689</v>
      </c>
      <c r="L91" s="80" t="s">
        <v>1027</v>
      </c>
      <c r="M91" s="80" t="s">
        <v>1027</v>
      </c>
      <c r="N91" s="80" t="s">
        <v>1027</v>
      </c>
      <c r="O91" s="80"/>
      <c r="P91" s="80" t="s">
        <v>1027</v>
      </c>
      <c r="Q91" s="80"/>
      <c r="R91" s="286" t="s">
        <v>664</v>
      </c>
      <c r="S91" s="1"/>
      <c r="T91" s="1"/>
    </row>
    <row r="92" ht="23" customHeight="1" spans="1:20">
      <c r="A92" s="280" t="s">
        <v>1038</v>
      </c>
      <c r="B92" s="280" t="s">
        <v>20</v>
      </c>
      <c r="C92" s="80">
        <v>2016</v>
      </c>
      <c r="D92" s="281"/>
      <c r="E92" s="281" t="s">
        <v>158</v>
      </c>
      <c r="F92" s="282">
        <v>23.55</v>
      </c>
      <c r="G92" s="291">
        <v>25</v>
      </c>
      <c r="H92" s="292">
        <v>23.55</v>
      </c>
      <c r="I92" s="292">
        <v>19.3062708333333</v>
      </c>
      <c r="J92" s="285" t="s">
        <v>2001</v>
      </c>
      <c r="K92" s="80" t="s">
        <v>689</v>
      </c>
      <c r="L92" s="80" t="s">
        <v>1030</v>
      </c>
      <c r="M92" s="80" t="s">
        <v>1030</v>
      </c>
      <c r="N92" s="80" t="s">
        <v>1030</v>
      </c>
      <c r="O92" s="80"/>
      <c r="P92" s="80" t="s">
        <v>1030</v>
      </c>
      <c r="Q92" s="80"/>
      <c r="R92" s="286" t="s">
        <v>664</v>
      </c>
      <c r="S92" s="1"/>
      <c r="T92" s="1"/>
    </row>
    <row r="93" ht="23" customHeight="1" spans="1:20">
      <c r="A93" s="280" t="s">
        <v>1042</v>
      </c>
      <c r="B93" s="280" t="s">
        <v>20</v>
      </c>
      <c r="C93" s="80">
        <v>2016</v>
      </c>
      <c r="D93" s="281"/>
      <c r="E93" s="281" t="s">
        <v>159</v>
      </c>
      <c r="F93" s="282">
        <v>29.33</v>
      </c>
      <c r="G93" s="291">
        <v>336</v>
      </c>
      <c r="H93" s="292">
        <v>29.33</v>
      </c>
      <c r="I93" s="292">
        <v>10.4776291666667</v>
      </c>
      <c r="J93" s="285" t="s">
        <v>2001</v>
      </c>
      <c r="K93" s="80" t="s">
        <v>689</v>
      </c>
      <c r="L93" s="80" t="s">
        <v>1034</v>
      </c>
      <c r="M93" s="80" t="s">
        <v>1034</v>
      </c>
      <c r="N93" s="80" t="s">
        <v>1034</v>
      </c>
      <c r="O93" s="80"/>
      <c r="P93" s="80" t="s">
        <v>1034</v>
      </c>
      <c r="Q93" s="80"/>
      <c r="R93" s="286" t="s">
        <v>664</v>
      </c>
      <c r="S93" s="1"/>
      <c r="T93" s="1"/>
    </row>
    <row r="94" ht="23" customHeight="1" spans="1:20">
      <c r="A94" s="280" t="s">
        <v>1047</v>
      </c>
      <c r="B94" s="280" t="s">
        <v>20</v>
      </c>
      <c r="C94" s="80">
        <v>2016</v>
      </c>
      <c r="D94" s="281"/>
      <c r="E94" s="281" t="s">
        <v>160</v>
      </c>
      <c r="F94" s="282">
        <v>32.97</v>
      </c>
      <c r="G94" s="291">
        <v>47</v>
      </c>
      <c r="H94" s="292">
        <v>32.97</v>
      </c>
      <c r="I94" s="292">
        <v>25.7104541666667</v>
      </c>
      <c r="J94" s="285" t="s">
        <v>2001</v>
      </c>
      <c r="K94" s="80" t="s">
        <v>689</v>
      </c>
      <c r="L94" s="80" t="s">
        <v>1037</v>
      </c>
      <c r="M94" s="80" t="s">
        <v>1037</v>
      </c>
      <c r="N94" s="80" t="s">
        <v>1037</v>
      </c>
      <c r="O94" s="80"/>
      <c r="P94" s="80" t="s">
        <v>1037</v>
      </c>
      <c r="Q94" s="80"/>
      <c r="R94" s="286" t="s">
        <v>664</v>
      </c>
      <c r="S94" s="1"/>
      <c r="T94" s="1"/>
    </row>
    <row r="95" ht="23" customHeight="1" spans="1:20">
      <c r="A95" s="280" t="s">
        <v>1052</v>
      </c>
      <c r="B95" s="280" t="s">
        <v>20</v>
      </c>
      <c r="C95" s="80">
        <v>2016</v>
      </c>
      <c r="D95" s="281"/>
      <c r="E95" s="281" t="s">
        <v>161</v>
      </c>
      <c r="F95" s="282">
        <v>6.04</v>
      </c>
      <c r="G95" s="291">
        <v>201</v>
      </c>
      <c r="H95" s="292">
        <v>6.04</v>
      </c>
      <c r="I95" s="292">
        <v>1.12328333333333</v>
      </c>
      <c r="J95" s="285" t="s">
        <v>2001</v>
      </c>
      <c r="K95" s="80" t="s">
        <v>689</v>
      </c>
      <c r="L95" s="80" t="s">
        <v>1041</v>
      </c>
      <c r="M95" s="80" t="s">
        <v>1041</v>
      </c>
      <c r="N95" s="80" t="s">
        <v>1041</v>
      </c>
      <c r="O95" s="80"/>
      <c r="P95" s="80" t="s">
        <v>1041</v>
      </c>
      <c r="Q95" s="80"/>
      <c r="R95" s="286" t="s">
        <v>664</v>
      </c>
      <c r="S95" s="1"/>
      <c r="T95" s="1"/>
    </row>
    <row r="96" ht="23" customHeight="1" spans="1:20">
      <c r="A96" s="280" t="s">
        <v>1056</v>
      </c>
      <c r="B96" s="280" t="s">
        <v>20</v>
      </c>
      <c r="C96" s="80">
        <v>2016</v>
      </c>
      <c r="D96" s="281"/>
      <c r="E96" s="281" t="s">
        <v>162</v>
      </c>
      <c r="F96" s="282">
        <v>1.75</v>
      </c>
      <c r="G96" s="291">
        <v>21</v>
      </c>
      <c r="H96" s="292">
        <v>1.75</v>
      </c>
      <c r="I96" s="292">
        <v>0.3133125</v>
      </c>
      <c r="J96" s="285" t="s">
        <v>2001</v>
      </c>
      <c r="K96" s="80" t="s">
        <v>689</v>
      </c>
      <c r="L96" s="80" t="s">
        <v>1046</v>
      </c>
      <c r="M96" s="80" t="s">
        <v>1046</v>
      </c>
      <c r="N96" s="80" t="s">
        <v>1046</v>
      </c>
      <c r="O96" s="80"/>
      <c r="P96" s="80" t="s">
        <v>1046</v>
      </c>
      <c r="Q96" s="80"/>
      <c r="R96" s="286" t="s">
        <v>664</v>
      </c>
      <c r="S96" s="1"/>
      <c r="T96" s="1"/>
    </row>
    <row r="97" ht="23" customHeight="1" spans="1:20">
      <c r="A97" s="280" t="s">
        <v>1099</v>
      </c>
      <c r="B97" s="280" t="s">
        <v>20</v>
      </c>
      <c r="C97" s="80">
        <v>2016</v>
      </c>
      <c r="D97" s="281"/>
      <c r="E97" s="281" t="s">
        <v>163</v>
      </c>
      <c r="F97" s="282">
        <v>13.38</v>
      </c>
      <c r="G97" s="291">
        <v>1501</v>
      </c>
      <c r="H97" s="292">
        <v>13.38</v>
      </c>
      <c r="I97" s="292">
        <v>9.72028333333333</v>
      </c>
      <c r="J97" s="285" t="s">
        <v>1997</v>
      </c>
      <c r="K97" s="80" t="s">
        <v>662</v>
      </c>
      <c r="L97" s="80" t="s">
        <v>1051</v>
      </c>
      <c r="M97" s="80" t="s">
        <v>1051</v>
      </c>
      <c r="N97" s="80" t="s">
        <v>1051</v>
      </c>
      <c r="O97" s="80" t="s">
        <v>2005</v>
      </c>
      <c r="P97" s="80" t="s">
        <v>1051</v>
      </c>
      <c r="Q97" s="80"/>
      <c r="R97" s="286" t="s">
        <v>659</v>
      </c>
      <c r="S97" s="1"/>
      <c r="T97" s="1"/>
    </row>
    <row r="98" ht="23" customHeight="1" spans="1:20">
      <c r="A98" s="280" t="s">
        <v>1063</v>
      </c>
      <c r="B98" s="280" t="s">
        <v>20</v>
      </c>
      <c r="C98" s="80">
        <v>2016</v>
      </c>
      <c r="D98" s="281"/>
      <c r="E98" s="281" t="s">
        <v>164</v>
      </c>
      <c r="F98" s="282">
        <v>5.15</v>
      </c>
      <c r="G98" s="291">
        <v>1</v>
      </c>
      <c r="H98" s="292">
        <v>5.15</v>
      </c>
      <c r="I98" s="292">
        <v>1.03214583333333</v>
      </c>
      <c r="J98" s="285" t="s">
        <v>2001</v>
      </c>
      <c r="K98" s="80" t="s">
        <v>689</v>
      </c>
      <c r="L98" s="80" t="s">
        <v>1055</v>
      </c>
      <c r="M98" s="80" t="s">
        <v>1055</v>
      </c>
      <c r="N98" s="80" t="s">
        <v>1055</v>
      </c>
      <c r="O98" s="80"/>
      <c r="P98" s="80" t="s">
        <v>1055</v>
      </c>
      <c r="Q98" s="80"/>
      <c r="R98" s="286" t="s">
        <v>664</v>
      </c>
      <c r="S98" s="1"/>
      <c r="T98" s="1"/>
    </row>
    <row r="99" ht="23" customHeight="1" spans="1:20">
      <c r="A99" s="280" t="s">
        <v>1067</v>
      </c>
      <c r="B99" s="280" t="s">
        <v>20</v>
      </c>
      <c r="C99" s="80">
        <v>2016</v>
      </c>
      <c r="D99" s="281"/>
      <c r="E99" s="281" t="s">
        <v>165</v>
      </c>
      <c r="F99" s="282">
        <v>23.12</v>
      </c>
      <c r="G99" s="291">
        <v>12603</v>
      </c>
      <c r="H99" s="292">
        <v>23.12</v>
      </c>
      <c r="I99" s="292">
        <v>2.97916666666667</v>
      </c>
      <c r="J99" s="285" t="s">
        <v>1997</v>
      </c>
      <c r="K99" s="80" t="s">
        <v>662</v>
      </c>
      <c r="L99" s="80" t="s">
        <v>674</v>
      </c>
      <c r="M99" s="80" t="s">
        <v>674</v>
      </c>
      <c r="N99" s="80" t="s">
        <v>674</v>
      </c>
      <c r="O99" s="80" t="s">
        <v>2000</v>
      </c>
      <c r="P99" s="80" t="s">
        <v>674</v>
      </c>
      <c r="Q99" s="80"/>
      <c r="R99" s="286" t="s">
        <v>747</v>
      </c>
      <c r="S99" s="1"/>
      <c r="T99" s="1"/>
    </row>
    <row r="100" ht="23" customHeight="1" spans="1:20">
      <c r="A100" s="280" t="s">
        <v>1073</v>
      </c>
      <c r="B100" s="280" t="s">
        <v>20</v>
      </c>
      <c r="C100" s="80">
        <v>2016</v>
      </c>
      <c r="D100" s="281"/>
      <c r="E100" s="281" t="s">
        <v>166</v>
      </c>
      <c r="F100" s="282">
        <v>5.14</v>
      </c>
      <c r="G100" s="291">
        <v>501</v>
      </c>
      <c r="H100" s="292">
        <v>5.14</v>
      </c>
      <c r="I100" s="292">
        <v>3.012</v>
      </c>
      <c r="J100" s="285" t="s">
        <v>2001</v>
      </c>
      <c r="K100" s="80" t="s">
        <v>689</v>
      </c>
      <c r="L100" s="80" t="s">
        <v>1062</v>
      </c>
      <c r="M100" s="80" t="s">
        <v>1062</v>
      </c>
      <c r="N100" s="80" t="s">
        <v>1062</v>
      </c>
      <c r="O100" s="80"/>
      <c r="P100" s="80" t="s">
        <v>1062</v>
      </c>
      <c r="Q100" s="80"/>
      <c r="R100" s="286" t="s">
        <v>664</v>
      </c>
      <c r="S100" s="1"/>
      <c r="T100" s="1"/>
    </row>
    <row r="101" ht="23" customHeight="1" spans="1:20">
      <c r="A101" s="280" t="s">
        <v>1077</v>
      </c>
      <c r="B101" s="280" t="s">
        <v>20</v>
      </c>
      <c r="C101" s="80">
        <v>2016</v>
      </c>
      <c r="D101" s="281"/>
      <c r="E101" s="281" t="s">
        <v>167</v>
      </c>
      <c r="F101" s="282">
        <v>39.06</v>
      </c>
      <c r="G101" s="291">
        <v>11</v>
      </c>
      <c r="H101" s="292">
        <v>39.06</v>
      </c>
      <c r="I101" s="292">
        <v>8.60428822495606</v>
      </c>
      <c r="J101" s="285" t="s">
        <v>2001</v>
      </c>
      <c r="K101" s="80" t="s">
        <v>689</v>
      </c>
      <c r="L101" s="80" t="s">
        <v>1066</v>
      </c>
      <c r="M101" s="80" t="s">
        <v>1066</v>
      </c>
      <c r="N101" s="80" t="s">
        <v>1066</v>
      </c>
      <c r="O101" s="80"/>
      <c r="P101" s="80" t="s">
        <v>1066</v>
      </c>
      <c r="Q101" s="80"/>
      <c r="R101" s="286" t="s">
        <v>664</v>
      </c>
      <c r="S101" s="1"/>
      <c r="T101" s="1"/>
    </row>
    <row r="102" ht="23" customHeight="1" spans="1:20">
      <c r="A102" s="280" t="s">
        <v>1082</v>
      </c>
      <c r="B102" s="280" t="s">
        <v>20</v>
      </c>
      <c r="C102" s="80">
        <v>2016</v>
      </c>
      <c r="D102" s="281"/>
      <c r="E102" s="281" t="s">
        <v>168</v>
      </c>
      <c r="F102" s="282">
        <v>5.12</v>
      </c>
      <c r="G102" s="291">
        <v>2</v>
      </c>
      <c r="H102" s="292">
        <v>5.12</v>
      </c>
      <c r="I102" s="292">
        <v>1.02613333333333</v>
      </c>
      <c r="J102" s="285" t="s">
        <v>2001</v>
      </c>
      <c r="K102" s="80" t="s">
        <v>689</v>
      </c>
      <c r="L102" s="80" t="s">
        <v>1069</v>
      </c>
      <c r="M102" s="80" t="s">
        <v>1069</v>
      </c>
      <c r="N102" s="80" t="s">
        <v>1069</v>
      </c>
      <c r="O102" s="80"/>
      <c r="P102" s="80" t="s">
        <v>1069</v>
      </c>
      <c r="Q102" s="80"/>
      <c r="R102" s="286" t="s">
        <v>664</v>
      </c>
      <c r="S102" s="1"/>
      <c r="T102" s="1"/>
    </row>
    <row r="103" ht="23" customHeight="1" spans="1:20">
      <c r="A103" s="280" t="s">
        <v>1808</v>
      </c>
      <c r="B103" s="280" t="s">
        <v>20</v>
      </c>
      <c r="C103" s="80">
        <v>2016</v>
      </c>
      <c r="D103" s="281"/>
      <c r="E103" s="281" t="s">
        <v>169</v>
      </c>
      <c r="F103" s="282">
        <v>23.1</v>
      </c>
      <c r="G103" s="291">
        <v>5</v>
      </c>
      <c r="H103" s="292">
        <v>23.1</v>
      </c>
      <c r="I103" s="292">
        <v>4.629625</v>
      </c>
      <c r="J103" s="285" t="s">
        <v>2001</v>
      </c>
      <c r="K103" s="80" t="s">
        <v>689</v>
      </c>
      <c r="L103" s="80" t="s">
        <v>1072</v>
      </c>
      <c r="M103" s="80" t="s">
        <v>1072</v>
      </c>
      <c r="N103" s="80" t="s">
        <v>1072</v>
      </c>
      <c r="O103" s="80"/>
      <c r="P103" s="80" t="s">
        <v>1072</v>
      </c>
      <c r="Q103" s="80"/>
      <c r="R103" s="286" t="s">
        <v>664</v>
      </c>
      <c r="S103" s="1"/>
      <c r="T103" s="1"/>
    </row>
    <row r="104" ht="23" customHeight="1" spans="1:20">
      <c r="A104" s="280" t="s">
        <v>1085</v>
      </c>
      <c r="B104" s="280" t="s">
        <v>20</v>
      </c>
      <c r="C104" s="80">
        <v>2016</v>
      </c>
      <c r="D104" s="281"/>
      <c r="E104" s="281" t="s">
        <v>170</v>
      </c>
      <c r="F104" s="282">
        <v>29.46</v>
      </c>
      <c r="G104" s="291">
        <v>4</v>
      </c>
      <c r="H104" s="292">
        <v>29.46</v>
      </c>
      <c r="I104" s="292">
        <v>6.83717499999999</v>
      </c>
      <c r="J104" s="285" t="s">
        <v>2001</v>
      </c>
      <c r="K104" s="80" t="s">
        <v>689</v>
      </c>
      <c r="L104" s="80" t="s">
        <v>1076</v>
      </c>
      <c r="M104" s="80" t="s">
        <v>1076</v>
      </c>
      <c r="N104" s="80" t="s">
        <v>1076</v>
      </c>
      <c r="O104" s="80"/>
      <c r="P104" s="80" t="s">
        <v>1076</v>
      </c>
      <c r="Q104" s="80"/>
      <c r="R104" s="286" t="s">
        <v>664</v>
      </c>
      <c r="S104" s="1"/>
      <c r="T104" s="1"/>
    </row>
    <row r="105" ht="23" customHeight="1" spans="1:20">
      <c r="A105" s="280" t="s">
        <v>1091</v>
      </c>
      <c r="B105" s="280" t="s">
        <v>20</v>
      </c>
      <c r="C105" s="80">
        <v>2016</v>
      </c>
      <c r="D105" s="281"/>
      <c r="E105" s="281" t="s">
        <v>171</v>
      </c>
      <c r="F105" s="282">
        <v>5.071</v>
      </c>
      <c r="G105" s="291">
        <v>2</v>
      </c>
      <c r="H105" s="292">
        <v>5.071</v>
      </c>
      <c r="I105" s="292">
        <v>0.775812916666667</v>
      </c>
      <c r="J105" s="280" t="s">
        <v>2001</v>
      </c>
      <c r="K105" s="80" t="s">
        <v>689</v>
      </c>
      <c r="L105" s="80" t="s">
        <v>1081</v>
      </c>
      <c r="M105" s="80" t="s">
        <v>1081</v>
      </c>
      <c r="N105" s="80" t="s">
        <v>1081</v>
      </c>
      <c r="O105" s="80"/>
      <c r="P105" s="80" t="s">
        <v>1081</v>
      </c>
      <c r="Q105" s="80"/>
      <c r="R105" s="286" t="s">
        <v>664</v>
      </c>
      <c r="S105" s="1"/>
      <c r="T105" s="1"/>
    </row>
    <row r="106" ht="23" customHeight="1" spans="1:20">
      <c r="A106" s="280" t="s">
        <v>1094</v>
      </c>
      <c r="B106" s="280" t="s">
        <v>20</v>
      </c>
      <c r="C106" s="80">
        <v>2016</v>
      </c>
      <c r="D106" s="281"/>
      <c r="E106" s="281" t="s">
        <v>172</v>
      </c>
      <c r="F106" s="282">
        <v>31.647</v>
      </c>
      <c r="G106" s="291">
        <v>43</v>
      </c>
      <c r="H106" s="292">
        <v>31.647</v>
      </c>
      <c r="I106" s="292">
        <v>2.03457125</v>
      </c>
      <c r="J106" s="285" t="s">
        <v>2001</v>
      </c>
      <c r="K106" s="80" t="s">
        <v>689</v>
      </c>
      <c r="L106" s="80" t="s">
        <v>1084</v>
      </c>
      <c r="M106" s="80" t="s">
        <v>1084</v>
      </c>
      <c r="N106" s="80" t="s">
        <v>1084</v>
      </c>
      <c r="O106" s="80"/>
      <c r="P106" s="80" t="s">
        <v>1084</v>
      </c>
      <c r="Q106" s="80"/>
      <c r="R106" s="286" t="s">
        <v>664</v>
      </c>
      <c r="S106" s="1"/>
      <c r="T106" s="1"/>
    </row>
    <row r="107" ht="23" customHeight="1" spans="1:20">
      <c r="A107" s="280" t="s">
        <v>1103</v>
      </c>
      <c r="B107" s="280" t="s">
        <v>20</v>
      </c>
      <c r="C107" s="80">
        <v>2016</v>
      </c>
      <c r="D107" s="281"/>
      <c r="E107" s="281" t="s">
        <v>173</v>
      </c>
      <c r="F107" s="282">
        <v>40.5153</v>
      </c>
      <c r="G107" s="291">
        <v>6</v>
      </c>
      <c r="H107" s="292">
        <v>40.5153</v>
      </c>
      <c r="I107" s="292">
        <v>2.0034</v>
      </c>
      <c r="J107" s="285" t="s">
        <v>1997</v>
      </c>
      <c r="K107" s="80" t="s">
        <v>662</v>
      </c>
      <c r="L107" s="80" t="s">
        <v>904</v>
      </c>
      <c r="M107" s="80" t="s">
        <v>904</v>
      </c>
      <c r="N107" s="80" t="s">
        <v>904</v>
      </c>
      <c r="O107" s="80" t="s">
        <v>2006</v>
      </c>
      <c r="P107" s="80" t="s">
        <v>904</v>
      </c>
      <c r="Q107" s="80"/>
      <c r="R107" s="286" t="s">
        <v>659</v>
      </c>
      <c r="S107" s="1"/>
      <c r="T107" s="1"/>
    </row>
    <row r="108" ht="23" customHeight="1" spans="1:20">
      <c r="A108" s="280" t="s">
        <v>1118</v>
      </c>
      <c r="B108" s="280" t="s">
        <v>20</v>
      </c>
      <c r="C108" s="80">
        <v>2016</v>
      </c>
      <c r="D108" s="281"/>
      <c r="E108" s="281" t="s">
        <v>174</v>
      </c>
      <c r="F108" s="282">
        <v>9.538128</v>
      </c>
      <c r="G108" s="291">
        <v>1</v>
      </c>
      <c r="H108" s="292">
        <v>9.538128</v>
      </c>
      <c r="I108" s="292">
        <v>2.44017108</v>
      </c>
      <c r="J108" s="285" t="s">
        <v>1997</v>
      </c>
      <c r="K108" s="80" t="s">
        <v>695</v>
      </c>
      <c r="L108" s="80" t="s">
        <v>854</v>
      </c>
      <c r="M108" s="80" t="s">
        <v>854</v>
      </c>
      <c r="N108" s="80" t="s">
        <v>854</v>
      </c>
      <c r="O108" s="80" t="s">
        <v>2005</v>
      </c>
      <c r="P108" s="80" t="s">
        <v>854</v>
      </c>
      <c r="Q108" s="80"/>
      <c r="R108" s="286" t="s">
        <v>664</v>
      </c>
      <c r="S108" s="287"/>
      <c r="T108" s="1"/>
    </row>
    <row r="109" ht="23" customHeight="1" spans="1:20">
      <c r="A109" s="280" t="s">
        <v>1106</v>
      </c>
      <c r="B109" s="280" t="s">
        <v>20</v>
      </c>
      <c r="C109" s="80">
        <v>2016</v>
      </c>
      <c r="D109" s="281"/>
      <c r="E109" s="281" t="s">
        <v>175</v>
      </c>
      <c r="F109" s="282">
        <v>117.38</v>
      </c>
      <c r="G109" s="291">
        <v>6</v>
      </c>
      <c r="H109" s="292">
        <v>117.38</v>
      </c>
      <c r="I109" s="292">
        <v>27.852</v>
      </c>
      <c r="J109" s="285" t="s">
        <v>1997</v>
      </c>
      <c r="K109" s="80" t="s">
        <v>662</v>
      </c>
      <c r="L109" s="80" t="s">
        <v>1098</v>
      </c>
      <c r="M109" s="80" t="s">
        <v>1098</v>
      </c>
      <c r="N109" s="80" t="s">
        <v>1098</v>
      </c>
      <c r="O109" s="80" t="s">
        <v>2003</v>
      </c>
      <c r="P109" s="80" t="s">
        <v>1098</v>
      </c>
      <c r="Q109" s="80"/>
      <c r="R109" s="286" t="s">
        <v>659</v>
      </c>
      <c r="S109" s="1"/>
      <c r="T109" s="1"/>
    </row>
    <row r="110" ht="23" customHeight="1" spans="1:20">
      <c r="A110" s="280" t="s">
        <v>1110</v>
      </c>
      <c r="B110" s="280" t="s">
        <v>20</v>
      </c>
      <c r="C110" s="80">
        <v>2016</v>
      </c>
      <c r="D110" s="281"/>
      <c r="E110" s="281" t="s">
        <v>176</v>
      </c>
      <c r="F110" s="282">
        <v>185.248635944833</v>
      </c>
      <c r="G110" s="291">
        <v>127</v>
      </c>
      <c r="H110" s="292">
        <v>185.248635944833</v>
      </c>
      <c r="I110" s="292">
        <v>136.11125201813</v>
      </c>
      <c r="J110" s="285" t="s">
        <v>1997</v>
      </c>
      <c r="K110" s="80" t="s">
        <v>662</v>
      </c>
      <c r="L110" s="80" t="s">
        <v>1101</v>
      </c>
      <c r="M110" s="80" t="s">
        <v>1102</v>
      </c>
      <c r="N110" s="80" t="s">
        <v>1101</v>
      </c>
      <c r="O110" s="80" t="s">
        <v>2003</v>
      </c>
      <c r="P110" s="80" t="s">
        <v>1101</v>
      </c>
      <c r="Q110" s="80"/>
      <c r="R110" s="286" t="s">
        <v>659</v>
      </c>
      <c r="S110" s="1"/>
      <c r="T110" s="1"/>
    </row>
    <row r="111" ht="23" customHeight="1" spans="1:20">
      <c r="A111" s="475" t="s">
        <v>1114</v>
      </c>
      <c r="B111" s="280" t="s">
        <v>20</v>
      </c>
      <c r="C111" s="80">
        <v>2016</v>
      </c>
      <c r="D111" s="281"/>
      <c r="E111" s="281" t="s">
        <v>177</v>
      </c>
      <c r="F111" s="282">
        <v>14.8</v>
      </c>
      <c r="G111" s="291">
        <v>8005</v>
      </c>
      <c r="H111" s="292">
        <v>14.8</v>
      </c>
      <c r="I111" s="292">
        <v>0</v>
      </c>
      <c r="J111" s="285" t="s">
        <v>1997</v>
      </c>
      <c r="K111" s="80" t="s">
        <v>662</v>
      </c>
      <c r="L111" s="80" t="s">
        <v>1105</v>
      </c>
      <c r="M111" s="80" t="s">
        <v>1105</v>
      </c>
      <c r="N111" s="80" t="s">
        <v>1105</v>
      </c>
      <c r="O111" s="80" t="s">
        <v>2003</v>
      </c>
      <c r="P111" s="80" t="s">
        <v>1105</v>
      </c>
      <c r="Q111" s="80"/>
      <c r="R111" s="286" t="s">
        <v>777</v>
      </c>
      <c r="S111" s="1" t="s">
        <v>1999</v>
      </c>
      <c r="T111" s="1"/>
    </row>
    <row r="112" ht="23" customHeight="1" spans="1:20">
      <c r="A112" s="280" t="s">
        <v>1129</v>
      </c>
      <c r="B112" s="280" t="s">
        <v>20</v>
      </c>
      <c r="C112" s="80">
        <v>2016</v>
      </c>
      <c r="D112" s="281"/>
      <c r="E112" s="281" t="s">
        <v>178</v>
      </c>
      <c r="F112" s="282">
        <v>28.59</v>
      </c>
      <c r="G112" s="291">
        <v>41</v>
      </c>
      <c r="H112" s="292">
        <v>28.59</v>
      </c>
      <c r="I112" s="292">
        <v>5.06699466811752</v>
      </c>
      <c r="J112" s="285" t="s">
        <v>1997</v>
      </c>
      <c r="K112" s="80" t="s">
        <v>662</v>
      </c>
      <c r="L112" s="80" t="s">
        <v>765</v>
      </c>
      <c r="M112" s="80" t="s">
        <v>765</v>
      </c>
      <c r="N112" s="80" t="s">
        <v>765</v>
      </c>
      <c r="O112" s="80" t="s">
        <v>2002</v>
      </c>
      <c r="P112" s="80" t="s">
        <v>765</v>
      </c>
      <c r="Q112" s="80"/>
      <c r="R112" s="286" t="s">
        <v>664</v>
      </c>
      <c r="S112" s="1"/>
      <c r="T112" s="1"/>
    </row>
    <row r="113" ht="23" customHeight="1" spans="1:20">
      <c r="A113" s="280" t="s">
        <v>1122</v>
      </c>
      <c r="B113" s="280" t="s">
        <v>20</v>
      </c>
      <c r="C113" s="80">
        <v>2016</v>
      </c>
      <c r="D113" s="281"/>
      <c r="E113" s="281" t="s">
        <v>179</v>
      </c>
      <c r="F113" s="282">
        <v>6.02</v>
      </c>
      <c r="G113" s="291">
        <v>100</v>
      </c>
      <c r="H113" s="292">
        <v>6.02</v>
      </c>
      <c r="I113" s="292">
        <v>6.02</v>
      </c>
      <c r="J113" s="285" t="s">
        <v>1997</v>
      </c>
      <c r="K113" s="80" t="s">
        <v>662</v>
      </c>
      <c r="L113" s="80" t="s">
        <v>712</v>
      </c>
      <c r="M113" s="80" t="s">
        <v>919</v>
      </c>
      <c r="N113" s="80" t="s">
        <v>712</v>
      </c>
      <c r="O113" s="80" t="s">
        <v>2002</v>
      </c>
      <c r="P113" s="80" t="s">
        <v>712</v>
      </c>
      <c r="Q113" s="80"/>
      <c r="R113" s="286" t="s">
        <v>659</v>
      </c>
      <c r="S113" s="1"/>
      <c r="T113" s="1"/>
    </row>
    <row r="114" ht="23" customHeight="1" spans="1:20">
      <c r="A114" s="280" t="s">
        <v>1126</v>
      </c>
      <c r="B114" s="280" t="s">
        <v>20</v>
      </c>
      <c r="C114" s="80">
        <v>2016</v>
      </c>
      <c r="D114" s="281"/>
      <c r="E114" s="281" t="s">
        <v>180</v>
      </c>
      <c r="F114" s="282">
        <v>20.03</v>
      </c>
      <c r="G114" s="291">
        <v>22</v>
      </c>
      <c r="H114" s="292">
        <v>20.03</v>
      </c>
      <c r="I114" s="292">
        <v>13.9907708333333</v>
      </c>
      <c r="J114" s="285" t="s">
        <v>1997</v>
      </c>
      <c r="K114" s="80" t="s">
        <v>695</v>
      </c>
      <c r="L114" s="80" t="s">
        <v>1117</v>
      </c>
      <c r="M114" s="80" t="s">
        <v>1117</v>
      </c>
      <c r="N114" s="80" t="s">
        <v>1117</v>
      </c>
      <c r="O114" s="80" t="s">
        <v>2006</v>
      </c>
      <c r="P114" s="80" t="s">
        <v>1117</v>
      </c>
      <c r="Q114" s="80"/>
      <c r="R114" s="286" t="s">
        <v>659</v>
      </c>
      <c r="S114" s="1"/>
      <c r="T114" s="1"/>
    </row>
    <row r="115" ht="23" customHeight="1" spans="1:20">
      <c r="A115" s="280" t="s">
        <v>1147</v>
      </c>
      <c r="B115" s="280" t="s">
        <v>20</v>
      </c>
      <c r="C115" s="80">
        <v>2016</v>
      </c>
      <c r="D115" s="281"/>
      <c r="E115" s="281" t="s">
        <v>181</v>
      </c>
      <c r="F115" s="282">
        <v>31.92</v>
      </c>
      <c r="G115" s="291">
        <v>65015</v>
      </c>
      <c r="H115" s="292">
        <v>31.92</v>
      </c>
      <c r="I115" s="292">
        <v>6.29454166666667</v>
      </c>
      <c r="J115" s="285" t="s">
        <v>1997</v>
      </c>
      <c r="K115" s="80" t="s">
        <v>695</v>
      </c>
      <c r="L115" s="80" t="s">
        <v>1121</v>
      </c>
      <c r="M115" s="80" t="s">
        <v>1121</v>
      </c>
      <c r="N115" s="80" t="s">
        <v>1121</v>
      </c>
      <c r="O115" s="80" t="s">
        <v>2006</v>
      </c>
      <c r="P115" s="80" t="s">
        <v>1121</v>
      </c>
      <c r="Q115" s="80"/>
      <c r="R115" s="286" t="s">
        <v>659</v>
      </c>
      <c r="S115" s="1"/>
      <c r="T115" s="1"/>
    </row>
    <row r="116" ht="27" customHeight="1" spans="1:20">
      <c r="A116" s="280" t="s">
        <v>1133</v>
      </c>
      <c r="B116" s="280" t="s">
        <v>20</v>
      </c>
      <c r="C116" s="80">
        <v>2016</v>
      </c>
      <c r="D116" s="281"/>
      <c r="E116" s="281" t="s">
        <v>182</v>
      </c>
      <c r="F116" s="282">
        <v>170.94</v>
      </c>
      <c r="G116" s="291">
        <v>67</v>
      </c>
      <c r="H116" s="292">
        <v>170.94</v>
      </c>
      <c r="I116" s="292">
        <v>54.7197696672906</v>
      </c>
      <c r="J116" s="285" t="s">
        <v>1997</v>
      </c>
      <c r="K116" s="80" t="s">
        <v>662</v>
      </c>
      <c r="L116" s="80" t="s">
        <v>1125</v>
      </c>
      <c r="M116" s="80" t="s">
        <v>1125</v>
      </c>
      <c r="N116" s="80" t="s">
        <v>1125</v>
      </c>
      <c r="O116" s="80" t="s">
        <v>2002</v>
      </c>
      <c r="P116" s="80" t="s">
        <v>1125</v>
      </c>
      <c r="Q116" s="80"/>
      <c r="R116" s="286" t="s">
        <v>659</v>
      </c>
      <c r="S116" s="1"/>
      <c r="T116" s="1"/>
    </row>
    <row r="117" ht="23" customHeight="1" spans="1:20">
      <c r="A117" s="280" t="s">
        <v>1138</v>
      </c>
      <c r="B117" s="280" t="s">
        <v>20</v>
      </c>
      <c r="C117" s="80">
        <v>2016</v>
      </c>
      <c r="D117" s="281"/>
      <c r="E117" s="281" t="s">
        <v>183</v>
      </c>
      <c r="F117" s="282">
        <v>15</v>
      </c>
      <c r="G117" s="291">
        <v>104</v>
      </c>
      <c r="H117" s="292">
        <v>15</v>
      </c>
      <c r="I117" s="292">
        <v>3.71875</v>
      </c>
      <c r="J117" s="285" t="s">
        <v>1997</v>
      </c>
      <c r="K117" s="80" t="s">
        <v>662</v>
      </c>
      <c r="L117" s="80" t="s">
        <v>712</v>
      </c>
      <c r="M117" s="80" t="s">
        <v>919</v>
      </c>
      <c r="N117" s="80" t="s">
        <v>712</v>
      </c>
      <c r="O117" s="80" t="s">
        <v>2002</v>
      </c>
      <c r="P117" s="80" t="s">
        <v>712</v>
      </c>
      <c r="Q117" s="80"/>
      <c r="R117" s="286" t="s">
        <v>659</v>
      </c>
      <c r="S117" s="1"/>
      <c r="T117" s="1"/>
    </row>
    <row r="118" ht="23" customHeight="1" spans="1:20">
      <c r="A118" s="280" t="s">
        <v>1141</v>
      </c>
      <c r="B118" s="280" t="s">
        <v>20</v>
      </c>
      <c r="C118" s="80">
        <v>2016</v>
      </c>
      <c r="D118" s="281"/>
      <c r="E118" s="281" t="s">
        <v>184</v>
      </c>
      <c r="F118" s="282">
        <v>10</v>
      </c>
      <c r="G118" s="291">
        <v>58</v>
      </c>
      <c r="H118" s="292">
        <v>10</v>
      </c>
      <c r="I118" s="292">
        <v>0.598958333333333</v>
      </c>
      <c r="J118" s="285" t="s">
        <v>1997</v>
      </c>
      <c r="K118" s="80" t="s">
        <v>695</v>
      </c>
      <c r="L118" s="80" t="s">
        <v>1143</v>
      </c>
      <c r="M118" s="80" t="s">
        <v>1132</v>
      </c>
      <c r="N118" s="80" t="s">
        <v>1143</v>
      </c>
      <c r="O118" s="80" t="s">
        <v>2005</v>
      </c>
      <c r="P118" s="80" t="s">
        <v>1143</v>
      </c>
      <c r="Q118" s="80"/>
      <c r="R118" s="286" t="s">
        <v>659</v>
      </c>
      <c r="S118" s="1"/>
      <c r="T118" s="1"/>
    </row>
    <row r="119" ht="23" customHeight="1" spans="1:20">
      <c r="A119" s="280" t="s">
        <v>1145</v>
      </c>
      <c r="B119" s="280" t="s">
        <v>20</v>
      </c>
      <c r="C119" s="80">
        <v>2016</v>
      </c>
      <c r="D119" s="281"/>
      <c r="E119" s="281" t="s">
        <v>185</v>
      </c>
      <c r="F119" s="282">
        <v>20</v>
      </c>
      <c r="G119" s="294">
        <v>74</v>
      </c>
      <c r="H119" s="292">
        <v>20</v>
      </c>
      <c r="I119" s="292">
        <v>1</v>
      </c>
      <c r="J119" s="285" t="s">
        <v>2001</v>
      </c>
      <c r="K119" s="80" t="s">
        <v>735</v>
      </c>
      <c r="L119" s="80" t="s">
        <v>808</v>
      </c>
      <c r="M119" s="80" t="s">
        <v>808</v>
      </c>
      <c r="N119" s="80" t="s">
        <v>808</v>
      </c>
      <c r="O119" s="80"/>
      <c r="P119" s="80" t="s">
        <v>808</v>
      </c>
      <c r="Q119" s="80"/>
      <c r="R119" s="286"/>
      <c r="S119" s="1"/>
      <c r="T119" s="1"/>
    </row>
    <row r="120" ht="23" customHeight="1" spans="1:20">
      <c r="A120" s="280" t="s">
        <v>2009</v>
      </c>
      <c r="B120" s="280" t="s">
        <v>20</v>
      </c>
      <c r="C120" s="80">
        <v>2016</v>
      </c>
      <c r="D120" s="281"/>
      <c r="E120" s="281" t="s">
        <v>186</v>
      </c>
      <c r="F120" s="282">
        <v>10</v>
      </c>
      <c r="G120" s="291">
        <v>3</v>
      </c>
      <c r="H120" s="292">
        <v>10</v>
      </c>
      <c r="I120" s="292">
        <v>0.5</v>
      </c>
      <c r="J120" s="280" t="s">
        <v>1997</v>
      </c>
      <c r="K120" s="80" t="s">
        <v>735</v>
      </c>
      <c r="L120" s="80" t="s">
        <v>808</v>
      </c>
      <c r="M120" s="80" t="s">
        <v>808</v>
      </c>
      <c r="N120" s="80" t="s">
        <v>808</v>
      </c>
      <c r="O120" s="80" t="s">
        <v>2002</v>
      </c>
      <c r="P120" s="80" t="s">
        <v>808</v>
      </c>
      <c r="Q120" s="80"/>
      <c r="R120" s="286" t="s">
        <v>777</v>
      </c>
      <c r="S120" s="1"/>
      <c r="T120" s="1"/>
    </row>
    <row r="121" ht="23" customHeight="1" spans="1:20">
      <c r="A121" s="280" t="s">
        <v>1001</v>
      </c>
      <c r="B121" s="280" t="s">
        <v>20</v>
      </c>
      <c r="C121" s="80">
        <v>2016</v>
      </c>
      <c r="D121" s="281"/>
      <c r="E121" s="281" t="s">
        <v>193</v>
      </c>
      <c r="F121" s="282">
        <v>166.24</v>
      </c>
      <c r="G121" s="291">
        <v>1</v>
      </c>
      <c r="H121" s="292">
        <v>166.24</v>
      </c>
      <c r="I121" s="292">
        <v>34.6333333333333</v>
      </c>
      <c r="J121" s="285" t="s">
        <v>1997</v>
      </c>
      <c r="K121" s="80" t="s">
        <v>1151</v>
      </c>
      <c r="L121" s="80" t="s">
        <v>1151</v>
      </c>
      <c r="M121" s="80" t="s">
        <v>1151</v>
      </c>
      <c r="N121" s="80" t="s">
        <v>1151</v>
      </c>
      <c r="O121" s="80" t="s">
        <v>2004</v>
      </c>
      <c r="P121" s="80" t="s">
        <v>1151</v>
      </c>
      <c r="Q121" s="80"/>
      <c r="R121" s="286"/>
      <c r="S121" s="1"/>
      <c r="T121" s="1"/>
    </row>
    <row r="122" ht="23" customHeight="1" spans="1:20">
      <c r="A122" s="280" t="s">
        <v>1154</v>
      </c>
      <c r="B122" s="280" t="s">
        <v>20</v>
      </c>
      <c r="C122" s="80">
        <v>2017</v>
      </c>
      <c r="D122" s="281"/>
      <c r="E122" s="281" t="s">
        <v>194</v>
      </c>
      <c r="F122" s="282">
        <v>1500</v>
      </c>
      <c r="G122" s="291">
        <v>8019</v>
      </c>
      <c r="H122" s="292">
        <v>1500</v>
      </c>
      <c r="I122" s="292">
        <v>486.4245625</v>
      </c>
      <c r="J122" s="280" t="s">
        <v>1997</v>
      </c>
      <c r="K122" s="80" t="s">
        <v>662</v>
      </c>
      <c r="L122" s="80" t="s">
        <v>698</v>
      </c>
      <c r="M122" s="80" t="s">
        <v>1144</v>
      </c>
      <c r="N122" s="80" t="s">
        <v>698</v>
      </c>
      <c r="O122" s="80" t="s">
        <v>2002</v>
      </c>
      <c r="P122" s="80" t="s">
        <v>698</v>
      </c>
      <c r="Q122" s="80"/>
      <c r="R122" s="286" t="s">
        <v>659</v>
      </c>
      <c r="S122" s="1"/>
      <c r="T122" s="1"/>
    </row>
    <row r="123" ht="23" customHeight="1" spans="1:20">
      <c r="A123" s="280" t="s">
        <v>1161</v>
      </c>
      <c r="B123" s="280" t="s">
        <v>20</v>
      </c>
      <c r="C123" s="80">
        <v>2017</v>
      </c>
      <c r="D123" s="281"/>
      <c r="E123" s="281" t="s">
        <v>196</v>
      </c>
      <c r="F123" s="282">
        <v>2300.006771</v>
      </c>
      <c r="G123" s="291">
        <v>12</v>
      </c>
      <c r="H123" s="292">
        <v>2300.006771</v>
      </c>
      <c r="I123" s="292">
        <v>761.378662730168</v>
      </c>
      <c r="J123" s="285" t="s">
        <v>1997</v>
      </c>
      <c r="K123" s="80" t="s">
        <v>662</v>
      </c>
      <c r="L123" s="80" t="s">
        <v>712</v>
      </c>
      <c r="M123" s="80" t="s">
        <v>712</v>
      </c>
      <c r="N123" s="80" t="s">
        <v>712</v>
      </c>
      <c r="O123" s="80" t="s">
        <v>2002</v>
      </c>
      <c r="P123" s="80" t="s">
        <v>712</v>
      </c>
      <c r="Q123" s="80" t="s">
        <v>2010</v>
      </c>
      <c r="R123" s="286" t="s">
        <v>747</v>
      </c>
      <c r="S123" s="1"/>
      <c r="T123" s="1"/>
    </row>
    <row r="124" ht="23" customHeight="1" spans="1:20">
      <c r="A124" s="280" t="s">
        <v>1165</v>
      </c>
      <c r="B124" s="280" t="s">
        <v>20</v>
      </c>
      <c r="C124" s="80">
        <v>2017</v>
      </c>
      <c r="D124" s="281"/>
      <c r="E124" s="281" t="s">
        <v>197</v>
      </c>
      <c r="F124" s="282">
        <v>400</v>
      </c>
      <c r="G124" s="291">
        <v>3</v>
      </c>
      <c r="H124" s="292">
        <v>400</v>
      </c>
      <c r="I124" s="292">
        <v>254.411449829932</v>
      </c>
      <c r="J124" s="285" t="s">
        <v>1997</v>
      </c>
      <c r="K124" s="80" t="s">
        <v>662</v>
      </c>
      <c r="L124" s="80" t="s">
        <v>1168</v>
      </c>
      <c r="M124" s="80" t="s">
        <v>1149</v>
      </c>
      <c r="N124" s="80" t="s">
        <v>1168</v>
      </c>
      <c r="O124" s="80" t="s">
        <v>2003</v>
      </c>
      <c r="P124" s="80" t="s">
        <v>1168</v>
      </c>
      <c r="Q124" s="80"/>
      <c r="R124" s="286" t="s">
        <v>659</v>
      </c>
      <c r="S124" s="1"/>
      <c r="T124" s="1"/>
    </row>
    <row r="125" ht="23" customHeight="1" spans="1:20">
      <c r="A125" s="280" t="s">
        <v>1170</v>
      </c>
      <c r="B125" s="280" t="s">
        <v>20</v>
      </c>
      <c r="C125" s="80">
        <v>2017</v>
      </c>
      <c r="D125" s="281"/>
      <c r="E125" s="281" t="s">
        <v>198</v>
      </c>
      <c r="F125" s="282">
        <v>1300</v>
      </c>
      <c r="G125" s="291">
        <v>4</v>
      </c>
      <c r="H125" s="292">
        <v>1300</v>
      </c>
      <c r="I125" s="292">
        <v>818.077677866146</v>
      </c>
      <c r="J125" s="285" t="s">
        <v>1997</v>
      </c>
      <c r="K125" s="80" t="s">
        <v>662</v>
      </c>
      <c r="L125" s="80" t="s">
        <v>1152</v>
      </c>
      <c r="M125" s="80" t="s">
        <v>1152</v>
      </c>
      <c r="N125" s="80" t="s">
        <v>1152</v>
      </c>
      <c r="O125" s="80" t="s">
        <v>2000</v>
      </c>
      <c r="P125" s="80" t="s">
        <v>1152</v>
      </c>
      <c r="Q125" s="80"/>
      <c r="R125" s="286" t="s">
        <v>659</v>
      </c>
      <c r="S125" s="1"/>
      <c r="T125" s="1"/>
    </row>
    <row r="126" ht="23" customHeight="1" spans="1:20">
      <c r="A126" s="280" t="s">
        <v>1174</v>
      </c>
      <c r="B126" s="280" t="s">
        <v>20</v>
      </c>
      <c r="C126" s="80">
        <v>2017</v>
      </c>
      <c r="D126" s="281"/>
      <c r="E126" s="281" t="s">
        <v>199</v>
      </c>
      <c r="F126" s="282">
        <v>9.60000000000001</v>
      </c>
      <c r="G126" s="291">
        <v>4873</v>
      </c>
      <c r="H126" s="292">
        <v>9.60000000000001</v>
      </c>
      <c r="I126" s="292">
        <v>0</v>
      </c>
      <c r="J126" s="285" t="s">
        <v>2001</v>
      </c>
      <c r="K126" s="80" t="s">
        <v>689</v>
      </c>
      <c r="L126" s="80" t="s">
        <v>1160</v>
      </c>
      <c r="M126" s="80" t="s">
        <v>1160</v>
      </c>
      <c r="N126" s="80" t="s">
        <v>1160</v>
      </c>
      <c r="O126" s="80"/>
      <c r="P126" s="80" t="s">
        <v>1160</v>
      </c>
      <c r="Q126" s="80"/>
      <c r="R126" s="286" t="s">
        <v>664</v>
      </c>
      <c r="S126" s="1"/>
      <c r="T126" s="1"/>
    </row>
    <row r="127" ht="23" customHeight="1" spans="1:20">
      <c r="A127" s="280" t="s">
        <v>1180</v>
      </c>
      <c r="B127" s="280" t="s">
        <v>20</v>
      </c>
      <c r="C127" s="80">
        <v>2017</v>
      </c>
      <c r="D127" s="281"/>
      <c r="E127" s="281" t="s">
        <v>200</v>
      </c>
      <c r="F127" s="282">
        <v>39.57</v>
      </c>
      <c r="G127" s="291">
        <v>12853</v>
      </c>
      <c r="H127" s="292">
        <v>39.57</v>
      </c>
      <c r="I127" s="292">
        <v>14.381</v>
      </c>
      <c r="J127" s="285" t="s">
        <v>1997</v>
      </c>
      <c r="K127" s="80" t="s">
        <v>662</v>
      </c>
      <c r="L127" s="80" t="s">
        <v>1164</v>
      </c>
      <c r="M127" s="80" t="s">
        <v>1164</v>
      </c>
      <c r="N127" s="80" t="s">
        <v>1164</v>
      </c>
      <c r="O127" s="80" t="s">
        <v>2000</v>
      </c>
      <c r="P127" s="80" t="s">
        <v>1164</v>
      </c>
      <c r="Q127" s="80"/>
      <c r="R127" s="286" t="s">
        <v>777</v>
      </c>
      <c r="S127" s="1"/>
      <c r="T127" s="1"/>
    </row>
    <row r="128" ht="23" customHeight="1" spans="1:20">
      <c r="A128" s="280" t="s">
        <v>1183</v>
      </c>
      <c r="B128" s="280" t="s">
        <v>20</v>
      </c>
      <c r="C128" s="80">
        <v>2017</v>
      </c>
      <c r="D128" s="281"/>
      <c r="E128" s="281" t="s">
        <v>201</v>
      </c>
      <c r="F128" s="282">
        <v>20.98</v>
      </c>
      <c r="G128" s="291">
        <v>10303</v>
      </c>
      <c r="H128" s="292">
        <v>20.98</v>
      </c>
      <c r="I128" s="292">
        <v>16.2015</v>
      </c>
      <c r="J128" s="285" t="s">
        <v>1997</v>
      </c>
      <c r="K128" s="80" t="s">
        <v>662</v>
      </c>
      <c r="L128" s="80" t="s">
        <v>674</v>
      </c>
      <c r="M128" s="80" t="s">
        <v>674</v>
      </c>
      <c r="N128" s="80" t="s">
        <v>674</v>
      </c>
      <c r="O128" s="80" t="s">
        <v>2000</v>
      </c>
      <c r="P128" s="80" t="s">
        <v>674</v>
      </c>
      <c r="Q128" s="80"/>
      <c r="R128" s="286" t="s">
        <v>747</v>
      </c>
      <c r="S128" s="1"/>
      <c r="T128" s="1"/>
    </row>
    <row r="129" ht="23" customHeight="1" spans="1:20">
      <c r="A129" s="280" t="s">
        <v>1186</v>
      </c>
      <c r="B129" s="280" t="s">
        <v>20</v>
      </c>
      <c r="C129" s="80">
        <v>2017</v>
      </c>
      <c r="D129" s="281"/>
      <c r="E129" s="281" t="s">
        <v>202</v>
      </c>
      <c r="F129" s="282">
        <v>15.2</v>
      </c>
      <c r="G129" s="291">
        <v>185</v>
      </c>
      <c r="H129" s="292">
        <v>15.2</v>
      </c>
      <c r="I129" s="292">
        <v>11.7515</v>
      </c>
      <c r="J129" s="285" t="s">
        <v>2001</v>
      </c>
      <c r="K129" s="80" t="s">
        <v>689</v>
      </c>
      <c r="L129" s="80" t="s">
        <v>1173</v>
      </c>
      <c r="M129" s="80" t="s">
        <v>1173</v>
      </c>
      <c r="N129" s="80" t="s">
        <v>1173</v>
      </c>
      <c r="O129" s="80"/>
      <c r="P129" s="80" t="s">
        <v>1173</v>
      </c>
      <c r="Q129" s="80"/>
      <c r="R129" s="286" t="s">
        <v>664</v>
      </c>
      <c r="S129" s="1"/>
      <c r="T129" s="1"/>
    </row>
    <row r="130" ht="23" customHeight="1" spans="1:20">
      <c r="A130" s="280" t="s">
        <v>1191</v>
      </c>
      <c r="B130" s="280" t="s">
        <v>20</v>
      </c>
      <c r="C130" s="80">
        <v>2017</v>
      </c>
      <c r="D130" s="281"/>
      <c r="E130" s="281" t="s">
        <v>203</v>
      </c>
      <c r="F130" s="282">
        <v>79.8</v>
      </c>
      <c r="G130" s="291">
        <v>305</v>
      </c>
      <c r="H130" s="292">
        <v>79.8</v>
      </c>
      <c r="I130" s="292">
        <v>30.2279023889519</v>
      </c>
      <c r="J130" s="285" t="s">
        <v>1997</v>
      </c>
      <c r="K130" s="80" t="s">
        <v>735</v>
      </c>
      <c r="L130" s="80" t="s">
        <v>1178</v>
      </c>
      <c r="M130" s="80" t="s">
        <v>1178</v>
      </c>
      <c r="N130" s="80" t="s">
        <v>1178</v>
      </c>
      <c r="O130" s="80" t="s">
        <v>2002</v>
      </c>
      <c r="P130" s="80" t="s">
        <v>1178</v>
      </c>
      <c r="Q130" s="80"/>
      <c r="R130" s="286" t="s">
        <v>659</v>
      </c>
      <c r="S130" s="1"/>
      <c r="T130" s="1"/>
    </row>
    <row r="131" ht="23" customHeight="1" spans="1:20">
      <c r="A131" s="280" t="s">
        <v>1196</v>
      </c>
      <c r="B131" s="280" t="s">
        <v>20</v>
      </c>
      <c r="C131" s="80">
        <v>2017</v>
      </c>
      <c r="D131" s="281"/>
      <c r="E131" s="281" t="s">
        <v>204</v>
      </c>
      <c r="F131" s="282">
        <v>2.64</v>
      </c>
      <c r="G131" s="291">
        <v>31</v>
      </c>
      <c r="H131" s="292">
        <v>2.64</v>
      </c>
      <c r="I131" s="292">
        <v>0.4902</v>
      </c>
      <c r="J131" s="285" t="s">
        <v>2001</v>
      </c>
      <c r="K131" s="80" t="s">
        <v>689</v>
      </c>
      <c r="L131" s="80" t="s">
        <v>1182</v>
      </c>
      <c r="M131" s="80" t="s">
        <v>1182</v>
      </c>
      <c r="N131" s="80" t="s">
        <v>1182</v>
      </c>
      <c r="O131" s="80"/>
      <c r="P131" s="80" t="s">
        <v>1182</v>
      </c>
      <c r="Q131" s="80"/>
      <c r="R131" s="286" t="s">
        <v>664</v>
      </c>
      <c r="S131" s="1"/>
      <c r="T131" s="1"/>
    </row>
    <row r="132" ht="23" customHeight="1" spans="1:20">
      <c r="A132" s="280" t="s">
        <v>1198</v>
      </c>
      <c r="B132" s="280" t="s">
        <v>20</v>
      </c>
      <c r="C132" s="80">
        <v>2017</v>
      </c>
      <c r="D132" s="281"/>
      <c r="E132" s="281" t="s">
        <v>205</v>
      </c>
      <c r="F132" s="282">
        <v>5.23</v>
      </c>
      <c r="G132" s="291">
        <v>5</v>
      </c>
      <c r="H132" s="292">
        <v>5.23</v>
      </c>
      <c r="I132" s="292">
        <v>3.976475</v>
      </c>
      <c r="J132" s="280" t="s">
        <v>2001</v>
      </c>
      <c r="K132" s="80" t="s">
        <v>689</v>
      </c>
      <c r="L132" s="80" t="s">
        <v>1185</v>
      </c>
      <c r="M132" s="80" t="s">
        <v>1185</v>
      </c>
      <c r="N132" s="80" t="s">
        <v>1185</v>
      </c>
      <c r="O132" s="80"/>
      <c r="P132" s="80" t="s">
        <v>1185</v>
      </c>
      <c r="Q132" s="80"/>
      <c r="R132" s="286" t="s">
        <v>664</v>
      </c>
      <c r="S132" s="1"/>
      <c r="T132" s="1"/>
    </row>
    <row r="133" ht="23" customHeight="1" spans="1:20">
      <c r="A133" s="280" t="s">
        <v>1200</v>
      </c>
      <c r="B133" s="280" t="s">
        <v>20</v>
      </c>
      <c r="C133" s="80">
        <v>2017</v>
      </c>
      <c r="D133" s="281"/>
      <c r="E133" s="281" t="s">
        <v>206</v>
      </c>
      <c r="F133" s="282">
        <v>77.57</v>
      </c>
      <c r="G133" s="291">
        <v>96</v>
      </c>
      <c r="H133" s="292">
        <v>77.57</v>
      </c>
      <c r="I133" s="292">
        <v>77.57</v>
      </c>
      <c r="J133" s="285" t="s">
        <v>2001</v>
      </c>
      <c r="K133" s="80" t="s">
        <v>689</v>
      </c>
      <c r="L133" s="80" t="s">
        <v>1190</v>
      </c>
      <c r="M133" s="80" t="s">
        <v>1190</v>
      </c>
      <c r="N133" s="80" t="s">
        <v>1190</v>
      </c>
      <c r="O133" s="80"/>
      <c r="P133" s="80" t="s">
        <v>1190</v>
      </c>
      <c r="Q133" s="80"/>
      <c r="R133" s="286" t="s">
        <v>664</v>
      </c>
      <c r="S133" s="1"/>
      <c r="T133" s="1"/>
    </row>
    <row r="134" ht="23" customHeight="1" spans="1:20">
      <c r="A134" s="280" t="s">
        <v>1204</v>
      </c>
      <c r="B134" s="280" t="s">
        <v>20</v>
      </c>
      <c r="C134" s="80">
        <v>2017</v>
      </c>
      <c r="D134" s="281"/>
      <c r="E134" s="281" t="s">
        <v>207</v>
      </c>
      <c r="F134" s="282">
        <v>5.23</v>
      </c>
      <c r="G134" s="291">
        <v>5</v>
      </c>
      <c r="H134" s="292">
        <v>5.23</v>
      </c>
      <c r="I134" s="292">
        <v>3.2</v>
      </c>
      <c r="J134" s="285" t="s">
        <v>2001</v>
      </c>
      <c r="K134" s="80" t="s">
        <v>689</v>
      </c>
      <c r="L134" s="80" t="s">
        <v>1195</v>
      </c>
      <c r="M134" s="80" t="s">
        <v>1195</v>
      </c>
      <c r="N134" s="80" t="s">
        <v>1195</v>
      </c>
      <c r="O134" s="80"/>
      <c r="P134" s="80" t="s">
        <v>1195</v>
      </c>
      <c r="Q134" s="80"/>
      <c r="R134" s="286" t="s">
        <v>664</v>
      </c>
      <c r="S134" s="1"/>
      <c r="T134" s="1"/>
    </row>
    <row r="135" ht="23" customHeight="1" spans="1:20">
      <c r="A135" s="280" t="s">
        <v>1207</v>
      </c>
      <c r="B135" s="280" t="s">
        <v>20</v>
      </c>
      <c r="C135" s="80">
        <v>2017</v>
      </c>
      <c r="D135" s="281"/>
      <c r="E135" s="281" t="s">
        <v>208</v>
      </c>
      <c r="F135" s="282">
        <v>3249.367665</v>
      </c>
      <c r="G135" s="291">
        <v>93</v>
      </c>
      <c r="H135" s="292">
        <v>3249.367665</v>
      </c>
      <c r="I135" s="292">
        <v>2201.10077074583</v>
      </c>
      <c r="J135" s="280" t="s">
        <v>2011</v>
      </c>
      <c r="K135" s="80" t="s">
        <v>1211</v>
      </c>
      <c r="L135" s="80" t="s">
        <v>880</v>
      </c>
      <c r="M135" s="80" t="s">
        <v>880</v>
      </c>
      <c r="N135" s="80" t="s">
        <v>880</v>
      </c>
      <c r="O135" s="80" t="s">
        <v>2012</v>
      </c>
      <c r="P135" s="80" t="s">
        <v>880</v>
      </c>
      <c r="Q135" s="80"/>
      <c r="R135" s="286" t="s">
        <v>659</v>
      </c>
      <c r="S135" s="1"/>
      <c r="T135" s="1"/>
    </row>
    <row r="136" ht="23" customHeight="1" spans="1:20">
      <c r="A136" s="280" t="s">
        <v>1216</v>
      </c>
      <c r="B136" s="280" t="s">
        <v>20</v>
      </c>
      <c r="C136" s="80">
        <v>2017</v>
      </c>
      <c r="D136" s="281"/>
      <c r="E136" s="281" t="s">
        <v>209</v>
      </c>
      <c r="F136" s="282">
        <v>513.08</v>
      </c>
      <c r="G136" s="291">
        <v>1</v>
      </c>
      <c r="H136" s="292">
        <v>513.08</v>
      </c>
      <c r="I136" s="292">
        <v>175.943683333333</v>
      </c>
      <c r="J136" s="285" t="s">
        <v>2011</v>
      </c>
      <c r="K136" s="80" t="s">
        <v>1211</v>
      </c>
      <c r="L136" s="80" t="s">
        <v>880</v>
      </c>
      <c r="M136" s="80" t="s">
        <v>880</v>
      </c>
      <c r="N136" s="80" t="s">
        <v>880</v>
      </c>
      <c r="O136" s="80" t="s">
        <v>2012</v>
      </c>
      <c r="P136" s="80" t="s">
        <v>880</v>
      </c>
      <c r="Q136" s="80"/>
      <c r="R136" s="286" t="s">
        <v>664</v>
      </c>
      <c r="S136" s="1"/>
      <c r="T136" s="1"/>
    </row>
    <row r="137" ht="23" customHeight="1" spans="1:20">
      <c r="A137" s="280" t="s">
        <v>1218</v>
      </c>
      <c r="B137" s="280" t="s">
        <v>20</v>
      </c>
      <c r="C137" s="80">
        <v>2017</v>
      </c>
      <c r="D137" s="281"/>
      <c r="E137" s="281" t="s">
        <v>210</v>
      </c>
      <c r="F137" s="282">
        <v>120</v>
      </c>
      <c r="G137" s="291">
        <v>200</v>
      </c>
      <c r="H137" s="292">
        <v>120</v>
      </c>
      <c r="I137" s="292">
        <v>51.6</v>
      </c>
      <c r="J137" s="285" t="s">
        <v>1997</v>
      </c>
      <c r="K137" s="80" t="s">
        <v>662</v>
      </c>
      <c r="L137" s="80" t="s">
        <v>1101</v>
      </c>
      <c r="M137" s="80" t="s">
        <v>1101</v>
      </c>
      <c r="N137" s="80" t="s">
        <v>1101</v>
      </c>
      <c r="O137" s="80" t="s">
        <v>2003</v>
      </c>
      <c r="P137" s="80" t="s">
        <v>1101</v>
      </c>
      <c r="Q137" s="80"/>
      <c r="R137" s="286" t="s">
        <v>659</v>
      </c>
      <c r="S137" s="1"/>
      <c r="T137" s="1"/>
    </row>
    <row r="138" ht="23" customHeight="1" spans="1:20">
      <c r="A138" s="280" t="s">
        <v>1221</v>
      </c>
      <c r="B138" s="280" t="s">
        <v>20</v>
      </c>
      <c r="C138" s="80">
        <v>2017</v>
      </c>
      <c r="D138" s="281"/>
      <c r="E138" s="281" t="s">
        <v>211</v>
      </c>
      <c r="F138" s="282">
        <v>35</v>
      </c>
      <c r="G138" s="291">
        <v>12</v>
      </c>
      <c r="H138" s="292">
        <v>35</v>
      </c>
      <c r="I138" s="292">
        <v>9.175</v>
      </c>
      <c r="J138" s="285" t="s">
        <v>1997</v>
      </c>
      <c r="K138" s="80" t="s">
        <v>662</v>
      </c>
      <c r="L138" s="80" t="s">
        <v>748</v>
      </c>
      <c r="M138" s="80" t="s">
        <v>1206</v>
      </c>
      <c r="N138" s="80" t="s">
        <v>748</v>
      </c>
      <c r="O138" s="80" t="s">
        <v>2003</v>
      </c>
      <c r="P138" s="80" t="s">
        <v>748</v>
      </c>
      <c r="Q138" s="80"/>
      <c r="R138" s="286" t="s">
        <v>659</v>
      </c>
      <c r="S138" s="1"/>
      <c r="T138" s="1"/>
    </row>
    <row r="139" ht="23" customHeight="1" spans="1:20">
      <c r="A139" s="280" t="s">
        <v>1224</v>
      </c>
      <c r="B139" s="280" t="s">
        <v>20</v>
      </c>
      <c r="C139" s="80">
        <v>2017</v>
      </c>
      <c r="D139" s="281"/>
      <c r="E139" s="281" t="s">
        <v>212</v>
      </c>
      <c r="F139" s="282">
        <v>40</v>
      </c>
      <c r="G139" s="291">
        <v>9</v>
      </c>
      <c r="H139" s="292">
        <v>40</v>
      </c>
      <c r="I139" s="292">
        <v>18.7833333333334</v>
      </c>
      <c r="J139" s="285" t="s">
        <v>1997</v>
      </c>
      <c r="K139" s="80" t="s">
        <v>662</v>
      </c>
      <c r="L139" s="80" t="s">
        <v>1214</v>
      </c>
      <c r="M139" s="80" t="s">
        <v>2013</v>
      </c>
      <c r="N139" s="80" t="s">
        <v>1214</v>
      </c>
      <c r="O139" s="80" t="s">
        <v>2006</v>
      </c>
      <c r="P139" s="80" t="s">
        <v>1214</v>
      </c>
      <c r="Q139" s="80"/>
      <c r="R139" s="286" t="s">
        <v>659</v>
      </c>
      <c r="S139" s="1"/>
      <c r="T139" s="1"/>
    </row>
    <row r="140" ht="23" customHeight="1" spans="1:20">
      <c r="A140" s="280" t="s">
        <v>1227</v>
      </c>
      <c r="B140" s="280" t="s">
        <v>20</v>
      </c>
      <c r="C140" s="80">
        <v>2017</v>
      </c>
      <c r="D140" s="281"/>
      <c r="E140" s="281" t="s">
        <v>213</v>
      </c>
      <c r="F140" s="282">
        <v>65</v>
      </c>
      <c r="G140" s="291">
        <v>12</v>
      </c>
      <c r="H140" s="292">
        <v>65</v>
      </c>
      <c r="I140" s="292">
        <v>19.8994768333333</v>
      </c>
      <c r="J140" s="285" t="s">
        <v>1997</v>
      </c>
      <c r="K140" s="80" t="s">
        <v>662</v>
      </c>
      <c r="L140" s="80" t="s">
        <v>842</v>
      </c>
      <c r="M140" s="80" t="s">
        <v>843</v>
      </c>
      <c r="N140" s="80" t="s">
        <v>842</v>
      </c>
      <c r="O140" s="80" t="s">
        <v>2004</v>
      </c>
      <c r="P140" s="80" t="s">
        <v>842</v>
      </c>
      <c r="Q140" s="80"/>
      <c r="R140" s="286" t="s">
        <v>659</v>
      </c>
      <c r="S140" s="1"/>
      <c r="T140" s="1"/>
    </row>
    <row r="141" ht="23" customHeight="1" spans="1:20">
      <c r="A141" s="280" t="s">
        <v>1232</v>
      </c>
      <c r="B141" s="280" t="s">
        <v>20</v>
      </c>
      <c r="C141" s="80">
        <v>2017</v>
      </c>
      <c r="D141" s="281"/>
      <c r="E141" s="281" t="s">
        <v>214</v>
      </c>
      <c r="F141" s="282">
        <v>50</v>
      </c>
      <c r="G141" s="291">
        <v>80</v>
      </c>
      <c r="H141" s="292">
        <v>50</v>
      </c>
      <c r="I141" s="292">
        <v>17.5597150259067</v>
      </c>
      <c r="J141" s="285" t="s">
        <v>2001</v>
      </c>
      <c r="K141" s="80" t="s">
        <v>689</v>
      </c>
      <c r="L141" s="80" t="s">
        <v>1220</v>
      </c>
      <c r="M141" s="80" t="s">
        <v>1220</v>
      </c>
      <c r="N141" s="80" t="s">
        <v>1220</v>
      </c>
      <c r="O141" s="80"/>
      <c r="P141" s="80" t="s">
        <v>1220</v>
      </c>
      <c r="Q141" s="80"/>
      <c r="R141" s="286" t="s">
        <v>664</v>
      </c>
      <c r="S141" s="1"/>
      <c r="T141" s="1"/>
    </row>
    <row r="142" ht="27" spans="1:20">
      <c r="A142" s="280" t="s">
        <v>1236</v>
      </c>
      <c r="B142" s="280" t="s">
        <v>20</v>
      </c>
      <c r="C142" s="80">
        <v>2017</v>
      </c>
      <c r="D142" s="289"/>
      <c r="E142" s="289" t="s">
        <v>215</v>
      </c>
      <c r="F142" s="282">
        <v>35</v>
      </c>
      <c r="G142" s="291">
        <v>81</v>
      </c>
      <c r="H142" s="292">
        <v>35</v>
      </c>
      <c r="I142" s="292">
        <v>12.8806</v>
      </c>
      <c r="J142" s="280" t="s">
        <v>1997</v>
      </c>
      <c r="K142" s="80" t="s">
        <v>662</v>
      </c>
      <c r="L142" s="80" t="s">
        <v>663</v>
      </c>
      <c r="M142" s="80" t="s">
        <v>663</v>
      </c>
      <c r="N142" s="80" t="s">
        <v>663</v>
      </c>
      <c r="O142" s="80" t="s">
        <v>1998</v>
      </c>
      <c r="P142" s="80" t="s">
        <v>663</v>
      </c>
      <c r="Q142" s="80"/>
      <c r="R142" s="286" t="s">
        <v>659</v>
      </c>
      <c r="S142" s="1"/>
      <c r="T142" s="1"/>
    </row>
    <row r="143" ht="23" customHeight="1" spans="1:20">
      <c r="A143" s="280" t="s">
        <v>1240</v>
      </c>
      <c r="B143" s="280" t="s">
        <v>20</v>
      </c>
      <c r="C143" s="80">
        <v>2017</v>
      </c>
      <c r="D143" s="289"/>
      <c r="E143" s="289" t="s">
        <v>216</v>
      </c>
      <c r="F143" s="282">
        <v>36</v>
      </c>
      <c r="G143" s="291">
        <v>34</v>
      </c>
      <c r="H143" s="292">
        <v>36</v>
      </c>
      <c r="I143" s="292">
        <v>26.4</v>
      </c>
      <c r="J143" s="280" t="s">
        <v>2001</v>
      </c>
      <c r="K143" s="80" t="s">
        <v>689</v>
      </c>
      <c r="L143" s="80" t="s">
        <v>1226</v>
      </c>
      <c r="M143" s="80" t="s">
        <v>1226</v>
      </c>
      <c r="N143" s="80" t="s">
        <v>1226</v>
      </c>
      <c r="O143" s="80"/>
      <c r="P143" s="80" t="s">
        <v>1226</v>
      </c>
      <c r="Q143" s="80"/>
      <c r="R143" s="286" t="s">
        <v>664</v>
      </c>
      <c r="S143" s="1"/>
      <c r="T143" s="1"/>
    </row>
    <row r="144" ht="23" customHeight="1" spans="1:20">
      <c r="A144" s="280" t="s">
        <v>1242</v>
      </c>
      <c r="B144" s="280" t="s">
        <v>20</v>
      </c>
      <c r="C144" s="80">
        <v>2017</v>
      </c>
      <c r="D144" s="289"/>
      <c r="E144" s="289" t="s">
        <v>217</v>
      </c>
      <c r="F144" s="282">
        <v>30</v>
      </c>
      <c r="G144" s="291">
        <v>10001</v>
      </c>
      <c r="H144" s="292">
        <v>30</v>
      </c>
      <c r="I144" s="292">
        <v>26.6</v>
      </c>
      <c r="J144" s="280" t="s">
        <v>1997</v>
      </c>
      <c r="K144" s="80" t="s">
        <v>662</v>
      </c>
      <c r="L144" s="80" t="s">
        <v>1230</v>
      </c>
      <c r="M144" s="80" t="s">
        <v>1231</v>
      </c>
      <c r="N144" s="80" t="s">
        <v>1230</v>
      </c>
      <c r="O144" s="80" t="s">
        <v>2000</v>
      </c>
      <c r="P144" s="80" t="s">
        <v>1230</v>
      </c>
      <c r="Q144" s="80"/>
      <c r="R144" s="286" t="s">
        <v>659</v>
      </c>
      <c r="S144" s="1"/>
      <c r="T144" s="1"/>
    </row>
    <row r="145" ht="23" customHeight="1" spans="1:20">
      <c r="A145" s="280" t="s">
        <v>1245</v>
      </c>
      <c r="B145" s="280" t="s">
        <v>20</v>
      </c>
      <c r="C145" s="80">
        <v>2017</v>
      </c>
      <c r="D145" s="289"/>
      <c r="E145" s="289" t="s">
        <v>218</v>
      </c>
      <c r="F145" s="282">
        <v>40</v>
      </c>
      <c r="G145" s="291">
        <v>75002</v>
      </c>
      <c r="H145" s="292">
        <v>40</v>
      </c>
      <c r="I145" s="292">
        <v>28.0983316666667</v>
      </c>
      <c r="J145" s="280" t="s">
        <v>2001</v>
      </c>
      <c r="K145" s="80" t="s">
        <v>689</v>
      </c>
      <c r="L145" s="80" t="s">
        <v>1235</v>
      </c>
      <c r="M145" s="80" t="s">
        <v>1235</v>
      </c>
      <c r="N145" s="80" t="s">
        <v>1235</v>
      </c>
      <c r="O145" s="80"/>
      <c r="P145" s="80" t="s">
        <v>1235</v>
      </c>
      <c r="Q145" s="80"/>
      <c r="R145" s="286" t="s">
        <v>664</v>
      </c>
      <c r="S145" s="1"/>
      <c r="T145" s="1"/>
    </row>
    <row r="146" ht="23" customHeight="1" spans="1:20">
      <c r="A146" s="280" t="s">
        <v>1250</v>
      </c>
      <c r="B146" s="280" t="s">
        <v>20</v>
      </c>
      <c r="C146" s="80">
        <v>2017</v>
      </c>
      <c r="D146" s="281"/>
      <c r="E146" s="281" t="s">
        <v>219</v>
      </c>
      <c r="F146" s="282">
        <v>748.02</v>
      </c>
      <c r="G146" s="291">
        <v>6</v>
      </c>
      <c r="H146" s="292">
        <v>748.02</v>
      </c>
      <c r="I146" s="292">
        <v>327.570425</v>
      </c>
      <c r="J146" s="280" t="s">
        <v>2011</v>
      </c>
      <c r="K146" s="80" t="s">
        <v>1211</v>
      </c>
      <c r="L146" s="80" t="s">
        <v>880</v>
      </c>
      <c r="M146" s="80" t="s">
        <v>880</v>
      </c>
      <c r="N146" s="80" t="s">
        <v>880</v>
      </c>
      <c r="O146" s="80" t="s">
        <v>2012</v>
      </c>
      <c r="P146" s="80" t="s">
        <v>880</v>
      </c>
      <c r="Q146" s="80"/>
      <c r="R146" s="286" t="s">
        <v>664</v>
      </c>
      <c r="S146" s="1"/>
      <c r="T146" s="1"/>
    </row>
    <row r="147" ht="23" customHeight="1" spans="1:20">
      <c r="A147" s="280" t="s">
        <v>1254</v>
      </c>
      <c r="B147" s="280" t="s">
        <v>20</v>
      </c>
      <c r="C147" s="80">
        <v>2017</v>
      </c>
      <c r="D147" s="281"/>
      <c r="E147" s="281" t="s">
        <v>220</v>
      </c>
      <c r="F147" s="282">
        <v>565.228836</v>
      </c>
      <c r="G147" s="291">
        <v>6</v>
      </c>
      <c r="H147" s="292">
        <v>565.228836</v>
      </c>
      <c r="I147" s="292">
        <v>247.523127765</v>
      </c>
      <c r="J147" s="285" t="s">
        <v>2011</v>
      </c>
      <c r="K147" s="80" t="s">
        <v>1211</v>
      </c>
      <c r="L147" s="80" t="s">
        <v>880</v>
      </c>
      <c r="M147" s="80" t="s">
        <v>1303</v>
      </c>
      <c r="N147" s="80" t="s">
        <v>880</v>
      </c>
      <c r="O147" s="80" t="s">
        <v>2012</v>
      </c>
      <c r="P147" s="80" t="s">
        <v>880</v>
      </c>
      <c r="Q147" s="80"/>
      <c r="R147" s="286" t="s">
        <v>664</v>
      </c>
      <c r="S147" s="1"/>
      <c r="T147" s="1"/>
    </row>
    <row r="148" ht="23" customHeight="1" spans="1:20">
      <c r="A148" s="280" t="s">
        <v>1258</v>
      </c>
      <c r="B148" s="280" t="s">
        <v>20</v>
      </c>
      <c r="C148" s="80">
        <v>2017</v>
      </c>
      <c r="D148" s="281"/>
      <c r="E148" s="281" t="s">
        <v>221</v>
      </c>
      <c r="F148" s="282">
        <v>49.65</v>
      </c>
      <c r="G148" s="291">
        <v>1</v>
      </c>
      <c r="H148" s="292">
        <v>49.65</v>
      </c>
      <c r="I148" s="292">
        <v>17.0258125</v>
      </c>
      <c r="J148" s="285" t="s">
        <v>1997</v>
      </c>
      <c r="K148" s="80" t="s">
        <v>662</v>
      </c>
      <c r="L148" s="80" t="s">
        <v>698</v>
      </c>
      <c r="M148" s="80" t="s">
        <v>698</v>
      </c>
      <c r="N148" s="80" t="s">
        <v>698</v>
      </c>
      <c r="O148" s="80" t="s">
        <v>2002</v>
      </c>
      <c r="P148" s="80" t="s">
        <v>698</v>
      </c>
      <c r="Q148" s="80"/>
      <c r="R148" s="286" t="s">
        <v>664</v>
      </c>
      <c r="S148" s="1"/>
      <c r="T148" s="1"/>
    </row>
    <row r="149" ht="23" customHeight="1" spans="1:20">
      <c r="A149" s="280" t="s">
        <v>1262</v>
      </c>
      <c r="B149" s="280" t="s">
        <v>20</v>
      </c>
      <c r="C149" s="80">
        <v>2017</v>
      </c>
      <c r="D149" s="281"/>
      <c r="E149" s="281" t="s">
        <v>222</v>
      </c>
      <c r="F149" s="282">
        <v>403.614894</v>
      </c>
      <c r="G149" s="291">
        <v>1796</v>
      </c>
      <c r="H149" s="292">
        <v>403.614894</v>
      </c>
      <c r="I149" s="292">
        <v>337.890779779673</v>
      </c>
      <c r="J149" s="285" t="s">
        <v>2011</v>
      </c>
      <c r="K149" s="80" t="s">
        <v>1211</v>
      </c>
      <c r="L149" s="80" t="s">
        <v>880</v>
      </c>
      <c r="M149" s="80" t="s">
        <v>1303</v>
      </c>
      <c r="N149" s="80" t="s">
        <v>880</v>
      </c>
      <c r="O149" s="80" t="s">
        <v>2012</v>
      </c>
      <c r="P149" s="80" t="s">
        <v>880</v>
      </c>
      <c r="Q149" s="80"/>
      <c r="R149" s="286" t="s">
        <v>664</v>
      </c>
      <c r="S149" s="1"/>
      <c r="T149" s="1"/>
    </row>
    <row r="150" ht="23" customHeight="1" spans="1:20">
      <c r="A150" s="280" t="s">
        <v>1266</v>
      </c>
      <c r="B150" s="280" t="s">
        <v>20</v>
      </c>
      <c r="C150" s="80">
        <v>2018</v>
      </c>
      <c r="D150" s="281"/>
      <c r="E150" s="281" t="s">
        <v>229</v>
      </c>
      <c r="F150" s="282">
        <v>30</v>
      </c>
      <c r="G150" s="291">
        <v>6</v>
      </c>
      <c r="H150" s="292">
        <v>30</v>
      </c>
      <c r="I150" s="292">
        <v>15.275</v>
      </c>
      <c r="J150" s="280" t="s">
        <v>1997</v>
      </c>
      <c r="K150" s="80" t="s">
        <v>662</v>
      </c>
      <c r="L150" s="80" t="s">
        <v>803</v>
      </c>
      <c r="M150" s="80" t="s">
        <v>1253</v>
      </c>
      <c r="N150" s="80" t="s">
        <v>803</v>
      </c>
      <c r="O150" s="80" t="s">
        <v>2005</v>
      </c>
      <c r="P150" s="80" t="s">
        <v>803</v>
      </c>
      <c r="Q150" s="80"/>
      <c r="R150" s="286" t="s">
        <v>659</v>
      </c>
      <c r="S150" s="1"/>
      <c r="T150" s="1"/>
    </row>
    <row r="151" ht="23" customHeight="1" spans="1:20">
      <c r="A151" s="280" t="s">
        <v>1268</v>
      </c>
      <c r="B151" s="280" t="s">
        <v>20</v>
      </c>
      <c r="C151" s="80">
        <v>2018</v>
      </c>
      <c r="D151" s="281"/>
      <c r="E151" s="281" t="s">
        <v>1269</v>
      </c>
      <c r="F151" s="282">
        <v>307.55</v>
      </c>
      <c r="G151" s="291">
        <v>241</v>
      </c>
      <c r="H151" s="292">
        <v>307.55</v>
      </c>
      <c r="I151" s="292">
        <v>76.3720880737494</v>
      </c>
      <c r="J151" s="285" t="s">
        <v>1997</v>
      </c>
      <c r="K151" s="80" t="s">
        <v>695</v>
      </c>
      <c r="L151" s="80" t="s">
        <v>1272</v>
      </c>
      <c r="M151" s="80" t="s">
        <v>1573</v>
      </c>
      <c r="N151" s="80" t="s">
        <v>1573</v>
      </c>
      <c r="O151" s="80" t="s">
        <v>1998</v>
      </c>
      <c r="P151" s="80" t="s">
        <v>1573</v>
      </c>
      <c r="Q151" s="80"/>
      <c r="R151" s="286" t="s">
        <v>659</v>
      </c>
      <c r="S151" s="1"/>
      <c r="T151" s="1"/>
    </row>
    <row r="152" ht="23" customHeight="1" spans="1:20">
      <c r="A152" s="280" t="s">
        <v>1274</v>
      </c>
      <c r="B152" s="280" t="s">
        <v>20</v>
      </c>
      <c r="C152" s="80">
        <v>2018</v>
      </c>
      <c r="D152" s="281"/>
      <c r="E152" s="281" t="s">
        <v>231</v>
      </c>
      <c r="F152" s="282">
        <v>119.96</v>
      </c>
      <c r="G152" s="291">
        <v>7531</v>
      </c>
      <c r="H152" s="292">
        <v>119.96</v>
      </c>
      <c r="I152" s="292">
        <v>68.6749</v>
      </c>
      <c r="J152" s="285" t="s">
        <v>2001</v>
      </c>
      <c r="K152" s="80" t="s">
        <v>689</v>
      </c>
      <c r="L152" s="80" t="s">
        <v>1261</v>
      </c>
      <c r="M152" s="80" t="s">
        <v>1261</v>
      </c>
      <c r="N152" s="80" t="s">
        <v>1261</v>
      </c>
      <c r="O152" s="80"/>
      <c r="P152" s="80" t="s">
        <v>1261</v>
      </c>
      <c r="Q152" s="80"/>
      <c r="R152" s="295" t="s">
        <v>664</v>
      </c>
      <c r="S152" s="1"/>
      <c r="T152" s="1"/>
    </row>
    <row r="153" ht="23" customHeight="1" spans="1:20">
      <c r="A153" s="280" t="s">
        <v>1277</v>
      </c>
      <c r="B153" s="280" t="s">
        <v>20</v>
      </c>
      <c r="C153" s="80">
        <v>2018</v>
      </c>
      <c r="D153" s="281"/>
      <c r="E153" s="281" t="s">
        <v>1278</v>
      </c>
      <c r="F153" s="282">
        <v>320</v>
      </c>
      <c r="G153" s="291">
        <v>40</v>
      </c>
      <c r="H153" s="292">
        <v>320</v>
      </c>
      <c r="I153" s="292">
        <v>163.239698581715</v>
      </c>
      <c r="J153" s="285" t="s">
        <v>1997</v>
      </c>
      <c r="K153" s="80" t="s">
        <v>662</v>
      </c>
      <c r="L153" s="80" t="s">
        <v>1151</v>
      </c>
      <c r="M153" s="80" t="s">
        <v>1265</v>
      </c>
      <c r="N153" s="80" t="s">
        <v>1151</v>
      </c>
      <c r="O153" s="80" t="s">
        <v>2004</v>
      </c>
      <c r="P153" s="80" t="s">
        <v>1151</v>
      </c>
      <c r="Q153" s="80"/>
      <c r="R153" s="286" t="s">
        <v>659</v>
      </c>
      <c r="S153" s="1"/>
      <c r="T153" s="1"/>
    </row>
    <row r="154" ht="23" customHeight="1" spans="1:20">
      <c r="A154" s="280" t="s">
        <v>1282</v>
      </c>
      <c r="B154" s="280" t="s">
        <v>20</v>
      </c>
      <c r="C154" s="80">
        <v>2018</v>
      </c>
      <c r="D154" s="281"/>
      <c r="E154" s="281" t="s">
        <v>234</v>
      </c>
      <c r="F154" s="282">
        <v>1760</v>
      </c>
      <c r="G154" s="291">
        <v>2</v>
      </c>
      <c r="H154" s="292">
        <v>1760</v>
      </c>
      <c r="I154" s="292">
        <v>756.8</v>
      </c>
      <c r="J154" s="285" t="s">
        <v>1997</v>
      </c>
      <c r="K154" s="80" t="s">
        <v>662</v>
      </c>
      <c r="L154" s="80" t="s">
        <v>1168</v>
      </c>
      <c r="M154" s="80" t="s">
        <v>1149</v>
      </c>
      <c r="N154" s="80" t="s">
        <v>1168</v>
      </c>
      <c r="O154" s="80" t="s">
        <v>2003</v>
      </c>
      <c r="P154" s="80" t="s">
        <v>1168</v>
      </c>
      <c r="Q154" s="80"/>
      <c r="R154" s="286" t="s">
        <v>659</v>
      </c>
      <c r="S154" s="1"/>
      <c r="T154" s="1"/>
    </row>
    <row r="155" ht="23" customHeight="1" spans="1:20">
      <c r="A155" s="280" t="s">
        <v>1286</v>
      </c>
      <c r="B155" s="280" t="s">
        <v>20</v>
      </c>
      <c r="C155" s="80">
        <v>2018</v>
      </c>
      <c r="D155" s="281"/>
      <c r="E155" s="281" t="s">
        <v>235</v>
      </c>
      <c r="F155" s="282">
        <v>774.203374</v>
      </c>
      <c r="G155" s="291">
        <v>5</v>
      </c>
      <c r="H155" s="292">
        <v>774.203374</v>
      </c>
      <c r="I155" s="292">
        <v>442.953568723618</v>
      </c>
      <c r="J155" s="285" t="s">
        <v>2011</v>
      </c>
      <c r="K155" s="80" t="s">
        <v>662</v>
      </c>
      <c r="L155" s="80" t="s">
        <v>1273</v>
      </c>
      <c r="M155" s="80" t="s">
        <v>1273</v>
      </c>
      <c r="N155" s="80" t="s">
        <v>1273</v>
      </c>
      <c r="O155" s="80" t="s">
        <v>2000</v>
      </c>
      <c r="P155" s="80" t="s">
        <v>1273</v>
      </c>
      <c r="Q155" s="80"/>
      <c r="R155" s="286" t="s">
        <v>747</v>
      </c>
      <c r="S155" s="1"/>
      <c r="T155" s="1"/>
    </row>
    <row r="156" ht="23" customHeight="1" spans="1:20">
      <c r="A156" s="280" t="s">
        <v>1290</v>
      </c>
      <c r="B156" s="280" t="s">
        <v>20</v>
      </c>
      <c r="C156" s="80">
        <v>2018</v>
      </c>
      <c r="D156" s="281"/>
      <c r="E156" s="281" t="s">
        <v>236</v>
      </c>
      <c r="F156" s="282">
        <v>72</v>
      </c>
      <c r="G156" s="291">
        <v>2</v>
      </c>
      <c r="H156" s="292">
        <v>72</v>
      </c>
      <c r="I156" s="292">
        <v>34.95</v>
      </c>
      <c r="J156" s="285" t="s">
        <v>1997</v>
      </c>
      <c r="K156" s="80" t="s">
        <v>662</v>
      </c>
      <c r="L156" s="80" t="s">
        <v>953</v>
      </c>
      <c r="M156" s="80" t="s">
        <v>1276</v>
      </c>
      <c r="N156" s="80" t="s">
        <v>953</v>
      </c>
      <c r="O156" s="80" t="s">
        <v>2005</v>
      </c>
      <c r="P156" s="80" t="s">
        <v>953</v>
      </c>
      <c r="Q156" s="80"/>
      <c r="R156" s="286" t="s">
        <v>777</v>
      </c>
      <c r="S156" s="1"/>
      <c r="T156" s="1"/>
    </row>
    <row r="157" s="255" customFormat="1" ht="23" customHeight="1" spans="1:20">
      <c r="A157" s="475" t="s">
        <v>1293</v>
      </c>
      <c r="B157" s="280" t="s">
        <v>20</v>
      </c>
      <c r="C157" s="80">
        <v>2018</v>
      </c>
      <c r="D157" s="281"/>
      <c r="E157" s="281" t="s">
        <v>237</v>
      </c>
      <c r="F157" s="282">
        <v>24</v>
      </c>
      <c r="G157" s="291">
        <v>1</v>
      </c>
      <c r="H157" s="292">
        <v>24</v>
      </c>
      <c r="I157" s="292">
        <v>0</v>
      </c>
      <c r="J157" s="285" t="s">
        <v>1997</v>
      </c>
      <c r="K157" s="80" t="s">
        <v>662</v>
      </c>
      <c r="L157" s="80" t="s">
        <v>1281</v>
      </c>
      <c r="M157" s="80" t="s">
        <v>1281</v>
      </c>
      <c r="N157" s="80" t="s">
        <v>1281</v>
      </c>
      <c r="O157" s="80" t="s">
        <v>2003</v>
      </c>
      <c r="P157" s="80" t="s">
        <v>1281</v>
      </c>
      <c r="Q157" s="80"/>
      <c r="R157" s="295" t="s">
        <v>777</v>
      </c>
      <c r="S157" s="1" t="s">
        <v>1999</v>
      </c>
      <c r="T157" s="1"/>
    </row>
    <row r="158" ht="23" customHeight="1" spans="1:20">
      <c r="A158" s="280" t="s">
        <v>1297</v>
      </c>
      <c r="B158" s="280" t="s">
        <v>20</v>
      </c>
      <c r="C158" s="80">
        <v>2018</v>
      </c>
      <c r="D158" s="281"/>
      <c r="E158" s="281" t="s">
        <v>238</v>
      </c>
      <c r="F158" s="282">
        <v>30</v>
      </c>
      <c r="G158" s="291">
        <v>2</v>
      </c>
      <c r="H158" s="292">
        <v>30</v>
      </c>
      <c r="I158" s="292">
        <v>20.7375</v>
      </c>
      <c r="J158" s="285" t="s">
        <v>1997</v>
      </c>
      <c r="K158" s="80" t="s">
        <v>735</v>
      </c>
      <c r="L158" s="80" t="s">
        <v>808</v>
      </c>
      <c r="M158" s="80" t="s">
        <v>808</v>
      </c>
      <c r="N158" s="80" t="s">
        <v>808</v>
      </c>
      <c r="O158" s="80" t="s">
        <v>2005</v>
      </c>
      <c r="P158" s="80" t="s">
        <v>808</v>
      </c>
      <c r="Q158" s="80"/>
      <c r="R158" s="286" t="s">
        <v>659</v>
      </c>
      <c r="S158" s="287"/>
      <c r="T158" s="1"/>
    </row>
    <row r="159" ht="23" customHeight="1" spans="1:20">
      <c r="A159" s="280" t="s">
        <v>1300</v>
      </c>
      <c r="B159" s="280" t="s">
        <v>20</v>
      </c>
      <c r="C159" s="80">
        <v>2018</v>
      </c>
      <c r="D159" s="281"/>
      <c r="E159" s="281" t="s">
        <v>239</v>
      </c>
      <c r="F159" s="282">
        <v>90.29</v>
      </c>
      <c r="G159" s="291">
        <v>109</v>
      </c>
      <c r="H159" s="292">
        <v>90.29</v>
      </c>
      <c r="I159" s="292">
        <v>53.9665649875</v>
      </c>
      <c r="J159" s="285" t="s">
        <v>1997</v>
      </c>
      <c r="K159" s="80" t="s">
        <v>735</v>
      </c>
      <c r="L159" s="80" t="s">
        <v>808</v>
      </c>
      <c r="M159" s="80" t="s">
        <v>808</v>
      </c>
      <c r="N159" s="80" t="s">
        <v>808</v>
      </c>
      <c r="O159" s="80" t="s">
        <v>2005</v>
      </c>
      <c r="P159" s="80" t="s">
        <v>808</v>
      </c>
      <c r="Q159" s="80"/>
      <c r="R159" s="286" t="s">
        <v>659</v>
      </c>
      <c r="S159" s="1"/>
      <c r="T159" s="1"/>
    </row>
    <row r="160" ht="23" customHeight="1" spans="1:20">
      <c r="A160" s="280" t="s">
        <v>1304</v>
      </c>
      <c r="B160" s="280" t="s">
        <v>20</v>
      </c>
      <c r="C160" s="80">
        <v>2018</v>
      </c>
      <c r="D160" s="281"/>
      <c r="E160" s="281" t="s">
        <v>240</v>
      </c>
      <c r="F160" s="282">
        <v>89.002387</v>
      </c>
      <c r="G160" s="291">
        <v>43</v>
      </c>
      <c r="H160" s="292">
        <v>89.002387</v>
      </c>
      <c r="I160" s="292">
        <v>10.8086060233333</v>
      </c>
      <c r="J160" s="285" t="s">
        <v>2001</v>
      </c>
      <c r="K160" s="80" t="s">
        <v>689</v>
      </c>
      <c r="L160" s="80" t="s">
        <v>1292</v>
      </c>
      <c r="M160" s="80" t="s">
        <v>1292</v>
      </c>
      <c r="N160" s="80" t="s">
        <v>1292</v>
      </c>
      <c r="O160" s="80"/>
      <c r="P160" s="80" t="s">
        <v>1292</v>
      </c>
      <c r="Q160" s="80"/>
      <c r="R160" s="286" t="s">
        <v>664</v>
      </c>
      <c r="S160" s="1"/>
      <c r="T160" s="1"/>
    </row>
    <row r="161" ht="23" customHeight="1" spans="1:20">
      <c r="A161" s="280" t="s">
        <v>1308</v>
      </c>
      <c r="B161" s="280" t="s">
        <v>20</v>
      </c>
      <c r="C161" s="80">
        <v>2018</v>
      </c>
      <c r="D161" s="281"/>
      <c r="E161" s="281" t="s">
        <v>241</v>
      </c>
      <c r="F161" s="282">
        <v>90.606117</v>
      </c>
      <c r="G161" s="291">
        <v>3</v>
      </c>
      <c r="H161" s="292">
        <v>90.606117</v>
      </c>
      <c r="I161" s="292">
        <v>30.5649264330832</v>
      </c>
      <c r="J161" s="285" t="s">
        <v>1997</v>
      </c>
      <c r="K161" s="80" t="s">
        <v>1211</v>
      </c>
      <c r="L161" s="80" t="s">
        <v>1311</v>
      </c>
      <c r="M161" s="80" t="s">
        <v>1296</v>
      </c>
      <c r="N161" s="80" t="s">
        <v>1311</v>
      </c>
      <c r="O161" s="80" t="s">
        <v>1998</v>
      </c>
      <c r="P161" s="80" t="s">
        <v>1311</v>
      </c>
      <c r="Q161" s="80"/>
      <c r="R161" s="286" t="s">
        <v>777</v>
      </c>
      <c r="S161" s="1"/>
      <c r="T161" s="1"/>
    </row>
    <row r="162" ht="23" customHeight="1" spans="1:20">
      <c r="A162" s="475" t="s">
        <v>1313</v>
      </c>
      <c r="B162" s="280" t="s">
        <v>20</v>
      </c>
      <c r="C162" s="80">
        <v>2018</v>
      </c>
      <c r="D162" s="281"/>
      <c r="E162" s="281" t="s">
        <v>242</v>
      </c>
      <c r="F162" s="282">
        <v>569.913827</v>
      </c>
      <c r="G162" s="291">
        <v>118870</v>
      </c>
      <c r="H162" s="292">
        <v>569.913827</v>
      </c>
      <c r="I162" s="292">
        <v>454.288749588125</v>
      </c>
      <c r="J162" s="285" t="s">
        <v>1997</v>
      </c>
      <c r="K162" s="80" t="s">
        <v>662</v>
      </c>
      <c r="L162" s="80" t="s">
        <v>817</v>
      </c>
      <c r="M162" s="80" t="s">
        <v>1299</v>
      </c>
      <c r="N162" s="80" t="s">
        <v>817</v>
      </c>
      <c r="O162" s="80" t="s">
        <v>2003</v>
      </c>
      <c r="P162" s="80" t="s">
        <v>817</v>
      </c>
      <c r="Q162" s="80"/>
      <c r="R162" s="286" t="s">
        <v>660</v>
      </c>
      <c r="S162" s="1" t="s">
        <v>1999</v>
      </c>
      <c r="T162" s="1"/>
    </row>
    <row r="163" ht="23" customHeight="1" spans="1:20">
      <c r="A163" s="280" t="s">
        <v>1315</v>
      </c>
      <c r="B163" s="280" t="s">
        <v>20</v>
      </c>
      <c r="C163" s="80">
        <v>2018</v>
      </c>
      <c r="D163" s="281"/>
      <c r="E163" s="281" t="s">
        <v>243</v>
      </c>
      <c r="F163" s="282">
        <v>1733.2</v>
      </c>
      <c r="G163" s="291">
        <v>1</v>
      </c>
      <c r="H163" s="292">
        <v>1733.2</v>
      </c>
      <c r="I163" s="292">
        <v>827.603</v>
      </c>
      <c r="J163" s="285" t="s">
        <v>2011</v>
      </c>
      <c r="K163" s="80" t="s">
        <v>1211</v>
      </c>
      <c r="L163" s="80" t="s">
        <v>880</v>
      </c>
      <c r="M163" s="80" t="s">
        <v>1303</v>
      </c>
      <c r="N163" s="80" t="s">
        <v>880</v>
      </c>
      <c r="O163" s="80" t="s">
        <v>2012</v>
      </c>
      <c r="P163" s="80" t="s">
        <v>880</v>
      </c>
      <c r="Q163" s="80"/>
      <c r="R163" s="286" t="s">
        <v>660</v>
      </c>
      <c r="S163" s="1"/>
      <c r="T163" s="1"/>
    </row>
    <row r="164" ht="23" customHeight="1" spans="1:20">
      <c r="A164" s="280" t="s">
        <v>1319</v>
      </c>
      <c r="B164" s="280" t="s">
        <v>20</v>
      </c>
      <c r="C164" s="80">
        <v>2018</v>
      </c>
      <c r="D164" s="281"/>
      <c r="E164" s="281" t="s">
        <v>244</v>
      </c>
      <c r="F164" s="282">
        <v>16</v>
      </c>
      <c r="G164" s="291">
        <v>102</v>
      </c>
      <c r="H164" s="292">
        <v>16</v>
      </c>
      <c r="I164" s="292">
        <v>5.48666666666667</v>
      </c>
      <c r="J164" s="285" t="s">
        <v>2001</v>
      </c>
      <c r="K164" s="80" t="s">
        <v>689</v>
      </c>
      <c r="L164" s="80" t="s">
        <v>1307</v>
      </c>
      <c r="M164" s="80" t="s">
        <v>1307</v>
      </c>
      <c r="N164" s="80" t="s">
        <v>1307</v>
      </c>
      <c r="O164" s="80"/>
      <c r="P164" s="80" t="s">
        <v>1307</v>
      </c>
      <c r="Q164" s="80"/>
      <c r="R164" s="286" t="s">
        <v>664</v>
      </c>
      <c r="S164" s="1"/>
      <c r="T164" s="1"/>
    </row>
    <row r="165" ht="23" customHeight="1" spans="1:20">
      <c r="A165" s="475" t="s">
        <v>1323</v>
      </c>
      <c r="B165" s="280" t="s">
        <v>20</v>
      </c>
      <c r="C165" s="80">
        <v>2018</v>
      </c>
      <c r="D165" s="281"/>
      <c r="E165" s="296" t="s">
        <v>245</v>
      </c>
      <c r="F165" s="282">
        <v>80.001923</v>
      </c>
      <c r="G165" s="291">
        <v>6010</v>
      </c>
      <c r="H165" s="292">
        <v>80.001923</v>
      </c>
      <c r="I165" s="292">
        <v>0</v>
      </c>
      <c r="J165" s="285" t="s">
        <v>1997</v>
      </c>
      <c r="K165" s="80" t="s">
        <v>662</v>
      </c>
      <c r="L165" s="80" t="s">
        <v>1326</v>
      </c>
      <c r="M165" s="80" t="s">
        <v>1312</v>
      </c>
      <c r="N165" s="80" t="s">
        <v>1326</v>
      </c>
      <c r="O165" s="80" t="s">
        <v>1998</v>
      </c>
      <c r="P165" s="80" t="s">
        <v>1326</v>
      </c>
      <c r="Q165" s="80"/>
      <c r="R165" s="286" t="s">
        <v>777</v>
      </c>
      <c r="S165" s="1" t="s">
        <v>1999</v>
      </c>
      <c r="T165" s="1"/>
    </row>
    <row r="166" ht="23" customHeight="1" spans="1:20">
      <c r="A166" s="280" t="s">
        <v>1329</v>
      </c>
      <c r="B166" s="280" t="s">
        <v>20</v>
      </c>
      <c r="C166" s="80">
        <v>2018</v>
      </c>
      <c r="D166" s="281"/>
      <c r="E166" s="281" t="s">
        <v>246</v>
      </c>
      <c r="F166" s="282">
        <v>200.001172</v>
      </c>
      <c r="G166" s="291">
        <v>582</v>
      </c>
      <c r="H166" s="292">
        <v>200.001172</v>
      </c>
      <c r="I166" s="292">
        <v>91.595014959375</v>
      </c>
      <c r="J166" s="285" t="s">
        <v>1997</v>
      </c>
      <c r="K166" s="80" t="s">
        <v>662</v>
      </c>
      <c r="L166" s="80" t="s">
        <v>1230</v>
      </c>
      <c r="M166" s="80" t="s">
        <v>1231</v>
      </c>
      <c r="N166" s="80" t="s">
        <v>1230</v>
      </c>
      <c r="O166" s="80" t="s">
        <v>2000</v>
      </c>
      <c r="P166" s="80" t="s">
        <v>1230</v>
      </c>
      <c r="Q166" s="80"/>
      <c r="R166" s="286" t="s">
        <v>659</v>
      </c>
      <c r="S166" s="1"/>
      <c r="T166" s="1"/>
    </row>
    <row r="167" ht="23" customHeight="1" spans="1:20">
      <c r="A167" s="280" t="s">
        <v>1331</v>
      </c>
      <c r="B167" s="280" t="s">
        <v>20</v>
      </c>
      <c r="C167" s="80">
        <v>2018</v>
      </c>
      <c r="D167" s="281"/>
      <c r="E167" s="281" t="s">
        <v>247</v>
      </c>
      <c r="F167" s="282">
        <v>36</v>
      </c>
      <c r="G167" s="291">
        <v>28</v>
      </c>
      <c r="H167" s="292">
        <v>36</v>
      </c>
      <c r="I167" s="292">
        <v>16.8412586666667</v>
      </c>
      <c r="J167" s="285" t="s">
        <v>2001</v>
      </c>
      <c r="K167" s="80" t="s">
        <v>689</v>
      </c>
      <c r="L167" s="80" t="s">
        <v>1333</v>
      </c>
      <c r="M167" s="80" t="s">
        <v>1318</v>
      </c>
      <c r="N167" s="80" t="s">
        <v>1333</v>
      </c>
      <c r="O167" s="80"/>
      <c r="P167" s="80" t="s">
        <v>1333</v>
      </c>
      <c r="Q167" s="80"/>
      <c r="R167" s="286" t="s">
        <v>664</v>
      </c>
      <c r="S167" s="1"/>
      <c r="T167" s="1"/>
    </row>
    <row r="168" ht="23" customHeight="1" spans="1:20">
      <c r="A168" s="280" t="s">
        <v>1335</v>
      </c>
      <c r="B168" s="280" t="s">
        <v>20</v>
      </c>
      <c r="C168" s="80">
        <v>2018</v>
      </c>
      <c r="D168" s="281"/>
      <c r="E168" s="281" t="s">
        <v>248</v>
      </c>
      <c r="F168" s="282">
        <v>119.996865272578</v>
      </c>
      <c r="G168" s="291">
        <v>58</v>
      </c>
      <c r="H168" s="292">
        <v>119.996865272578</v>
      </c>
      <c r="I168" s="292">
        <v>46.0739799132964</v>
      </c>
      <c r="J168" s="285" t="s">
        <v>1997</v>
      </c>
      <c r="K168" s="80" t="s">
        <v>662</v>
      </c>
      <c r="L168" s="80" t="s">
        <v>1322</v>
      </c>
      <c r="M168" s="80" t="s">
        <v>1322</v>
      </c>
      <c r="N168" s="80" t="s">
        <v>1322</v>
      </c>
      <c r="O168" s="80" t="s">
        <v>1998</v>
      </c>
      <c r="P168" s="80" t="s">
        <v>1322</v>
      </c>
      <c r="Q168" s="80"/>
      <c r="R168" s="286" t="s">
        <v>659</v>
      </c>
      <c r="S168" s="1"/>
      <c r="T168" s="1"/>
    </row>
    <row r="169" ht="23" customHeight="1" spans="1:20">
      <c r="A169" s="280" t="s">
        <v>1340</v>
      </c>
      <c r="B169" s="280" t="s">
        <v>20</v>
      </c>
      <c r="C169" s="80">
        <v>2018</v>
      </c>
      <c r="D169" s="281"/>
      <c r="E169" s="281" t="s">
        <v>250</v>
      </c>
      <c r="F169" s="282">
        <v>5.72</v>
      </c>
      <c r="G169" s="291">
        <v>5</v>
      </c>
      <c r="H169" s="292">
        <v>5.72</v>
      </c>
      <c r="I169" s="292">
        <v>4.42578333333333</v>
      </c>
      <c r="J169" s="285" t="s">
        <v>2001</v>
      </c>
      <c r="K169" s="80" t="s">
        <v>689</v>
      </c>
      <c r="L169" s="80" t="s">
        <v>1328</v>
      </c>
      <c r="M169" s="80" t="s">
        <v>1328</v>
      </c>
      <c r="N169" s="80" t="s">
        <v>1328</v>
      </c>
      <c r="O169" s="80"/>
      <c r="P169" s="80" t="s">
        <v>1328</v>
      </c>
      <c r="Q169" s="80"/>
      <c r="R169" s="286" t="s">
        <v>664</v>
      </c>
      <c r="S169" s="1"/>
      <c r="T169" s="1"/>
    </row>
    <row r="170" ht="23" customHeight="1" spans="1:20">
      <c r="A170" s="280" t="s">
        <v>1342</v>
      </c>
      <c r="B170" s="280" t="s">
        <v>20</v>
      </c>
      <c r="C170" s="80">
        <v>2018</v>
      </c>
      <c r="D170" s="281"/>
      <c r="E170" s="281" t="s">
        <v>251</v>
      </c>
      <c r="F170" s="282">
        <v>5</v>
      </c>
      <c r="G170" s="291">
        <v>5</v>
      </c>
      <c r="H170" s="292">
        <v>5</v>
      </c>
      <c r="I170" s="292">
        <v>3.93758333333333</v>
      </c>
      <c r="J170" s="285" t="s">
        <v>2001</v>
      </c>
      <c r="K170" s="80" t="s">
        <v>689</v>
      </c>
      <c r="L170" s="80" t="s">
        <v>1182</v>
      </c>
      <c r="M170" s="80" t="s">
        <v>1182</v>
      </c>
      <c r="N170" s="80" t="s">
        <v>1182</v>
      </c>
      <c r="O170" s="80"/>
      <c r="P170" s="80" t="s">
        <v>1182</v>
      </c>
      <c r="Q170" s="80"/>
      <c r="R170" s="286" t="s">
        <v>664</v>
      </c>
      <c r="S170" s="1"/>
      <c r="T170" s="1"/>
    </row>
    <row r="171" ht="23" customHeight="1" spans="1:20">
      <c r="A171" s="280" t="s">
        <v>1344</v>
      </c>
      <c r="B171" s="280" t="s">
        <v>20</v>
      </c>
      <c r="C171" s="80">
        <v>2018</v>
      </c>
      <c r="D171" s="281"/>
      <c r="E171" s="281" t="s">
        <v>252</v>
      </c>
      <c r="F171" s="282">
        <v>5</v>
      </c>
      <c r="G171" s="291">
        <v>5</v>
      </c>
      <c r="H171" s="292">
        <v>5</v>
      </c>
      <c r="I171" s="292">
        <v>3.86791666666667</v>
      </c>
      <c r="J171" s="285" t="s">
        <v>2001</v>
      </c>
      <c r="K171" s="80" t="s">
        <v>689</v>
      </c>
      <c r="L171" s="80" t="s">
        <v>1334</v>
      </c>
      <c r="M171" s="80" t="s">
        <v>1334</v>
      </c>
      <c r="N171" s="80" t="s">
        <v>1334</v>
      </c>
      <c r="O171" s="80"/>
      <c r="P171" s="80" t="s">
        <v>1334</v>
      </c>
      <c r="Q171" s="80"/>
      <c r="R171" s="286" t="s">
        <v>664</v>
      </c>
      <c r="S171" s="1"/>
      <c r="T171" s="1"/>
    </row>
    <row r="172" ht="23" customHeight="1" spans="1:20">
      <c r="A172" s="280" t="s">
        <v>1347</v>
      </c>
      <c r="B172" s="280" t="s">
        <v>20</v>
      </c>
      <c r="C172" s="80">
        <v>2018</v>
      </c>
      <c r="D172" s="281"/>
      <c r="E172" s="281" t="s">
        <v>253</v>
      </c>
      <c r="F172" s="282">
        <v>30</v>
      </c>
      <c r="G172" s="291">
        <v>3</v>
      </c>
      <c r="H172" s="292">
        <v>30</v>
      </c>
      <c r="I172" s="292">
        <v>21.0256666666667</v>
      </c>
      <c r="J172" s="285" t="s">
        <v>1997</v>
      </c>
      <c r="K172" s="80" t="s">
        <v>735</v>
      </c>
      <c r="L172" s="80" t="s">
        <v>808</v>
      </c>
      <c r="M172" s="80" t="s">
        <v>808</v>
      </c>
      <c r="N172" s="80" t="s">
        <v>808</v>
      </c>
      <c r="O172" s="80" t="s">
        <v>2005</v>
      </c>
      <c r="P172" s="80" t="s">
        <v>808</v>
      </c>
      <c r="Q172" s="80"/>
      <c r="R172" s="286" t="s">
        <v>659</v>
      </c>
      <c r="S172" s="1"/>
      <c r="T172" s="1"/>
    </row>
    <row r="173" ht="23" customHeight="1" spans="1:20">
      <c r="A173" s="280" t="s">
        <v>1350</v>
      </c>
      <c r="B173" s="280" t="s">
        <v>20</v>
      </c>
      <c r="C173" s="80">
        <v>2018</v>
      </c>
      <c r="D173" s="281"/>
      <c r="E173" s="281" t="s">
        <v>254</v>
      </c>
      <c r="F173" s="282">
        <v>15.000035</v>
      </c>
      <c r="G173" s="291">
        <v>301</v>
      </c>
      <c r="H173" s="292">
        <v>15.000035</v>
      </c>
      <c r="I173" s="292">
        <v>6.7327667125</v>
      </c>
      <c r="J173" s="280" t="s">
        <v>2001</v>
      </c>
      <c r="K173" s="80" t="s">
        <v>689</v>
      </c>
      <c r="L173" s="80" t="s">
        <v>1341</v>
      </c>
      <c r="M173" s="80" t="s">
        <v>1341</v>
      </c>
      <c r="N173" s="80" t="s">
        <v>1341</v>
      </c>
      <c r="O173" s="80"/>
      <c r="P173" s="80" t="s">
        <v>1341</v>
      </c>
      <c r="Q173" s="80"/>
      <c r="R173" s="286" t="s">
        <v>664</v>
      </c>
      <c r="S173" s="1"/>
      <c r="T173" s="1"/>
    </row>
    <row r="174" ht="23" customHeight="1" spans="1:20">
      <c r="A174" s="280" t="s">
        <v>1352</v>
      </c>
      <c r="B174" s="280" t="s">
        <v>20</v>
      </c>
      <c r="C174" s="80">
        <v>2018</v>
      </c>
      <c r="D174" s="281"/>
      <c r="E174" s="281" t="s">
        <v>255</v>
      </c>
      <c r="F174" s="282">
        <v>5</v>
      </c>
      <c r="G174" s="291">
        <v>9</v>
      </c>
      <c r="H174" s="292">
        <v>5</v>
      </c>
      <c r="I174" s="292">
        <v>0.566666666666667</v>
      </c>
      <c r="J174" s="285" t="s">
        <v>2001</v>
      </c>
      <c r="K174" s="80" t="s">
        <v>689</v>
      </c>
      <c r="L174" s="80" t="s">
        <v>1343</v>
      </c>
      <c r="M174" s="80" t="s">
        <v>1343</v>
      </c>
      <c r="N174" s="80" t="s">
        <v>1343</v>
      </c>
      <c r="O174" s="80"/>
      <c r="P174" s="80" t="s">
        <v>1343</v>
      </c>
      <c r="Q174" s="80"/>
      <c r="R174" s="286" t="s">
        <v>664</v>
      </c>
      <c r="S174" s="1"/>
      <c r="T174" s="1"/>
    </row>
    <row r="175" ht="23" customHeight="1" spans="1:20">
      <c r="A175" s="280" t="s">
        <v>1356</v>
      </c>
      <c r="B175" s="280" t="s">
        <v>20</v>
      </c>
      <c r="C175" s="80">
        <v>2018</v>
      </c>
      <c r="D175" s="281"/>
      <c r="E175" s="281" t="s">
        <v>256</v>
      </c>
      <c r="F175" s="282">
        <v>5</v>
      </c>
      <c r="G175" s="291">
        <v>4</v>
      </c>
      <c r="H175" s="292">
        <v>5</v>
      </c>
      <c r="I175" s="292">
        <v>1.70295833333333</v>
      </c>
      <c r="J175" s="285" t="s">
        <v>2001</v>
      </c>
      <c r="K175" s="80" t="s">
        <v>689</v>
      </c>
      <c r="L175" s="80" t="s">
        <v>1346</v>
      </c>
      <c r="M175" s="80" t="s">
        <v>1346</v>
      </c>
      <c r="N175" s="80" t="s">
        <v>1346</v>
      </c>
      <c r="O175" s="80"/>
      <c r="P175" s="80" t="s">
        <v>1346</v>
      </c>
      <c r="Q175" s="80"/>
      <c r="R175" s="286" t="s">
        <v>664</v>
      </c>
      <c r="S175" s="1"/>
      <c r="T175" s="1"/>
    </row>
    <row r="176" ht="23" customHeight="1" spans="1:20">
      <c r="A176" s="280" t="s">
        <v>1359</v>
      </c>
      <c r="B176" s="280" t="s">
        <v>20</v>
      </c>
      <c r="C176" s="80">
        <v>2018</v>
      </c>
      <c r="D176" s="281"/>
      <c r="E176" s="281" t="s">
        <v>257</v>
      </c>
      <c r="F176" s="282">
        <v>15</v>
      </c>
      <c r="G176" s="291">
        <v>6</v>
      </c>
      <c r="H176" s="292">
        <v>15</v>
      </c>
      <c r="I176" s="292">
        <v>6.74946615523938</v>
      </c>
      <c r="J176" s="285" t="s">
        <v>2001</v>
      </c>
      <c r="K176" s="80" t="s">
        <v>689</v>
      </c>
      <c r="L176" s="80" t="s">
        <v>1349</v>
      </c>
      <c r="M176" s="80" t="s">
        <v>1349</v>
      </c>
      <c r="N176" s="80" t="s">
        <v>1349</v>
      </c>
      <c r="O176" s="80"/>
      <c r="P176" s="80" t="s">
        <v>1349</v>
      </c>
      <c r="Q176" s="80"/>
      <c r="R176" s="286" t="s">
        <v>664</v>
      </c>
      <c r="S176" s="1"/>
      <c r="T176" s="1"/>
    </row>
    <row r="177" ht="23" customHeight="1" spans="1:20">
      <c r="A177" s="280" t="s">
        <v>1363</v>
      </c>
      <c r="B177" s="280" t="s">
        <v>20</v>
      </c>
      <c r="C177" s="80">
        <v>2018</v>
      </c>
      <c r="D177" s="281"/>
      <c r="E177" s="281" t="s">
        <v>259</v>
      </c>
      <c r="F177" s="282">
        <v>3695</v>
      </c>
      <c r="G177" s="291">
        <v>1</v>
      </c>
      <c r="H177" s="292">
        <v>3695</v>
      </c>
      <c r="I177" s="292">
        <v>2656.55104166667</v>
      </c>
      <c r="J177" s="285" t="s">
        <v>2011</v>
      </c>
      <c r="K177" s="80" t="s">
        <v>1211</v>
      </c>
      <c r="L177" s="80" t="s">
        <v>880</v>
      </c>
      <c r="M177" s="80" t="s">
        <v>880</v>
      </c>
      <c r="N177" s="80" t="s">
        <v>880</v>
      </c>
      <c r="O177" s="80" t="s">
        <v>2012</v>
      </c>
      <c r="P177" s="80" t="s">
        <v>880</v>
      </c>
      <c r="Q177" s="80"/>
      <c r="R177" s="286" t="s">
        <v>664</v>
      </c>
      <c r="S177" s="1"/>
      <c r="T177" s="1"/>
    </row>
    <row r="178" ht="23" customHeight="1" spans="1:20">
      <c r="A178" s="280" t="s">
        <v>1366</v>
      </c>
      <c r="B178" s="280" t="s">
        <v>20</v>
      </c>
      <c r="C178" s="80">
        <v>2018</v>
      </c>
      <c r="D178" s="281"/>
      <c r="E178" s="281" t="s">
        <v>261</v>
      </c>
      <c r="F178" s="282">
        <v>400</v>
      </c>
      <c r="G178" s="291">
        <v>54076</v>
      </c>
      <c r="H178" s="292">
        <v>400</v>
      </c>
      <c r="I178" s="292">
        <v>334.474666666667</v>
      </c>
      <c r="J178" s="285" t="s">
        <v>1997</v>
      </c>
      <c r="K178" s="80" t="s">
        <v>662</v>
      </c>
      <c r="L178" s="80" t="s">
        <v>1354</v>
      </c>
      <c r="M178" s="80" t="s">
        <v>1355</v>
      </c>
      <c r="N178" s="80" t="s">
        <v>1354</v>
      </c>
      <c r="O178" s="80" t="s">
        <v>2006</v>
      </c>
      <c r="P178" s="80" t="s">
        <v>1354</v>
      </c>
      <c r="Q178" s="80"/>
      <c r="R178" s="286" t="s">
        <v>659</v>
      </c>
      <c r="S178" s="1"/>
      <c r="T178" s="1"/>
    </row>
    <row r="179" ht="23" customHeight="1" spans="1:20">
      <c r="A179" s="280" t="s">
        <v>1372</v>
      </c>
      <c r="B179" s="280" t="s">
        <v>20</v>
      </c>
      <c r="C179" s="80">
        <v>2018</v>
      </c>
      <c r="D179" s="281"/>
      <c r="E179" s="281" t="s">
        <v>262</v>
      </c>
      <c r="F179" s="282">
        <v>53.267501</v>
      </c>
      <c r="G179" s="291">
        <v>17</v>
      </c>
      <c r="H179" s="292">
        <v>53.267501</v>
      </c>
      <c r="I179" s="292">
        <v>25.0135306779167</v>
      </c>
      <c r="J179" s="285" t="s">
        <v>1997</v>
      </c>
      <c r="K179" s="80" t="s">
        <v>695</v>
      </c>
      <c r="L179" s="80" t="s">
        <v>1358</v>
      </c>
      <c r="M179" s="80" t="s">
        <v>1358</v>
      </c>
      <c r="N179" s="80" t="s">
        <v>1358</v>
      </c>
      <c r="O179" s="80" t="s">
        <v>2005</v>
      </c>
      <c r="P179" s="80" t="s">
        <v>1358</v>
      </c>
      <c r="Q179" s="80"/>
      <c r="R179" s="286" t="s">
        <v>659</v>
      </c>
      <c r="S179" s="1"/>
      <c r="T179" s="1"/>
    </row>
    <row r="180" ht="23" customHeight="1" spans="1:20">
      <c r="A180" s="280" t="s">
        <v>1376</v>
      </c>
      <c r="B180" s="280" t="s">
        <v>20</v>
      </c>
      <c r="C180" s="80">
        <v>2018</v>
      </c>
      <c r="D180" s="281"/>
      <c r="E180" s="281" t="s">
        <v>263</v>
      </c>
      <c r="F180" s="282">
        <v>39.99999</v>
      </c>
      <c r="G180" s="291">
        <v>20005</v>
      </c>
      <c r="H180" s="292">
        <v>39.99999</v>
      </c>
      <c r="I180" s="292">
        <v>5.38768148411928</v>
      </c>
      <c r="J180" s="285" t="s">
        <v>1997</v>
      </c>
      <c r="K180" s="80" t="s">
        <v>695</v>
      </c>
      <c r="L180" s="80" t="s">
        <v>1378</v>
      </c>
      <c r="M180" s="80" t="s">
        <v>1378</v>
      </c>
      <c r="N180" s="80" t="s">
        <v>1378</v>
      </c>
      <c r="O180" s="80" t="s">
        <v>2005</v>
      </c>
      <c r="P180" s="80" t="s">
        <v>1378</v>
      </c>
      <c r="Q180" s="80"/>
      <c r="R180" s="286" t="s">
        <v>659</v>
      </c>
      <c r="S180" s="1"/>
      <c r="T180" s="1"/>
    </row>
    <row r="181" ht="23" customHeight="1" spans="1:20">
      <c r="A181" s="280" t="s">
        <v>1380</v>
      </c>
      <c r="B181" s="280" t="s">
        <v>20</v>
      </c>
      <c r="C181" s="80">
        <v>2018</v>
      </c>
      <c r="D181" s="281"/>
      <c r="E181" s="281" t="s">
        <v>264</v>
      </c>
      <c r="F181" s="282">
        <v>50</v>
      </c>
      <c r="G181" s="291">
        <v>367</v>
      </c>
      <c r="H181" s="292">
        <v>50</v>
      </c>
      <c r="I181" s="292">
        <v>0.69</v>
      </c>
      <c r="J181" s="285" t="s">
        <v>1997</v>
      </c>
      <c r="K181" s="80" t="s">
        <v>662</v>
      </c>
      <c r="L181" s="80" t="s">
        <v>740</v>
      </c>
      <c r="M181" s="80" t="s">
        <v>1365</v>
      </c>
      <c r="N181" s="80" t="s">
        <v>740</v>
      </c>
      <c r="O181" s="80" t="s">
        <v>2003</v>
      </c>
      <c r="P181" s="80" t="s">
        <v>740</v>
      </c>
      <c r="Q181" s="80"/>
      <c r="R181" s="286" t="s">
        <v>659</v>
      </c>
      <c r="S181" s="1"/>
      <c r="T181" s="1"/>
    </row>
    <row r="182" ht="23" customHeight="1" spans="1:20">
      <c r="A182" s="280" t="s">
        <v>1387</v>
      </c>
      <c r="B182" s="280" t="s">
        <v>20</v>
      </c>
      <c r="C182" s="80">
        <v>2018</v>
      </c>
      <c r="D182" s="281"/>
      <c r="E182" s="281" t="s">
        <v>265</v>
      </c>
      <c r="F182" s="282">
        <v>2717.997374</v>
      </c>
      <c r="G182" s="291">
        <v>204</v>
      </c>
      <c r="H182" s="292">
        <v>2717.997374</v>
      </c>
      <c r="I182" s="292">
        <v>1392.93432254375</v>
      </c>
      <c r="J182" s="285" t="s">
        <v>2011</v>
      </c>
      <c r="K182" s="80" t="s">
        <v>1211</v>
      </c>
      <c r="L182" s="80" t="s">
        <v>1371</v>
      </c>
      <c r="M182" s="80" t="s">
        <v>1371</v>
      </c>
      <c r="N182" s="80" t="s">
        <v>1371</v>
      </c>
      <c r="O182" s="80" t="s">
        <v>2005</v>
      </c>
      <c r="P182" s="80" t="s">
        <v>1371</v>
      </c>
      <c r="Q182" s="80"/>
      <c r="R182" s="286" t="s">
        <v>659</v>
      </c>
      <c r="S182" s="1"/>
      <c r="T182" s="1"/>
    </row>
    <row r="183" ht="23" customHeight="1" spans="1:20">
      <c r="A183" s="280" t="s">
        <v>1391</v>
      </c>
      <c r="B183" s="280" t="s">
        <v>20</v>
      </c>
      <c r="C183" s="80">
        <v>2018</v>
      </c>
      <c r="D183" s="281"/>
      <c r="E183" s="281" t="s">
        <v>266</v>
      </c>
      <c r="F183" s="282">
        <v>400</v>
      </c>
      <c r="G183" s="291">
        <v>112</v>
      </c>
      <c r="H183" s="292">
        <v>400</v>
      </c>
      <c r="I183" s="292">
        <v>187.960755658333</v>
      </c>
      <c r="J183" s="285" t="s">
        <v>1997</v>
      </c>
      <c r="K183" s="80" t="s">
        <v>662</v>
      </c>
      <c r="L183" s="80" t="s">
        <v>1164</v>
      </c>
      <c r="M183" s="80" t="s">
        <v>1375</v>
      </c>
      <c r="N183" s="80" t="s">
        <v>1164</v>
      </c>
      <c r="O183" s="80" t="s">
        <v>2000</v>
      </c>
      <c r="P183" s="80" t="s">
        <v>1164</v>
      </c>
      <c r="Q183" s="80"/>
      <c r="R183" s="286" t="s">
        <v>659</v>
      </c>
      <c r="S183" s="1"/>
      <c r="T183" s="1"/>
    </row>
    <row r="184" ht="23" customHeight="1" spans="1:20">
      <c r="A184" s="280" t="s">
        <v>1394</v>
      </c>
      <c r="B184" s="280" t="s">
        <v>20</v>
      </c>
      <c r="C184" s="80">
        <v>2018</v>
      </c>
      <c r="D184" s="281"/>
      <c r="E184" s="281" t="s">
        <v>267</v>
      </c>
      <c r="F184" s="282">
        <v>30</v>
      </c>
      <c r="G184" s="291">
        <v>3</v>
      </c>
      <c r="H184" s="292">
        <v>30</v>
      </c>
      <c r="I184" s="292">
        <v>18.0121327297575</v>
      </c>
      <c r="J184" s="285" t="s">
        <v>2001</v>
      </c>
      <c r="K184" s="80" t="s">
        <v>695</v>
      </c>
      <c r="L184" s="80" t="s">
        <v>1396</v>
      </c>
      <c r="M184" s="80" t="s">
        <v>1379</v>
      </c>
      <c r="N184" s="80" t="s">
        <v>1396</v>
      </c>
      <c r="O184" s="80"/>
      <c r="P184" s="80" t="s">
        <v>1396</v>
      </c>
      <c r="Q184" s="80"/>
      <c r="R184" s="286"/>
      <c r="S184" s="1"/>
      <c r="T184" s="1"/>
    </row>
    <row r="185" ht="27" spans="1:20">
      <c r="A185" s="297" t="s">
        <v>1398</v>
      </c>
      <c r="B185" s="297" t="s">
        <v>20</v>
      </c>
      <c r="C185" s="298">
        <v>2018</v>
      </c>
      <c r="D185" s="281"/>
      <c r="E185" s="281" t="s">
        <v>268</v>
      </c>
      <c r="F185" s="282">
        <v>29.2</v>
      </c>
      <c r="G185" s="291">
        <v>75</v>
      </c>
      <c r="H185" s="292">
        <v>29.2</v>
      </c>
      <c r="I185" s="292">
        <v>11.50171375</v>
      </c>
      <c r="J185" s="285" t="s">
        <v>1997</v>
      </c>
      <c r="K185" s="80" t="s">
        <v>662</v>
      </c>
      <c r="L185" s="80" t="s">
        <v>1385</v>
      </c>
      <c r="M185" s="80" t="s">
        <v>1386</v>
      </c>
      <c r="N185" s="80" t="s">
        <v>1385</v>
      </c>
      <c r="O185" s="80" t="s">
        <v>2000</v>
      </c>
      <c r="P185" s="80" t="s">
        <v>1385</v>
      </c>
      <c r="Q185" s="80"/>
      <c r="R185" s="286" t="s">
        <v>747</v>
      </c>
      <c r="S185" s="1"/>
      <c r="T185" s="1"/>
    </row>
    <row r="186" ht="27" spans="1:20">
      <c r="A186" s="297" t="s">
        <v>1404</v>
      </c>
      <c r="B186" s="297" t="s">
        <v>20</v>
      </c>
      <c r="C186" s="298">
        <v>2018</v>
      </c>
      <c r="D186" s="281"/>
      <c r="E186" s="281" t="s">
        <v>269</v>
      </c>
      <c r="F186" s="282">
        <v>300</v>
      </c>
      <c r="G186" s="291">
        <v>1</v>
      </c>
      <c r="H186" s="292">
        <v>300</v>
      </c>
      <c r="I186" s="292">
        <v>136.125</v>
      </c>
      <c r="J186" s="285" t="s">
        <v>1997</v>
      </c>
      <c r="K186" s="80" t="s">
        <v>662</v>
      </c>
      <c r="L186" s="288" t="s">
        <v>1390</v>
      </c>
      <c r="M186" s="80" t="s">
        <v>1149</v>
      </c>
      <c r="N186" s="80" t="s">
        <v>1390</v>
      </c>
      <c r="O186" s="80" t="s">
        <v>2002</v>
      </c>
      <c r="P186" s="80" t="s">
        <v>1390</v>
      </c>
      <c r="Q186" s="80"/>
      <c r="R186" s="286" t="s">
        <v>747</v>
      </c>
      <c r="S186" s="1"/>
      <c r="T186" s="1"/>
    </row>
    <row r="187" spans="1:20">
      <c r="A187" s="297" t="s">
        <v>1409</v>
      </c>
      <c r="B187" s="297" t="s">
        <v>20</v>
      </c>
      <c r="C187" s="298">
        <v>2018</v>
      </c>
      <c r="D187" s="281"/>
      <c r="E187" s="281" t="s">
        <v>270</v>
      </c>
      <c r="F187" s="282">
        <v>62</v>
      </c>
      <c r="G187" s="291">
        <v>141</v>
      </c>
      <c r="H187" s="292">
        <v>62</v>
      </c>
      <c r="I187" s="292">
        <v>26.4064285714286</v>
      </c>
      <c r="J187" s="285" t="s">
        <v>2001</v>
      </c>
      <c r="K187" s="80" t="s">
        <v>689</v>
      </c>
      <c r="L187" s="288" t="s">
        <v>1393</v>
      </c>
      <c r="M187" s="80" t="s">
        <v>1393</v>
      </c>
      <c r="N187" s="80" t="s">
        <v>1393</v>
      </c>
      <c r="O187" s="80"/>
      <c r="P187" s="80" t="s">
        <v>1393</v>
      </c>
      <c r="Q187" s="80"/>
      <c r="R187" s="286" t="s">
        <v>664</v>
      </c>
      <c r="S187" s="1"/>
      <c r="T187" s="1"/>
    </row>
    <row r="188" spans="1:20">
      <c r="A188" s="297" t="s">
        <v>1413</v>
      </c>
      <c r="B188" s="297" t="s">
        <v>20</v>
      </c>
      <c r="C188" s="298">
        <v>2018</v>
      </c>
      <c r="D188" s="281"/>
      <c r="E188" s="281" t="s">
        <v>271</v>
      </c>
      <c r="F188" s="282">
        <v>43</v>
      </c>
      <c r="G188" s="291">
        <v>120</v>
      </c>
      <c r="H188" s="292">
        <v>43</v>
      </c>
      <c r="I188" s="292">
        <v>18</v>
      </c>
      <c r="J188" s="285" t="s">
        <v>2001</v>
      </c>
      <c r="K188" s="80" t="s">
        <v>689</v>
      </c>
      <c r="L188" s="288" t="s">
        <v>1397</v>
      </c>
      <c r="M188" s="288" t="s">
        <v>1397</v>
      </c>
      <c r="N188" s="288" t="s">
        <v>1397</v>
      </c>
      <c r="O188" s="288"/>
      <c r="P188" s="288" t="s">
        <v>1397</v>
      </c>
      <c r="Q188" s="80"/>
      <c r="R188" s="286" t="s">
        <v>664</v>
      </c>
      <c r="S188" s="1"/>
      <c r="T188" s="1"/>
    </row>
    <row r="189" ht="27" spans="1:20">
      <c r="A189" s="299" t="s">
        <v>1416</v>
      </c>
      <c r="B189" s="299" t="s">
        <v>20</v>
      </c>
      <c r="C189" s="300">
        <v>2018</v>
      </c>
      <c r="D189" s="301"/>
      <c r="E189" s="301" t="s">
        <v>272</v>
      </c>
      <c r="F189" s="302">
        <v>299.68</v>
      </c>
      <c r="G189" s="303">
        <v>88886</v>
      </c>
      <c r="H189" s="304">
        <v>299.68</v>
      </c>
      <c r="I189" s="304">
        <v>217.723001277418</v>
      </c>
      <c r="J189" s="305" t="s">
        <v>1997</v>
      </c>
      <c r="K189" s="306" t="s">
        <v>662</v>
      </c>
      <c r="L189" s="307" t="s">
        <v>748</v>
      </c>
      <c r="M189" s="307" t="s">
        <v>1299</v>
      </c>
      <c r="N189" s="307" t="s">
        <v>748</v>
      </c>
      <c r="O189" s="307" t="s">
        <v>2003</v>
      </c>
      <c r="P189" s="307" t="s">
        <v>748</v>
      </c>
      <c r="Q189" s="80"/>
      <c r="R189" s="286" t="s">
        <v>747</v>
      </c>
      <c r="S189" s="1"/>
      <c r="T189" s="1"/>
    </row>
    <row r="190" ht="23" customHeight="1" spans="1:20">
      <c r="A190" s="280" t="s">
        <v>1419</v>
      </c>
      <c r="B190" s="280" t="s">
        <v>20</v>
      </c>
      <c r="C190" s="80">
        <v>2018</v>
      </c>
      <c r="D190" s="281"/>
      <c r="E190" s="281" t="s">
        <v>274</v>
      </c>
      <c r="F190" s="282">
        <v>594.09</v>
      </c>
      <c r="G190" s="291">
        <v>271210</v>
      </c>
      <c r="H190" s="292">
        <v>594.09</v>
      </c>
      <c r="I190" s="292">
        <v>289.242975</v>
      </c>
      <c r="J190" s="285" t="s">
        <v>1997</v>
      </c>
      <c r="K190" s="80" t="s">
        <v>662</v>
      </c>
      <c r="L190" s="80" t="s">
        <v>748</v>
      </c>
      <c r="M190" s="80" t="s">
        <v>1747</v>
      </c>
      <c r="N190" s="80" t="s">
        <v>748</v>
      </c>
      <c r="O190" s="80" t="s">
        <v>2003</v>
      </c>
      <c r="P190" s="80" t="s">
        <v>748</v>
      </c>
      <c r="Q190" s="80"/>
      <c r="R190" s="286" t="s">
        <v>659</v>
      </c>
      <c r="S190" s="1"/>
      <c r="T190" s="1"/>
    </row>
    <row r="191" ht="23" customHeight="1" spans="1:20">
      <c r="A191" s="280" t="s">
        <v>1421</v>
      </c>
      <c r="B191" s="280" t="s">
        <v>20</v>
      </c>
      <c r="C191" s="80">
        <v>2018</v>
      </c>
      <c r="D191" s="281"/>
      <c r="E191" s="281" t="s">
        <v>276</v>
      </c>
      <c r="F191" s="282">
        <v>177.61</v>
      </c>
      <c r="G191" s="291">
        <v>7</v>
      </c>
      <c r="H191" s="292">
        <v>177.61</v>
      </c>
      <c r="I191" s="292">
        <v>84.8087749999998</v>
      </c>
      <c r="J191" s="285" t="s">
        <v>1997</v>
      </c>
      <c r="K191" s="80" t="s">
        <v>662</v>
      </c>
      <c r="L191" s="80" t="s">
        <v>809</v>
      </c>
      <c r="M191" s="80" t="s">
        <v>1412</v>
      </c>
      <c r="N191" s="80" t="s">
        <v>809</v>
      </c>
      <c r="O191" s="80" t="s">
        <v>2005</v>
      </c>
      <c r="P191" s="80" t="s">
        <v>809</v>
      </c>
      <c r="Q191" s="80"/>
      <c r="R191" s="286" t="s">
        <v>747</v>
      </c>
      <c r="S191" s="1"/>
      <c r="T191" s="1"/>
    </row>
    <row r="192" ht="23" customHeight="1" spans="1:20">
      <c r="A192" s="280" t="s">
        <v>1424</v>
      </c>
      <c r="B192" s="280" t="s">
        <v>20</v>
      </c>
      <c r="C192" s="80">
        <v>2018</v>
      </c>
      <c r="D192" s="281"/>
      <c r="E192" s="281" t="s">
        <v>277</v>
      </c>
      <c r="F192" s="282">
        <v>100</v>
      </c>
      <c r="G192" s="291">
        <v>131</v>
      </c>
      <c r="H192" s="292">
        <v>100</v>
      </c>
      <c r="I192" s="292">
        <v>53.5461495588936</v>
      </c>
      <c r="J192" s="285" t="s">
        <v>1997</v>
      </c>
      <c r="K192" s="80" t="s">
        <v>662</v>
      </c>
      <c r="L192" s="80" t="s">
        <v>809</v>
      </c>
      <c r="M192" s="80" t="s">
        <v>1412</v>
      </c>
      <c r="N192" s="80" t="s">
        <v>809</v>
      </c>
      <c r="O192" s="80" t="s">
        <v>2005</v>
      </c>
      <c r="P192" s="80" t="s">
        <v>809</v>
      </c>
      <c r="Q192" s="80"/>
      <c r="R192" s="295" t="s">
        <v>659</v>
      </c>
      <c r="S192" s="1"/>
      <c r="T192" s="1"/>
    </row>
    <row r="193" ht="23" customHeight="1" spans="1:20">
      <c r="A193" s="280" t="s">
        <v>1426</v>
      </c>
      <c r="B193" s="280" t="s">
        <v>20</v>
      </c>
      <c r="C193" s="80">
        <v>2018</v>
      </c>
      <c r="D193" s="281"/>
      <c r="E193" s="281" t="s">
        <v>278</v>
      </c>
      <c r="F193" s="282">
        <v>300</v>
      </c>
      <c r="G193" s="291">
        <v>151</v>
      </c>
      <c r="H193" s="292">
        <v>300</v>
      </c>
      <c r="I193" s="292">
        <v>300</v>
      </c>
      <c r="J193" s="285" t="s">
        <v>2001</v>
      </c>
      <c r="K193" s="80" t="s">
        <v>689</v>
      </c>
      <c r="L193" s="80" t="s">
        <v>664</v>
      </c>
      <c r="M193" s="80" t="s">
        <v>689</v>
      </c>
      <c r="N193" s="80" t="s">
        <v>689</v>
      </c>
      <c r="O193" s="80"/>
      <c r="P193" s="80" t="s">
        <v>689</v>
      </c>
      <c r="Q193" s="80"/>
      <c r="R193" s="286" t="s">
        <v>664</v>
      </c>
      <c r="S193" s="1"/>
      <c r="T193" s="1"/>
    </row>
    <row r="194" ht="23" customHeight="1" spans="1:20">
      <c r="A194" s="280" t="s">
        <v>1430</v>
      </c>
      <c r="B194" s="280" t="s">
        <v>20</v>
      </c>
      <c r="C194" s="80">
        <v>2019</v>
      </c>
      <c r="D194" s="281"/>
      <c r="E194" s="281" t="s">
        <v>282</v>
      </c>
      <c r="F194" s="282">
        <v>4.802</v>
      </c>
      <c r="G194" s="291">
        <v>211</v>
      </c>
      <c r="H194" s="292">
        <v>4.802</v>
      </c>
      <c r="I194" s="292">
        <v>1.96742</v>
      </c>
      <c r="J194" s="285" t="s">
        <v>2001</v>
      </c>
      <c r="K194" s="80" t="s">
        <v>689</v>
      </c>
      <c r="L194" s="80" t="s">
        <v>1041</v>
      </c>
      <c r="M194" s="80" t="s">
        <v>1041</v>
      </c>
      <c r="N194" s="80" t="s">
        <v>1041</v>
      </c>
      <c r="O194" s="80"/>
      <c r="P194" s="80" t="s">
        <v>1041</v>
      </c>
      <c r="Q194" s="80"/>
      <c r="R194" s="286" t="s">
        <v>664</v>
      </c>
      <c r="S194" s="1"/>
      <c r="T194" s="1"/>
    </row>
    <row r="195" ht="23" customHeight="1" spans="1:20">
      <c r="A195" s="280" t="s">
        <v>1434</v>
      </c>
      <c r="B195" s="280" t="s">
        <v>20</v>
      </c>
      <c r="C195" s="80">
        <v>2019</v>
      </c>
      <c r="D195" s="281"/>
      <c r="E195" s="281" t="s">
        <v>283</v>
      </c>
      <c r="F195" s="282">
        <v>26.65</v>
      </c>
      <c r="G195" s="291">
        <v>271</v>
      </c>
      <c r="H195" s="292">
        <v>26.65</v>
      </c>
      <c r="I195" s="292">
        <v>0</v>
      </c>
      <c r="J195" s="285" t="s">
        <v>1997</v>
      </c>
      <c r="K195" s="80" t="s">
        <v>689</v>
      </c>
      <c r="L195" s="80" t="s">
        <v>1423</v>
      </c>
      <c r="M195" s="80" t="s">
        <v>1423</v>
      </c>
      <c r="N195" s="80" t="s">
        <v>1423</v>
      </c>
      <c r="O195" s="80" t="s">
        <v>2003</v>
      </c>
      <c r="P195" s="80" t="s">
        <v>1423</v>
      </c>
      <c r="Q195" s="80"/>
      <c r="R195" s="286" t="s">
        <v>664</v>
      </c>
      <c r="S195" s="1"/>
      <c r="T195" s="1"/>
    </row>
    <row r="196" ht="23" customHeight="1" spans="1:20">
      <c r="A196" s="280" t="s">
        <v>1438</v>
      </c>
      <c r="B196" s="280" t="s">
        <v>20</v>
      </c>
      <c r="C196" s="80">
        <v>2019</v>
      </c>
      <c r="D196" s="281"/>
      <c r="E196" s="281" t="s">
        <v>284</v>
      </c>
      <c r="F196" s="282">
        <v>48.38</v>
      </c>
      <c r="G196" s="291">
        <v>10097</v>
      </c>
      <c r="H196" s="292">
        <v>48.38</v>
      </c>
      <c r="I196" s="292">
        <v>44.21394638</v>
      </c>
      <c r="J196" s="285" t="s">
        <v>1997</v>
      </c>
      <c r="K196" s="80" t="s">
        <v>662</v>
      </c>
      <c r="L196" s="80" t="s">
        <v>953</v>
      </c>
      <c r="M196" s="80" t="s">
        <v>1276</v>
      </c>
      <c r="N196" s="80" t="s">
        <v>1276</v>
      </c>
      <c r="O196" s="80" t="s">
        <v>2005</v>
      </c>
      <c r="P196" s="80" t="s">
        <v>1276</v>
      </c>
      <c r="Q196" s="80"/>
      <c r="R196" s="286" t="s">
        <v>777</v>
      </c>
      <c r="S196" s="1"/>
      <c r="T196" s="1"/>
    </row>
    <row r="197" ht="23" customHeight="1" spans="1:20">
      <c r="A197" s="280" t="s">
        <v>1442</v>
      </c>
      <c r="B197" s="285" t="s">
        <v>20</v>
      </c>
      <c r="C197" s="285">
        <v>2019</v>
      </c>
      <c r="D197" s="290"/>
      <c r="E197" s="290" t="s">
        <v>285</v>
      </c>
      <c r="F197" s="282">
        <v>79.88</v>
      </c>
      <c r="G197" s="291">
        <v>1</v>
      </c>
      <c r="H197" s="292">
        <v>79.88</v>
      </c>
      <c r="I197" s="292">
        <v>42.5693833333333</v>
      </c>
      <c r="J197" s="280" t="s">
        <v>1997</v>
      </c>
      <c r="K197" s="80" t="s">
        <v>662</v>
      </c>
      <c r="L197" s="80" t="s">
        <v>879</v>
      </c>
      <c r="M197" s="80" t="s">
        <v>1429</v>
      </c>
      <c r="N197" s="80" t="s">
        <v>1429</v>
      </c>
      <c r="O197" s="80" t="s">
        <v>2005</v>
      </c>
      <c r="P197" s="80" t="s">
        <v>1429</v>
      </c>
      <c r="Q197" s="80"/>
      <c r="R197" s="286" t="s">
        <v>659</v>
      </c>
      <c r="S197" s="1"/>
      <c r="T197" s="1"/>
    </row>
    <row r="198" ht="23" customHeight="1" spans="1:20">
      <c r="A198" s="280" t="s">
        <v>1447</v>
      </c>
      <c r="B198" s="285" t="s">
        <v>20</v>
      </c>
      <c r="C198" s="285">
        <v>2019</v>
      </c>
      <c r="D198" s="290"/>
      <c r="E198" s="290" t="s">
        <v>286</v>
      </c>
      <c r="F198" s="282">
        <v>41.02</v>
      </c>
      <c r="G198" s="291">
        <v>154</v>
      </c>
      <c r="H198" s="292">
        <v>41.02</v>
      </c>
      <c r="I198" s="292">
        <v>1.92893333333333</v>
      </c>
      <c r="J198" s="280" t="s">
        <v>2001</v>
      </c>
      <c r="K198" s="80" t="s">
        <v>689</v>
      </c>
      <c r="L198" s="80" t="s">
        <v>1433</v>
      </c>
      <c r="M198" s="80" t="s">
        <v>1433</v>
      </c>
      <c r="N198" s="80" t="s">
        <v>1433</v>
      </c>
      <c r="O198" s="80"/>
      <c r="P198" s="80" t="s">
        <v>1433</v>
      </c>
      <c r="Q198" s="80"/>
      <c r="R198" s="286" t="s">
        <v>664</v>
      </c>
      <c r="S198" s="1"/>
      <c r="T198" s="1"/>
    </row>
    <row r="199" ht="23" customHeight="1" spans="1:20">
      <c r="A199" s="280" t="s">
        <v>1450</v>
      </c>
      <c r="B199" s="280" t="s">
        <v>20</v>
      </c>
      <c r="C199" s="80">
        <v>2019</v>
      </c>
      <c r="D199" s="281"/>
      <c r="E199" s="281" t="s">
        <v>287</v>
      </c>
      <c r="F199" s="282">
        <v>2856.323336</v>
      </c>
      <c r="G199" s="291">
        <v>224</v>
      </c>
      <c r="H199" s="292">
        <v>2856.323336</v>
      </c>
      <c r="I199" s="292">
        <v>1641.01499333342</v>
      </c>
      <c r="J199" s="285" t="s">
        <v>2011</v>
      </c>
      <c r="K199" s="80" t="s">
        <v>1211</v>
      </c>
      <c r="L199" s="80" t="s">
        <v>880</v>
      </c>
      <c r="M199" s="80" t="s">
        <v>880</v>
      </c>
      <c r="N199" s="80" t="s">
        <v>880</v>
      </c>
      <c r="O199" s="80" t="s">
        <v>2012</v>
      </c>
      <c r="P199" s="80" t="s">
        <v>880</v>
      </c>
      <c r="Q199" s="80"/>
      <c r="R199" s="286" t="s">
        <v>747</v>
      </c>
      <c r="S199" s="1"/>
      <c r="T199" s="1"/>
    </row>
    <row r="200" ht="23" customHeight="1" spans="1:20">
      <c r="A200" s="280" t="s">
        <v>2014</v>
      </c>
      <c r="B200" s="280" t="s">
        <v>20</v>
      </c>
      <c r="C200" s="80">
        <v>2019</v>
      </c>
      <c r="D200" s="281"/>
      <c r="E200" s="281" t="s">
        <v>288</v>
      </c>
      <c r="F200" s="282">
        <v>283.14</v>
      </c>
      <c r="G200" s="291">
        <v>7650</v>
      </c>
      <c r="H200" s="292">
        <v>283.14</v>
      </c>
      <c r="I200" s="292">
        <v>172.928488375</v>
      </c>
      <c r="J200" s="285" t="s">
        <v>1997</v>
      </c>
      <c r="K200" s="80" t="s">
        <v>662</v>
      </c>
      <c r="L200" s="80" t="s">
        <v>1458</v>
      </c>
      <c r="M200" s="80" t="s">
        <v>905</v>
      </c>
      <c r="N200" s="80" t="s">
        <v>905</v>
      </c>
      <c r="O200" s="80" t="s">
        <v>2006</v>
      </c>
      <c r="P200" s="80" t="s">
        <v>905</v>
      </c>
      <c r="Q200" s="80"/>
      <c r="R200" s="286" t="s">
        <v>747</v>
      </c>
      <c r="S200" s="1"/>
      <c r="T200" s="1"/>
    </row>
    <row r="201" ht="23" customHeight="1" spans="1:20">
      <c r="A201" s="280" t="s">
        <v>1460</v>
      </c>
      <c r="B201" s="285" t="s">
        <v>20</v>
      </c>
      <c r="C201" s="285">
        <v>2019</v>
      </c>
      <c r="D201" s="290"/>
      <c r="E201" s="290" t="s">
        <v>293</v>
      </c>
      <c r="F201" s="282">
        <v>4768.02583000001</v>
      </c>
      <c r="G201" s="291">
        <v>5</v>
      </c>
      <c r="H201" s="292">
        <v>4768.02583000001</v>
      </c>
      <c r="I201" s="292">
        <v>3060.96115735541</v>
      </c>
      <c r="J201" s="280" t="s">
        <v>2011</v>
      </c>
      <c r="K201" s="80" t="s">
        <v>1211</v>
      </c>
      <c r="L201" s="80" t="s">
        <v>880</v>
      </c>
      <c r="M201" s="80" t="s">
        <v>880</v>
      </c>
      <c r="N201" s="80" t="s">
        <v>880</v>
      </c>
      <c r="O201" s="80" t="s">
        <v>2012</v>
      </c>
      <c r="P201" s="80" t="s">
        <v>880</v>
      </c>
      <c r="Q201" s="80"/>
      <c r="R201" s="286" t="s">
        <v>664</v>
      </c>
      <c r="S201" s="1"/>
      <c r="T201" s="1"/>
    </row>
    <row r="202" ht="23" customHeight="1" spans="1:20">
      <c r="A202" s="280" t="s">
        <v>1465</v>
      </c>
      <c r="B202" s="280" t="s">
        <v>20</v>
      </c>
      <c r="C202" s="80">
        <v>2019</v>
      </c>
      <c r="D202" s="281"/>
      <c r="E202" s="281" t="s">
        <v>295</v>
      </c>
      <c r="F202" s="282">
        <v>1834.55504</v>
      </c>
      <c r="G202" s="291">
        <v>21</v>
      </c>
      <c r="H202" s="292">
        <v>1834.55504</v>
      </c>
      <c r="I202" s="292">
        <v>1304.6631892122</v>
      </c>
      <c r="J202" s="285" t="s">
        <v>2011</v>
      </c>
      <c r="K202" s="80" t="s">
        <v>1211</v>
      </c>
      <c r="L202" s="80" t="s">
        <v>880</v>
      </c>
      <c r="M202" s="80" t="s">
        <v>880</v>
      </c>
      <c r="N202" s="80" t="s">
        <v>880</v>
      </c>
      <c r="O202" s="80" t="s">
        <v>2012</v>
      </c>
      <c r="P202" s="80" t="s">
        <v>880</v>
      </c>
      <c r="Q202" s="80"/>
      <c r="R202" s="286" t="s">
        <v>664</v>
      </c>
      <c r="S202" s="1"/>
      <c r="T202" s="1"/>
    </row>
    <row r="203" ht="23" customHeight="1" spans="1:20">
      <c r="A203" s="280" t="s">
        <v>1467</v>
      </c>
      <c r="B203" s="280" t="s">
        <v>20</v>
      </c>
      <c r="C203" s="80">
        <v>2020</v>
      </c>
      <c r="D203" s="281"/>
      <c r="E203" s="281" t="s">
        <v>296</v>
      </c>
      <c r="F203" s="282">
        <v>68.53</v>
      </c>
      <c r="G203" s="291">
        <v>9138</v>
      </c>
      <c r="H203" s="292">
        <v>68.53</v>
      </c>
      <c r="I203" s="292">
        <v>68.53</v>
      </c>
      <c r="J203" s="285" t="s">
        <v>1997</v>
      </c>
      <c r="K203" s="80" t="s">
        <v>662</v>
      </c>
      <c r="L203" s="80" t="s">
        <v>900</v>
      </c>
      <c r="M203" s="80" t="s">
        <v>1454</v>
      </c>
      <c r="N203" s="80" t="s">
        <v>900</v>
      </c>
      <c r="O203" s="80" t="s">
        <v>2003</v>
      </c>
      <c r="P203" s="80" t="s">
        <v>900</v>
      </c>
      <c r="Q203" s="80"/>
      <c r="R203" s="286" t="s">
        <v>777</v>
      </c>
      <c r="S203" s="1"/>
      <c r="T203" s="1"/>
    </row>
    <row r="204" ht="23" customHeight="1" spans="1:20">
      <c r="A204" s="280" t="s">
        <v>1469</v>
      </c>
      <c r="B204" s="280" t="s">
        <v>20</v>
      </c>
      <c r="C204" s="80">
        <v>2020</v>
      </c>
      <c r="D204" s="281"/>
      <c r="E204" s="281" t="s">
        <v>297</v>
      </c>
      <c r="F204" s="282">
        <v>110.8396692</v>
      </c>
      <c r="G204" s="291">
        <v>64</v>
      </c>
      <c r="H204" s="292">
        <v>110.8396692</v>
      </c>
      <c r="I204" s="292">
        <v>101.1638872</v>
      </c>
      <c r="J204" s="285" t="s">
        <v>2001</v>
      </c>
      <c r="K204" s="80" t="s">
        <v>689</v>
      </c>
      <c r="L204" s="80" t="s">
        <v>1459</v>
      </c>
      <c r="M204" s="80" t="s">
        <v>1459</v>
      </c>
      <c r="N204" s="80" t="s">
        <v>1459</v>
      </c>
      <c r="O204" s="80"/>
      <c r="P204" s="80" t="s">
        <v>1459</v>
      </c>
      <c r="Q204" s="80"/>
      <c r="R204" s="286" t="s">
        <v>664</v>
      </c>
      <c r="S204" s="1"/>
      <c r="T204" s="1"/>
    </row>
    <row r="205" ht="23" customHeight="1" spans="1:20">
      <c r="A205" s="280" t="s">
        <v>1475</v>
      </c>
      <c r="B205" s="280" t="s">
        <v>20</v>
      </c>
      <c r="C205" s="80">
        <v>2020</v>
      </c>
      <c r="D205" s="290"/>
      <c r="E205" s="290" t="s">
        <v>298</v>
      </c>
      <c r="F205" s="282">
        <v>991.419447</v>
      </c>
      <c r="G205" s="291">
        <v>6427</v>
      </c>
      <c r="H205" s="292">
        <v>991.419447</v>
      </c>
      <c r="I205" s="292">
        <v>589.41984898</v>
      </c>
      <c r="J205" s="285" t="s">
        <v>2011</v>
      </c>
      <c r="K205" s="80" t="s">
        <v>1211</v>
      </c>
      <c r="L205" s="80" t="s">
        <v>880</v>
      </c>
      <c r="M205" s="80" t="s">
        <v>1463</v>
      </c>
      <c r="N205" s="80" t="s">
        <v>1463</v>
      </c>
      <c r="O205" s="80" t="s">
        <v>2012</v>
      </c>
      <c r="P205" s="80" t="s">
        <v>1463</v>
      </c>
      <c r="Q205" s="80"/>
      <c r="R205" s="286" t="s">
        <v>659</v>
      </c>
      <c r="S205" s="1"/>
      <c r="T205" s="1"/>
    </row>
    <row r="206" ht="23" customHeight="1" spans="1:20">
      <c r="A206" s="280" t="s">
        <v>1479</v>
      </c>
      <c r="B206" s="280" t="s">
        <v>20</v>
      </c>
      <c r="C206" s="80">
        <v>2020</v>
      </c>
      <c r="D206" s="281"/>
      <c r="E206" s="281" t="s">
        <v>299</v>
      </c>
      <c r="F206" s="282">
        <v>14.77</v>
      </c>
      <c r="G206" s="291">
        <v>2</v>
      </c>
      <c r="H206" s="292">
        <v>14.77</v>
      </c>
      <c r="I206" s="292">
        <v>9.04047083333333</v>
      </c>
      <c r="J206" s="285" t="s">
        <v>2001</v>
      </c>
      <c r="K206" s="80" t="s">
        <v>689</v>
      </c>
      <c r="L206" s="80" t="s">
        <v>1333</v>
      </c>
      <c r="M206" s="80" t="s">
        <v>1333</v>
      </c>
      <c r="N206" s="80" t="s">
        <v>1333</v>
      </c>
      <c r="O206" s="80"/>
      <c r="P206" s="80" t="s">
        <v>1333</v>
      </c>
      <c r="Q206" s="80"/>
      <c r="R206" s="295" t="s">
        <v>664</v>
      </c>
      <c r="S206" s="1"/>
      <c r="T206" s="1"/>
    </row>
    <row r="207" ht="23" customHeight="1" spans="1:20">
      <c r="A207" s="280" t="s">
        <v>1483</v>
      </c>
      <c r="B207" s="280" t="s">
        <v>20</v>
      </c>
      <c r="C207" s="80">
        <v>2020</v>
      </c>
      <c r="D207" s="281"/>
      <c r="E207" s="281" t="s">
        <v>300</v>
      </c>
      <c r="F207" s="282">
        <v>24.8800000000001</v>
      </c>
      <c r="G207" s="291">
        <v>9956</v>
      </c>
      <c r="H207" s="292">
        <v>24.8800000000001</v>
      </c>
      <c r="I207" s="292">
        <v>0.753791085</v>
      </c>
      <c r="J207" s="285" t="s">
        <v>1997</v>
      </c>
      <c r="K207" s="80" t="s">
        <v>662</v>
      </c>
      <c r="L207" s="80" t="s">
        <v>858</v>
      </c>
      <c r="M207" s="80" t="s">
        <v>858</v>
      </c>
      <c r="N207" s="80" t="s">
        <v>2015</v>
      </c>
      <c r="O207" s="80" t="s">
        <v>2002</v>
      </c>
      <c r="P207" s="80" t="s">
        <v>2015</v>
      </c>
      <c r="Q207" s="80"/>
      <c r="R207" s="286" t="s">
        <v>777</v>
      </c>
      <c r="S207" s="1"/>
      <c r="T207" s="1"/>
    </row>
    <row r="208" ht="23" customHeight="1" spans="1:20">
      <c r="A208" s="280" t="s">
        <v>1486</v>
      </c>
      <c r="B208" s="280" t="s">
        <v>20</v>
      </c>
      <c r="C208" s="80">
        <v>2020</v>
      </c>
      <c r="D208" s="281"/>
      <c r="E208" s="281" t="s">
        <v>301</v>
      </c>
      <c r="F208" s="282">
        <v>19.15</v>
      </c>
      <c r="G208" s="291">
        <v>20</v>
      </c>
      <c r="H208" s="292">
        <v>19.15</v>
      </c>
      <c r="I208" s="292">
        <v>0</v>
      </c>
      <c r="J208" s="285" t="s">
        <v>2001</v>
      </c>
      <c r="K208" s="80" t="s">
        <v>689</v>
      </c>
      <c r="L208" s="80" t="s">
        <v>1474</v>
      </c>
      <c r="M208" s="80" t="s">
        <v>1474</v>
      </c>
      <c r="N208" s="80" t="s">
        <v>1474</v>
      </c>
      <c r="O208" s="80"/>
      <c r="P208" s="80" t="s">
        <v>1474</v>
      </c>
      <c r="Q208" s="80"/>
      <c r="R208" s="286" t="s">
        <v>664</v>
      </c>
      <c r="S208" s="1"/>
      <c r="T208" s="1"/>
    </row>
    <row r="209" ht="23" customHeight="1" spans="1:20">
      <c r="A209" s="280" t="s">
        <v>1489</v>
      </c>
      <c r="B209" s="280" t="s">
        <v>20</v>
      </c>
      <c r="C209" s="80">
        <v>2020</v>
      </c>
      <c r="D209" s="281"/>
      <c r="E209" s="281" t="s">
        <v>302</v>
      </c>
      <c r="F209" s="282">
        <v>99.97</v>
      </c>
      <c r="G209" s="291">
        <v>1</v>
      </c>
      <c r="H209" s="291">
        <v>99.97</v>
      </c>
      <c r="I209" s="291">
        <v>0</v>
      </c>
      <c r="J209" s="285" t="s">
        <v>1997</v>
      </c>
      <c r="K209" s="80" t="s">
        <v>662</v>
      </c>
      <c r="L209" s="80" t="s">
        <v>1492</v>
      </c>
      <c r="M209" s="80" t="s">
        <v>1478</v>
      </c>
      <c r="N209" s="80" t="s">
        <v>2016</v>
      </c>
      <c r="O209" s="80" t="s">
        <v>2002</v>
      </c>
      <c r="P209" s="80" t="s">
        <v>2016</v>
      </c>
      <c r="Q209" s="80"/>
      <c r="R209" s="295" t="s">
        <v>777</v>
      </c>
      <c r="S209" s="1"/>
      <c r="T209" s="1"/>
    </row>
    <row r="210" ht="23" customHeight="1" spans="1:20">
      <c r="A210" s="280" t="s">
        <v>1495</v>
      </c>
      <c r="B210" s="280" t="s">
        <v>20</v>
      </c>
      <c r="C210" s="80">
        <v>2020</v>
      </c>
      <c r="D210" s="281"/>
      <c r="E210" s="281" t="s">
        <v>303</v>
      </c>
      <c r="F210" s="282">
        <v>794.733787</v>
      </c>
      <c r="G210" s="291">
        <v>133453</v>
      </c>
      <c r="H210" s="308">
        <v>794.733787</v>
      </c>
      <c r="I210" s="308">
        <v>318.3459084025</v>
      </c>
      <c r="J210" s="285" t="s">
        <v>1997</v>
      </c>
      <c r="K210" s="80" t="s">
        <v>662</v>
      </c>
      <c r="L210" s="80" t="s">
        <v>1498</v>
      </c>
      <c r="M210" s="80" t="s">
        <v>1482</v>
      </c>
      <c r="N210" s="80" t="s">
        <v>1482</v>
      </c>
      <c r="O210" s="80" t="s">
        <v>2017</v>
      </c>
      <c r="P210" s="80" t="s">
        <v>1482</v>
      </c>
      <c r="Q210" s="80"/>
      <c r="R210" s="295"/>
      <c r="S210" s="1"/>
      <c r="T210" s="1"/>
    </row>
    <row r="211" ht="23" customHeight="1" spans="1:20">
      <c r="A211" s="280" t="s">
        <v>1500</v>
      </c>
      <c r="B211" s="280" t="s">
        <v>20</v>
      </c>
      <c r="C211" s="80">
        <v>2020</v>
      </c>
      <c r="D211" s="81"/>
      <c r="E211" s="81" t="s">
        <v>304</v>
      </c>
      <c r="F211" s="282">
        <v>59.97</v>
      </c>
      <c r="G211" s="291">
        <v>294</v>
      </c>
      <c r="H211" s="291">
        <v>59.97</v>
      </c>
      <c r="I211" s="291">
        <v>58.1954</v>
      </c>
      <c r="J211" s="285" t="s">
        <v>2001</v>
      </c>
      <c r="K211" s="80" t="s">
        <v>689</v>
      </c>
      <c r="L211" s="80" t="s">
        <v>1485</v>
      </c>
      <c r="M211" s="80" t="s">
        <v>1485</v>
      </c>
      <c r="N211" s="80" t="s">
        <v>1485</v>
      </c>
      <c r="O211" s="80"/>
      <c r="P211" s="80" t="s">
        <v>1485</v>
      </c>
      <c r="Q211" s="80"/>
      <c r="R211" s="295" t="s">
        <v>664</v>
      </c>
      <c r="S211" s="1"/>
      <c r="T211" s="1"/>
    </row>
    <row r="212" ht="23" customHeight="1" spans="1:20">
      <c r="A212" s="280" t="s">
        <v>1502</v>
      </c>
      <c r="B212" s="280" t="s">
        <v>20</v>
      </c>
      <c r="C212" s="80">
        <v>2020</v>
      </c>
      <c r="D212" s="281"/>
      <c r="E212" s="281" t="s">
        <v>305</v>
      </c>
      <c r="F212" s="282">
        <v>569.75764</v>
      </c>
      <c r="G212" s="291">
        <v>56</v>
      </c>
      <c r="H212" s="291">
        <v>569.75764</v>
      </c>
      <c r="I212" s="291">
        <v>304.857377115</v>
      </c>
      <c r="J212" s="285" t="s">
        <v>1997</v>
      </c>
      <c r="K212" s="80" t="s">
        <v>695</v>
      </c>
      <c r="L212" s="80" t="s">
        <v>1488</v>
      </c>
      <c r="M212" s="80" t="s">
        <v>1488</v>
      </c>
      <c r="N212" s="80" t="s">
        <v>1488</v>
      </c>
      <c r="O212" s="80" t="s">
        <v>2004</v>
      </c>
      <c r="P212" s="80" t="s">
        <v>1488</v>
      </c>
      <c r="Q212" s="80"/>
      <c r="R212" s="286" t="s">
        <v>659</v>
      </c>
      <c r="S212" s="1"/>
      <c r="T212" s="1"/>
    </row>
    <row r="213" ht="23" customHeight="1" spans="1:20">
      <c r="A213" s="280" t="s">
        <v>1506</v>
      </c>
      <c r="B213" s="280" t="s">
        <v>20</v>
      </c>
      <c r="C213" s="80">
        <v>2020</v>
      </c>
      <c r="D213" s="281"/>
      <c r="E213" s="281" t="s">
        <v>306</v>
      </c>
      <c r="F213" s="282">
        <v>834.130179</v>
      </c>
      <c r="G213" s="291">
        <v>22</v>
      </c>
      <c r="H213" s="292">
        <v>834.130179</v>
      </c>
      <c r="I213" s="292">
        <v>465.60154333</v>
      </c>
      <c r="J213" s="285" t="s">
        <v>1997</v>
      </c>
      <c r="K213" s="80" t="s">
        <v>695</v>
      </c>
      <c r="L213" s="80" t="s">
        <v>1509</v>
      </c>
      <c r="M213" s="80" t="s">
        <v>1494</v>
      </c>
      <c r="N213" s="80" t="s">
        <v>1494</v>
      </c>
      <c r="O213" s="80" t="s">
        <v>2018</v>
      </c>
      <c r="P213" s="80" t="s">
        <v>1494</v>
      </c>
      <c r="Q213" s="80"/>
      <c r="R213" s="286"/>
      <c r="S213" s="1"/>
      <c r="T213" s="1"/>
    </row>
    <row r="214" ht="23" customHeight="1" spans="1:20">
      <c r="A214" s="475" t="s">
        <v>1511</v>
      </c>
      <c r="B214" s="280" t="s">
        <v>20</v>
      </c>
      <c r="C214" s="80">
        <v>2020</v>
      </c>
      <c r="D214" s="281"/>
      <c r="E214" s="281" t="s">
        <v>307</v>
      </c>
      <c r="F214" s="282">
        <v>1274.697714</v>
      </c>
      <c r="G214" s="291">
        <v>115</v>
      </c>
      <c r="H214" s="292">
        <v>1274.697714</v>
      </c>
      <c r="I214" s="292">
        <v>908.110821949999</v>
      </c>
      <c r="J214" s="285" t="s">
        <v>1997</v>
      </c>
      <c r="K214" s="80" t="s">
        <v>662</v>
      </c>
      <c r="L214" s="80" t="s">
        <v>1361</v>
      </c>
      <c r="M214" s="80" t="s">
        <v>1499</v>
      </c>
      <c r="N214" s="80" t="s">
        <v>1499</v>
      </c>
      <c r="O214" s="80" t="s">
        <v>2005</v>
      </c>
      <c r="P214" s="80" t="s">
        <v>1499</v>
      </c>
      <c r="Q214" s="309"/>
      <c r="R214" s="286" t="s">
        <v>659</v>
      </c>
      <c r="S214" s="1"/>
      <c r="T214" s="1"/>
    </row>
    <row r="215" ht="23" customHeight="1" spans="1:20">
      <c r="A215" s="280" t="s">
        <v>1564</v>
      </c>
      <c r="B215" s="280" t="s">
        <v>20</v>
      </c>
      <c r="C215" s="80">
        <v>2020</v>
      </c>
      <c r="D215" s="281"/>
      <c r="E215" s="281" t="s">
        <v>308</v>
      </c>
      <c r="F215" s="282">
        <v>315.859999</v>
      </c>
      <c r="G215" s="291">
        <v>4</v>
      </c>
      <c r="H215" s="292">
        <v>315.859999</v>
      </c>
      <c r="I215" s="292">
        <v>121.2971376</v>
      </c>
      <c r="J215" s="285" t="s">
        <v>1997</v>
      </c>
      <c r="K215" s="80" t="s">
        <v>662</v>
      </c>
      <c r="L215" s="80" t="s">
        <v>1361</v>
      </c>
      <c r="M215" s="80" t="s">
        <v>1499</v>
      </c>
      <c r="N215" s="80" t="s">
        <v>1499</v>
      </c>
      <c r="O215" s="80" t="s">
        <v>2005</v>
      </c>
      <c r="P215" s="80" t="s">
        <v>1499</v>
      </c>
      <c r="Q215" s="80"/>
      <c r="R215" s="286" t="s">
        <v>664</v>
      </c>
      <c r="S215" s="1"/>
      <c r="T215" s="1"/>
    </row>
    <row r="216" ht="23" customHeight="1" spans="1:20">
      <c r="A216" s="280" t="s">
        <v>1517</v>
      </c>
      <c r="B216" s="280" t="s">
        <v>20</v>
      </c>
      <c r="C216" s="80">
        <v>2020</v>
      </c>
      <c r="D216" s="281"/>
      <c r="E216" s="281" t="s">
        <v>309</v>
      </c>
      <c r="F216" s="282">
        <v>934.946914</v>
      </c>
      <c r="G216" s="291">
        <v>5</v>
      </c>
      <c r="H216" s="292">
        <v>934.946914</v>
      </c>
      <c r="I216" s="292">
        <v>638.880391233333</v>
      </c>
      <c r="J216" s="285" t="s">
        <v>1997</v>
      </c>
      <c r="K216" s="80" t="s">
        <v>662</v>
      </c>
      <c r="L216" s="80" t="s">
        <v>932</v>
      </c>
      <c r="M216" s="80" t="s">
        <v>932</v>
      </c>
      <c r="N216" s="80" t="s">
        <v>2019</v>
      </c>
      <c r="O216" s="80" t="s">
        <v>1998</v>
      </c>
      <c r="P216" s="80" t="s">
        <v>2019</v>
      </c>
      <c r="Q216" s="80"/>
      <c r="R216" s="286" t="s">
        <v>659</v>
      </c>
      <c r="S216" s="1"/>
      <c r="T216" s="1"/>
    </row>
    <row r="217" ht="23" customHeight="1" spans="1:20">
      <c r="A217" s="280" t="s">
        <v>1522</v>
      </c>
      <c r="B217" s="280" t="s">
        <v>20</v>
      </c>
      <c r="C217" s="80">
        <v>2020</v>
      </c>
      <c r="D217" s="281"/>
      <c r="E217" s="281" t="s">
        <v>1523</v>
      </c>
      <c r="F217" s="282">
        <v>307.12</v>
      </c>
      <c r="G217" s="291">
        <v>177</v>
      </c>
      <c r="H217" s="292">
        <v>307.12</v>
      </c>
      <c r="I217" s="292">
        <v>155.1184</v>
      </c>
      <c r="J217" s="285" t="s">
        <v>2001</v>
      </c>
      <c r="K217" s="80" t="s">
        <v>689</v>
      </c>
      <c r="L217" s="80" t="s">
        <v>1510</v>
      </c>
      <c r="M217" s="80" t="s">
        <v>1510</v>
      </c>
      <c r="N217" s="80" t="s">
        <v>1510</v>
      </c>
      <c r="O217" s="80"/>
      <c r="P217" s="80" t="s">
        <v>1510</v>
      </c>
      <c r="Q217" s="80"/>
      <c r="R217" s="286" t="s">
        <v>664</v>
      </c>
      <c r="S217" s="1"/>
      <c r="T217" s="1"/>
    </row>
    <row r="218" ht="23" customHeight="1" spans="1:20">
      <c r="A218" s="280" t="s">
        <v>1526</v>
      </c>
      <c r="B218" s="280" t="s">
        <v>20</v>
      </c>
      <c r="C218" s="80">
        <v>2020</v>
      </c>
      <c r="D218" s="281"/>
      <c r="E218" s="281" t="s">
        <v>1527</v>
      </c>
      <c r="F218" s="282">
        <v>39.98</v>
      </c>
      <c r="G218" s="291">
        <v>56</v>
      </c>
      <c r="H218" s="292">
        <v>39.98</v>
      </c>
      <c r="I218" s="292">
        <v>39.58</v>
      </c>
      <c r="J218" s="285" t="s">
        <v>2001</v>
      </c>
      <c r="K218" s="80" t="s">
        <v>689</v>
      </c>
      <c r="L218" s="80" t="s">
        <v>1513</v>
      </c>
      <c r="M218" s="80" t="s">
        <v>1513</v>
      </c>
      <c r="N218" s="80" t="s">
        <v>1513</v>
      </c>
      <c r="O218" s="80"/>
      <c r="P218" s="80" t="s">
        <v>1513</v>
      </c>
      <c r="Q218" s="80"/>
      <c r="R218" s="286" t="s">
        <v>664</v>
      </c>
      <c r="S218" s="1"/>
      <c r="T218" s="1"/>
    </row>
    <row r="219" ht="23" customHeight="1" spans="1:20">
      <c r="A219" s="280" t="s">
        <v>1533</v>
      </c>
      <c r="B219" s="280" t="s">
        <v>20</v>
      </c>
      <c r="C219" s="80">
        <v>2020</v>
      </c>
      <c r="D219" s="281"/>
      <c r="E219" s="281" t="s">
        <v>1534</v>
      </c>
      <c r="F219" s="282">
        <v>61.32</v>
      </c>
      <c r="G219" s="291">
        <v>145</v>
      </c>
      <c r="H219" s="292">
        <v>61.32</v>
      </c>
      <c r="I219" s="292">
        <v>0</v>
      </c>
      <c r="J219" s="285" t="s">
        <v>2001</v>
      </c>
      <c r="K219" s="80" t="s">
        <v>689</v>
      </c>
      <c r="L219" s="80" t="s">
        <v>1516</v>
      </c>
      <c r="M219" s="80" t="s">
        <v>1516</v>
      </c>
      <c r="N219" s="80" t="s">
        <v>1516</v>
      </c>
      <c r="O219" s="80"/>
      <c r="P219" s="80" t="s">
        <v>1516</v>
      </c>
      <c r="Q219" s="80"/>
      <c r="R219" s="286" t="s">
        <v>664</v>
      </c>
      <c r="S219" s="1"/>
      <c r="T219" s="1"/>
    </row>
    <row r="220" ht="23" customHeight="1" spans="1:20">
      <c r="A220" s="280" t="s">
        <v>1538</v>
      </c>
      <c r="B220" s="280" t="s">
        <v>20</v>
      </c>
      <c r="C220" s="80">
        <v>2020</v>
      </c>
      <c r="D220" s="281"/>
      <c r="E220" s="281" t="s">
        <v>313</v>
      </c>
      <c r="F220" s="282">
        <v>69.42</v>
      </c>
      <c r="G220" s="291">
        <v>70</v>
      </c>
      <c r="H220" s="292">
        <v>69.42</v>
      </c>
      <c r="I220" s="292">
        <v>69.42</v>
      </c>
      <c r="J220" s="285" t="s">
        <v>2001</v>
      </c>
      <c r="K220" s="80" t="s">
        <v>689</v>
      </c>
      <c r="L220" s="80" t="s">
        <v>1521</v>
      </c>
      <c r="M220" s="80" t="s">
        <v>1521</v>
      </c>
      <c r="N220" s="80" t="s">
        <v>1521</v>
      </c>
      <c r="O220" s="80"/>
      <c r="P220" s="80" t="s">
        <v>1521</v>
      </c>
      <c r="Q220" s="80"/>
      <c r="R220" s="286" t="s">
        <v>664</v>
      </c>
      <c r="S220" s="1"/>
      <c r="T220" s="1"/>
    </row>
    <row r="221" ht="23" customHeight="1" spans="1:20">
      <c r="A221" s="280" t="s">
        <v>1514</v>
      </c>
      <c r="B221" s="280" t="s">
        <v>20</v>
      </c>
      <c r="C221" s="80">
        <v>2020</v>
      </c>
      <c r="D221" s="281"/>
      <c r="E221" s="281" t="s">
        <v>314</v>
      </c>
      <c r="F221" s="282">
        <v>460.023142</v>
      </c>
      <c r="G221" s="291">
        <v>4</v>
      </c>
      <c r="H221" s="292">
        <v>460.023142</v>
      </c>
      <c r="I221" s="292">
        <v>310.707297159167</v>
      </c>
      <c r="J221" s="285" t="s">
        <v>1997</v>
      </c>
      <c r="K221" s="80" t="s">
        <v>662</v>
      </c>
      <c r="L221" s="80" t="s">
        <v>1543</v>
      </c>
      <c r="M221" s="80" t="s">
        <v>1144</v>
      </c>
      <c r="N221" s="80" t="s">
        <v>1144</v>
      </c>
      <c r="O221" s="80" t="s">
        <v>2002</v>
      </c>
      <c r="P221" s="80" t="s">
        <v>1144</v>
      </c>
      <c r="Q221" s="80"/>
      <c r="R221" s="286" t="s">
        <v>747</v>
      </c>
      <c r="S221" s="1"/>
      <c r="T221" s="1"/>
    </row>
    <row r="222" ht="23" customHeight="1" spans="1:20">
      <c r="A222" s="280" t="s">
        <v>1546</v>
      </c>
      <c r="B222" s="285" t="s">
        <v>20</v>
      </c>
      <c r="C222" s="285">
        <v>2020</v>
      </c>
      <c r="D222" s="289"/>
      <c r="E222" s="289" t="s">
        <v>315</v>
      </c>
      <c r="F222" s="282">
        <v>195.430769</v>
      </c>
      <c r="G222" s="291">
        <v>72</v>
      </c>
      <c r="H222" s="292">
        <v>195.430769</v>
      </c>
      <c r="I222" s="292">
        <v>133.261645276435</v>
      </c>
      <c r="J222" s="285" t="s">
        <v>1997</v>
      </c>
      <c r="K222" s="80" t="s">
        <v>662</v>
      </c>
      <c r="L222" s="80" t="s">
        <v>932</v>
      </c>
      <c r="M222" s="80" t="s">
        <v>1532</v>
      </c>
      <c r="N222" s="80" t="s">
        <v>1532</v>
      </c>
      <c r="O222" s="80" t="s">
        <v>1998</v>
      </c>
      <c r="P222" s="80" t="s">
        <v>1532</v>
      </c>
      <c r="Q222" s="80"/>
      <c r="R222" s="286" t="s">
        <v>659</v>
      </c>
      <c r="S222" s="1"/>
      <c r="T222" s="1"/>
    </row>
    <row r="223" ht="23" customHeight="1" spans="1:20">
      <c r="A223" s="280" t="s">
        <v>1540</v>
      </c>
      <c r="B223" s="280" t="s">
        <v>20</v>
      </c>
      <c r="C223" s="80">
        <v>2020</v>
      </c>
      <c r="D223" s="281"/>
      <c r="E223" s="281" t="s">
        <v>1552</v>
      </c>
      <c r="F223" s="282">
        <v>98.0799999999999</v>
      </c>
      <c r="G223" s="291">
        <v>35</v>
      </c>
      <c r="H223" s="292">
        <v>98.0799999999999</v>
      </c>
      <c r="I223" s="292">
        <v>67.6495999999999</v>
      </c>
      <c r="J223" s="285" t="s">
        <v>1997</v>
      </c>
      <c r="K223" s="80" t="s">
        <v>662</v>
      </c>
      <c r="L223" s="80" t="s">
        <v>1151</v>
      </c>
      <c r="M223" s="80" t="s">
        <v>1537</v>
      </c>
      <c r="N223" s="80" t="s">
        <v>1537</v>
      </c>
      <c r="O223" s="80" t="s">
        <v>2004</v>
      </c>
      <c r="P223" s="80" t="s">
        <v>1537</v>
      </c>
      <c r="Q223" s="80"/>
      <c r="R223" s="286" t="s">
        <v>747</v>
      </c>
      <c r="S223" s="1"/>
      <c r="T223" s="1"/>
    </row>
    <row r="224" ht="23" customHeight="1" spans="1:20">
      <c r="A224" s="280" t="s">
        <v>1555</v>
      </c>
      <c r="B224" s="280" t="s">
        <v>20</v>
      </c>
      <c r="C224" s="80">
        <v>2020</v>
      </c>
      <c r="D224" s="281"/>
      <c r="E224" s="281" t="s">
        <v>1556</v>
      </c>
      <c r="F224" s="282">
        <v>130.159999999999</v>
      </c>
      <c r="G224" s="291">
        <v>176</v>
      </c>
      <c r="H224" s="292">
        <v>130.159999999999</v>
      </c>
      <c r="I224" s="292">
        <v>29.5818181818181</v>
      </c>
      <c r="J224" s="285" t="s">
        <v>2001</v>
      </c>
      <c r="K224" s="80" t="s">
        <v>689</v>
      </c>
      <c r="L224" s="80" t="s">
        <v>1510</v>
      </c>
      <c r="M224" s="80" t="s">
        <v>1510</v>
      </c>
      <c r="N224" s="80" t="s">
        <v>1510</v>
      </c>
      <c r="O224" s="80"/>
      <c r="P224" s="80" t="s">
        <v>1510</v>
      </c>
      <c r="Q224" s="80"/>
      <c r="R224" s="286" t="s">
        <v>664</v>
      </c>
      <c r="S224" s="1"/>
      <c r="T224" s="1"/>
    </row>
    <row r="225" ht="23" customHeight="1" spans="1:20">
      <c r="A225" s="280" t="s">
        <v>1551</v>
      </c>
      <c r="B225" s="280" t="s">
        <v>20</v>
      </c>
      <c r="C225" s="80">
        <v>2020</v>
      </c>
      <c r="D225" s="281"/>
      <c r="E225" s="281" t="s">
        <v>318</v>
      </c>
      <c r="F225" s="282">
        <v>249.68</v>
      </c>
      <c r="G225" s="291">
        <v>193</v>
      </c>
      <c r="H225" s="292">
        <v>249.68</v>
      </c>
      <c r="I225" s="292">
        <v>173.177184402984</v>
      </c>
      <c r="J225" s="285" t="s">
        <v>2001</v>
      </c>
      <c r="K225" s="80" t="s">
        <v>689</v>
      </c>
      <c r="L225" s="80" t="s">
        <v>1544</v>
      </c>
      <c r="M225" s="80" t="s">
        <v>1545</v>
      </c>
      <c r="N225" s="80" t="s">
        <v>1544</v>
      </c>
      <c r="O225" s="80"/>
      <c r="P225" s="80" t="s">
        <v>1544</v>
      </c>
      <c r="Q225" s="80"/>
      <c r="R225" s="286" t="s">
        <v>664</v>
      </c>
      <c r="S225" s="1"/>
      <c r="T225" s="1"/>
    </row>
    <row r="226" ht="23" customHeight="1" spans="1:20">
      <c r="A226" s="280" t="s">
        <v>1564</v>
      </c>
      <c r="B226" s="280" t="s">
        <v>20</v>
      </c>
      <c r="C226" s="80">
        <v>2020</v>
      </c>
      <c r="D226" s="281"/>
      <c r="E226" s="281" t="s">
        <v>319</v>
      </c>
      <c r="F226" s="282">
        <v>453.06</v>
      </c>
      <c r="G226" s="291">
        <v>2</v>
      </c>
      <c r="H226" s="292">
        <v>453.06</v>
      </c>
      <c r="I226" s="292">
        <v>378.2448875</v>
      </c>
      <c r="J226" s="285" t="s">
        <v>1997</v>
      </c>
      <c r="K226" s="80" t="s">
        <v>695</v>
      </c>
      <c r="L226" s="80" t="s">
        <v>1568</v>
      </c>
      <c r="M226" s="80" t="s">
        <v>1549</v>
      </c>
      <c r="N226" s="80" t="s">
        <v>1549</v>
      </c>
      <c r="O226" s="80" t="s">
        <v>2020</v>
      </c>
      <c r="P226" s="80" t="s">
        <v>1549</v>
      </c>
      <c r="Q226" s="80"/>
      <c r="R226" s="286" t="s">
        <v>659</v>
      </c>
      <c r="S226" s="1"/>
      <c r="T226" s="1"/>
    </row>
    <row r="227" ht="23" customHeight="1" spans="1:20">
      <c r="A227" s="280" t="s">
        <v>1570</v>
      </c>
      <c r="B227" s="280" t="s">
        <v>20</v>
      </c>
      <c r="C227" s="80">
        <v>2020</v>
      </c>
      <c r="D227" s="281"/>
      <c r="E227" s="281" t="s">
        <v>1571</v>
      </c>
      <c r="F227" s="282">
        <v>169.31</v>
      </c>
      <c r="G227" s="291">
        <v>4</v>
      </c>
      <c r="H227" s="292">
        <v>169.31</v>
      </c>
      <c r="I227" s="292">
        <v>93.4681901785714</v>
      </c>
      <c r="J227" s="285" t="s">
        <v>1997</v>
      </c>
      <c r="K227" s="80" t="s">
        <v>695</v>
      </c>
      <c r="L227" s="80" t="s">
        <v>1573</v>
      </c>
      <c r="M227" s="80" t="s">
        <v>1256</v>
      </c>
      <c r="N227" s="80" t="s">
        <v>1256</v>
      </c>
      <c r="O227" s="80" t="s">
        <v>1998</v>
      </c>
      <c r="P227" s="80" t="s">
        <v>1256</v>
      </c>
      <c r="Q227" s="80"/>
      <c r="R227" s="286" t="s">
        <v>659</v>
      </c>
      <c r="S227" s="1"/>
      <c r="T227" s="1"/>
    </row>
    <row r="228" ht="23" customHeight="1" spans="1:20">
      <c r="A228" s="475" t="s">
        <v>1560</v>
      </c>
      <c r="B228" s="280" t="s">
        <v>20</v>
      </c>
      <c r="C228" s="80">
        <v>2020</v>
      </c>
      <c r="D228" s="281"/>
      <c r="E228" s="281" t="s">
        <v>323</v>
      </c>
      <c r="F228" s="282">
        <v>200.358212</v>
      </c>
      <c r="G228" s="291">
        <v>1</v>
      </c>
      <c r="H228" s="292">
        <v>200.358212</v>
      </c>
      <c r="I228" s="292">
        <v>93.6073823733333</v>
      </c>
      <c r="J228" s="280" t="s">
        <v>1997</v>
      </c>
      <c r="K228" s="80" t="s">
        <v>662</v>
      </c>
      <c r="L228" s="80" t="s">
        <v>1559</v>
      </c>
      <c r="M228" s="80" t="s">
        <v>1559</v>
      </c>
      <c r="N228" s="80" t="s">
        <v>1559</v>
      </c>
      <c r="O228" s="80" t="s">
        <v>2005</v>
      </c>
      <c r="P228" s="80" t="s">
        <v>1559</v>
      </c>
      <c r="Q228" s="80"/>
      <c r="R228" s="286" t="s">
        <v>664</v>
      </c>
      <c r="S228" s="1"/>
      <c r="T228" s="1"/>
    </row>
    <row r="229" ht="23" customHeight="1" spans="1:20">
      <c r="A229" s="280" t="s">
        <v>1575</v>
      </c>
      <c r="B229" s="285" t="s">
        <v>20</v>
      </c>
      <c r="C229" s="285">
        <v>2020</v>
      </c>
      <c r="D229" s="289"/>
      <c r="E229" s="289" t="s">
        <v>326</v>
      </c>
      <c r="F229" s="282">
        <v>100.316112</v>
      </c>
      <c r="G229" s="291">
        <v>1</v>
      </c>
      <c r="H229" s="292">
        <v>100.316112</v>
      </c>
      <c r="I229" s="292">
        <v>59.01931256</v>
      </c>
      <c r="J229" s="285" t="s">
        <v>1997</v>
      </c>
      <c r="K229" s="80" t="s">
        <v>662</v>
      </c>
      <c r="L229" s="80" t="s">
        <v>863</v>
      </c>
      <c r="M229" s="80" t="s">
        <v>863</v>
      </c>
      <c r="N229" s="80" t="s">
        <v>863</v>
      </c>
      <c r="O229" s="80" t="s">
        <v>2002</v>
      </c>
      <c r="P229" s="80" t="s">
        <v>863</v>
      </c>
      <c r="Q229" s="80"/>
      <c r="R229" s="286" t="s">
        <v>664</v>
      </c>
      <c r="S229" s="1"/>
      <c r="T229" s="1"/>
    </row>
    <row r="230" ht="23" customHeight="1" spans="1:20">
      <c r="A230" s="280" t="s">
        <v>1486</v>
      </c>
      <c r="B230" s="280" t="s">
        <v>20</v>
      </c>
      <c r="C230" s="80">
        <v>2020</v>
      </c>
      <c r="D230" s="281"/>
      <c r="E230" s="281" t="s">
        <v>327</v>
      </c>
      <c r="F230" s="282">
        <v>38.05</v>
      </c>
      <c r="G230" s="291">
        <v>1</v>
      </c>
      <c r="H230" s="292">
        <v>38.05</v>
      </c>
      <c r="I230" s="292">
        <v>23.591</v>
      </c>
      <c r="J230" s="285" t="s">
        <v>1997</v>
      </c>
      <c r="K230" s="80" t="s">
        <v>662</v>
      </c>
      <c r="L230" s="80" t="s">
        <v>1574</v>
      </c>
      <c r="M230" s="80" t="s">
        <v>1574</v>
      </c>
      <c r="N230" s="80" t="s">
        <v>1574</v>
      </c>
      <c r="O230" s="80" t="s">
        <v>2002</v>
      </c>
      <c r="P230" s="80" t="s">
        <v>1574</v>
      </c>
      <c r="Q230" s="80"/>
      <c r="R230" s="286"/>
      <c r="S230" s="1"/>
      <c r="T230" s="1"/>
    </row>
    <row r="231" ht="23" customHeight="1" spans="1:20">
      <c r="A231" s="280" t="s">
        <v>1583</v>
      </c>
      <c r="B231" s="280" t="s">
        <v>20</v>
      </c>
      <c r="C231" s="80">
        <v>2020</v>
      </c>
      <c r="D231" s="281"/>
      <c r="E231" s="281" t="s">
        <v>328</v>
      </c>
      <c r="F231" s="282">
        <v>27.350253</v>
      </c>
      <c r="G231" s="291">
        <v>1</v>
      </c>
      <c r="H231" s="292">
        <v>27.350253</v>
      </c>
      <c r="I231" s="292">
        <v>16.5241111875</v>
      </c>
      <c r="J231" s="285" t="s">
        <v>1997</v>
      </c>
      <c r="K231" s="80" t="s">
        <v>662</v>
      </c>
      <c r="L231" s="80" t="s">
        <v>803</v>
      </c>
      <c r="M231" s="80" t="s">
        <v>803</v>
      </c>
      <c r="N231" s="80" t="s">
        <v>803</v>
      </c>
      <c r="O231" s="80" t="s">
        <v>2005</v>
      </c>
      <c r="P231" s="80" t="s">
        <v>803</v>
      </c>
      <c r="Q231" s="80"/>
      <c r="R231" s="286" t="s">
        <v>664</v>
      </c>
      <c r="S231" s="1"/>
      <c r="T231" s="1"/>
    </row>
    <row r="232" ht="23" customHeight="1" spans="1:20">
      <c r="A232" s="280" t="s">
        <v>1586</v>
      </c>
      <c r="B232" s="280" t="s">
        <v>20</v>
      </c>
      <c r="C232" s="80">
        <v>2020</v>
      </c>
      <c r="D232" s="281"/>
      <c r="E232" s="281" t="s">
        <v>329</v>
      </c>
      <c r="F232" s="282">
        <v>23.81</v>
      </c>
      <c r="G232" s="291">
        <v>1</v>
      </c>
      <c r="H232" s="292">
        <v>23.81</v>
      </c>
      <c r="I232" s="292">
        <v>14.1967125</v>
      </c>
      <c r="J232" s="285" t="s">
        <v>1997</v>
      </c>
      <c r="K232" s="80" t="s">
        <v>662</v>
      </c>
      <c r="L232" s="80" t="s">
        <v>1574</v>
      </c>
      <c r="M232" s="80" t="s">
        <v>1574</v>
      </c>
      <c r="N232" s="80" t="s">
        <v>1574</v>
      </c>
      <c r="O232" s="80" t="s">
        <v>2021</v>
      </c>
      <c r="P232" s="80" t="s">
        <v>1574</v>
      </c>
      <c r="Q232" s="80"/>
      <c r="R232" s="286" t="s">
        <v>664</v>
      </c>
      <c r="S232" s="1"/>
      <c r="T232" s="1"/>
    </row>
    <row r="233" ht="23" customHeight="1" spans="1:20">
      <c r="A233" s="280" t="s">
        <v>1589</v>
      </c>
      <c r="B233" s="280" t="s">
        <v>20</v>
      </c>
      <c r="C233" s="80">
        <v>2021</v>
      </c>
      <c r="D233" s="281"/>
      <c r="E233" s="281" t="s">
        <v>349</v>
      </c>
      <c r="F233" s="282">
        <v>1898.421656</v>
      </c>
      <c r="G233" s="291">
        <v>57</v>
      </c>
      <c r="H233" s="292">
        <v>1898.421656</v>
      </c>
      <c r="I233" s="292">
        <v>1335.627680835</v>
      </c>
      <c r="J233" s="285" t="s">
        <v>1997</v>
      </c>
      <c r="K233" s="80" t="s">
        <v>662</v>
      </c>
      <c r="L233" s="80" t="s">
        <v>1592</v>
      </c>
      <c r="M233" s="80" t="s">
        <v>1578</v>
      </c>
      <c r="N233" s="80" t="s">
        <v>1578</v>
      </c>
      <c r="O233" s="80" t="s">
        <v>2002</v>
      </c>
      <c r="P233" s="80" t="s">
        <v>1578</v>
      </c>
      <c r="Q233" s="80"/>
      <c r="R233" s="286" t="s">
        <v>747</v>
      </c>
      <c r="S233" s="1"/>
      <c r="T233" s="1"/>
    </row>
    <row r="234" ht="23" customHeight="1" spans="1:20">
      <c r="A234" s="280" t="s">
        <v>1594</v>
      </c>
      <c r="B234" s="280" t="s">
        <v>20</v>
      </c>
      <c r="C234" s="80">
        <v>2021</v>
      </c>
      <c r="D234" s="281"/>
      <c r="E234" s="281" t="s">
        <v>350</v>
      </c>
      <c r="F234" s="282">
        <v>1799.325802</v>
      </c>
      <c r="G234" s="291">
        <v>9</v>
      </c>
      <c r="H234" s="292">
        <v>1799.325802</v>
      </c>
      <c r="I234" s="292">
        <v>1199.87794843</v>
      </c>
      <c r="J234" s="285" t="s">
        <v>2011</v>
      </c>
      <c r="K234" s="80" t="s">
        <v>1211</v>
      </c>
      <c r="L234" s="80" t="s">
        <v>880</v>
      </c>
      <c r="M234" s="80" t="s">
        <v>1303</v>
      </c>
      <c r="N234" s="80" t="s">
        <v>880</v>
      </c>
      <c r="O234" s="80" t="s">
        <v>2012</v>
      </c>
      <c r="P234" s="80" t="s">
        <v>880</v>
      </c>
      <c r="Q234" s="80"/>
      <c r="R234" s="286" t="s">
        <v>660</v>
      </c>
      <c r="S234" s="1"/>
      <c r="T234" s="1"/>
    </row>
    <row r="235" ht="23" customHeight="1" spans="1:20">
      <c r="A235" s="475" t="s">
        <v>1596</v>
      </c>
      <c r="B235" s="280" t="s">
        <v>20</v>
      </c>
      <c r="C235" s="80">
        <v>2021</v>
      </c>
      <c r="D235" s="281"/>
      <c r="E235" s="281" t="s">
        <v>351</v>
      </c>
      <c r="F235" s="282">
        <v>2816.54</v>
      </c>
      <c r="G235" s="291">
        <v>267</v>
      </c>
      <c r="H235" s="292">
        <v>2816.54</v>
      </c>
      <c r="I235" s="292">
        <v>2405.16475966108</v>
      </c>
      <c r="J235" s="285" t="s">
        <v>1997</v>
      </c>
      <c r="K235" s="80" t="s">
        <v>662</v>
      </c>
      <c r="L235" s="80" t="s">
        <v>1101</v>
      </c>
      <c r="M235" s="80" t="s">
        <v>1101</v>
      </c>
      <c r="N235" s="80" t="s">
        <v>1101</v>
      </c>
      <c r="O235" s="80" t="s">
        <v>2003</v>
      </c>
      <c r="P235" s="80" t="s">
        <v>1101</v>
      </c>
      <c r="Q235" s="80"/>
      <c r="R235" s="286" t="s">
        <v>660</v>
      </c>
      <c r="S235" s="1" t="s">
        <v>1999</v>
      </c>
      <c r="T235" s="1"/>
    </row>
    <row r="236" ht="23" customHeight="1" spans="1:20">
      <c r="A236" s="280" t="s">
        <v>1599</v>
      </c>
      <c r="B236" s="280" t="s">
        <v>20</v>
      </c>
      <c r="C236" s="80">
        <v>2021</v>
      </c>
      <c r="D236" s="281"/>
      <c r="E236" s="281" t="s">
        <v>352</v>
      </c>
      <c r="F236" s="282">
        <v>347.9623</v>
      </c>
      <c r="G236" s="291">
        <v>310</v>
      </c>
      <c r="H236" s="292">
        <v>347.9623</v>
      </c>
      <c r="I236" s="292">
        <v>284.351387466667</v>
      </c>
      <c r="J236" s="285" t="s">
        <v>1997</v>
      </c>
      <c r="K236" s="80" t="s">
        <v>662</v>
      </c>
      <c r="L236" s="80" t="s">
        <v>1164</v>
      </c>
      <c r="M236" s="80" t="s">
        <v>1585</v>
      </c>
      <c r="N236" s="80" t="s">
        <v>1585</v>
      </c>
      <c r="O236" s="80" t="s">
        <v>2000</v>
      </c>
      <c r="P236" s="80" t="s">
        <v>1585</v>
      </c>
      <c r="Q236" s="80"/>
      <c r="R236" s="286" t="s">
        <v>747</v>
      </c>
      <c r="S236" s="1"/>
      <c r="T236" s="1"/>
    </row>
    <row r="237" ht="23" customHeight="1" spans="1:20">
      <c r="A237" s="280" t="s">
        <v>1603</v>
      </c>
      <c r="B237" s="280" t="s">
        <v>20</v>
      </c>
      <c r="C237" s="80">
        <v>2021</v>
      </c>
      <c r="D237" s="281"/>
      <c r="E237" s="281" t="s">
        <v>353</v>
      </c>
      <c r="F237" s="282">
        <v>293.702816</v>
      </c>
      <c r="G237" s="291">
        <v>35</v>
      </c>
      <c r="H237" s="292">
        <v>293.702816</v>
      </c>
      <c r="I237" s="292">
        <v>156.9013846</v>
      </c>
      <c r="J237" s="285" t="s">
        <v>1997</v>
      </c>
      <c r="K237" s="80" t="s">
        <v>662</v>
      </c>
      <c r="L237" s="80" t="s">
        <v>748</v>
      </c>
      <c r="M237" s="80" t="s">
        <v>1588</v>
      </c>
      <c r="N237" s="80" t="s">
        <v>1588</v>
      </c>
      <c r="O237" s="80" t="s">
        <v>2003</v>
      </c>
      <c r="P237" s="80" t="s">
        <v>1588</v>
      </c>
      <c r="Q237" s="80"/>
      <c r="R237" s="286" t="s">
        <v>659</v>
      </c>
      <c r="S237" s="1"/>
      <c r="T237" s="1"/>
    </row>
    <row r="238" ht="23" customHeight="1" spans="1:20">
      <c r="A238" s="280" t="s">
        <v>1608</v>
      </c>
      <c r="B238" s="280" t="s">
        <v>20</v>
      </c>
      <c r="C238" s="80">
        <v>2021</v>
      </c>
      <c r="D238" s="281"/>
      <c r="E238" s="281" t="s">
        <v>354</v>
      </c>
      <c r="F238" s="282">
        <v>233.96</v>
      </c>
      <c r="G238" s="291">
        <v>303</v>
      </c>
      <c r="H238" s="292">
        <v>233.96</v>
      </c>
      <c r="I238" s="292">
        <v>16.6250645994832</v>
      </c>
      <c r="J238" s="285" t="s">
        <v>2001</v>
      </c>
      <c r="K238" s="80" t="s">
        <v>689</v>
      </c>
      <c r="L238" s="80" t="s">
        <v>1510</v>
      </c>
      <c r="M238" s="80" t="s">
        <v>1510</v>
      </c>
      <c r="N238" s="80" t="s">
        <v>1510</v>
      </c>
      <c r="O238" s="80"/>
      <c r="P238" s="80" t="s">
        <v>1510</v>
      </c>
      <c r="Q238" s="80"/>
      <c r="R238" s="286" t="s">
        <v>664</v>
      </c>
      <c r="S238" s="1"/>
      <c r="T238" s="1"/>
    </row>
    <row r="239" ht="23" customHeight="1" spans="1:20">
      <c r="A239" s="280" t="s">
        <v>1610</v>
      </c>
      <c r="B239" s="280" t="s">
        <v>20</v>
      </c>
      <c r="C239" s="80">
        <v>2021</v>
      </c>
      <c r="D239" s="281"/>
      <c r="E239" s="281" t="s">
        <v>355</v>
      </c>
      <c r="F239" s="282">
        <v>131.344</v>
      </c>
      <c r="G239" s="291">
        <v>554</v>
      </c>
      <c r="H239" s="292">
        <v>131.344</v>
      </c>
      <c r="I239" s="292">
        <v>0</v>
      </c>
      <c r="J239" s="285" t="s">
        <v>1997</v>
      </c>
      <c r="K239" s="80" t="s">
        <v>662</v>
      </c>
      <c r="L239" s="80" t="s">
        <v>1385</v>
      </c>
      <c r="M239" s="80" t="s">
        <v>1386</v>
      </c>
      <c r="N239" s="80" t="s">
        <v>1386</v>
      </c>
      <c r="O239" s="80" t="s">
        <v>2000</v>
      </c>
      <c r="P239" s="80" t="s">
        <v>1386</v>
      </c>
      <c r="Q239" s="80"/>
      <c r="R239" s="286" t="s">
        <v>659</v>
      </c>
      <c r="S239" s="1"/>
      <c r="T239" s="1"/>
    </row>
    <row r="240" ht="23" customHeight="1" spans="1:20">
      <c r="A240" s="280" t="s">
        <v>1614</v>
      </c>
      <c r="B240" s="280" t="s">
        <v>20</v>
      </c>
      <c r="C240" s="80">
        <v>2021</v>
      </c>
      <c r="D240" s="281"/>
      <c r="E240" s="281" t="s">
        <v>356</v>
      </c>
      <c r="F240" s="282">
        <v>49.91</v>
      </c>
      <c r="G240" s="291">
        <v>38</v>
      </c>
      <c r="H240" s="292">
        <v>49.91</v>
      </c>
      <c r="I240" s="292">
        <v>28.9364864864865</v>
      </c>
      <c r="J240" s="285" t="s">
        <v>2001</v>
      </c>
      <c r="K240" s="80" t="s">
        <v>689</v>
      </c>
      <c r="L240" s="80" t="s">
        <v>1598</v>
      </c>
      <c r="M240" s="80" t="s">
        <v>1598</v>
      </c>
      <c r="N240" s="80" t="s">
        <v>1598</v>
      </c>
      <c r="O240" s="80"/>
      <c r="P240" s="80" t="s">
        <v>1598</v>
      </c>
      <c r="Q240" s="80"/>
      <c r="R240" s="286" t="s">
        <v>664</v>
      </c>
      <c r="S240" s="1"/>
      <c r="T240" s="1"/>
    </row>
    <row r="241" ht="23" customHeight="1" spans="1:20">
      <c r="A241" s="475" t="s">
        <v>1618</v>
      </c>
      <c r="B241" s="280" t="s">
        <v>20</v>
      </c>
      <c r="C241" s="80">
        <v>2021</v>
      </c>
      <c r="D241" s="281"/>
      <c r="E241" s="281" t="s">
        <v>357</v>
      </c>
      <c r="F241" s="282">
        <v>766.257253</v>
      </c>
      <c r="G241" s="291">
        <v>186</v>
      </c>
      <c r="H241" s="292">
        <v>766.257253</v>
      </c>
      <c r="I241" s="292">
        <v>563.156130993666</v>
      </c>
      <c r="J241" s="285" t="s">
        <v>1997</v>
      </c>
      <c r="K241" s="80" t="s">
        <v>662</v>
      </c>
      <c r="L241" s="80" t="s">
        <v>1322</v>
      </c>
      <c r="M241" s="80" t="s">
        <v>1322</v>
      </c>
      <c r="N241" s="80" t="s">
        <v>1322</v>
      </c>
      <c r="O241" s="80" t="s">
        <v>1998</v>
      </c>
      <c r="P241" s="80" t="s">
        <v>1322</v>
      </c>
      <c r="Q241" s="80"/>
      <c r="R241" s="286" t="s">
        <v>660</v>
      </c>
      <c r="S241" s="1" t="s">
        <v>1999</v>
      </c>
      <c r="T241" s="1"/>
    </row>
    <row r="242" ht="23" customHeight="1" spans="1:20">
      <c r="A242" s="475" t="s">
        <v>1621</v>
      </c>
      <c r="B242" s="280" t="s">
        <v>20</v>
      </c>
      <c r="C242" s="80">
        <v>2021</v>
      </c>
      <c r="D242" s="281"/>
      <c r="E242" s="281" t="s">
        <v>358</v>
      </c>
      <c r="F242" s="282">
        <v>1399.92</v>
      </c>
      <c r="G242" s="291">
        <v>125003</v>
      </c>
      <c r="H242" s="292">
        <v>1399.92</v>
      </c>
      <c r="I242" s="292">
        <v>829.725283333333</v>
      </c>
      <c r="J242" s="285" t="s">
        <v>1997</v>
      </c>
      <c r="K242" s="80" t="s">
        <v>662</v>
      </c>
      <c r="L242" s="80" t="s">
        <v>988</v>
      </c>
      <c r="M242" s="80" t="s">
        <v>1607</v>
      </c>
      <c r="N242" s="80" t="s">
        <v>1607</v>
      </c>
      <c r="O242" s="80" t="s">
        <v>1998</v>
      </c>
      <c r="P242" s="80" t="s">
        <v>1607</v>
      </c>
      <c r="Q242" s="80"/>
      <c r="R242" s="286" t="s">
        <v>660</v>
      </c>
      <c r="S242" s="1" t="s">
        <v>1999</v>
      </c>
      <c r="T242" s="1"/>
    </row>
    <row r="243" ht="23" customHeight="1" spans="1:20">
      <c r="A243" s="280" t="s">
        <v>1624</v>
      </c>
      <c r="B243" s="280" t="s">
        <v>20</v>
      </c>
      <c r="C243" s="80">
        <v>2021</v>
      </c>
      <c r="D243" s="281"/>
      <c r="E243" s="281" t="s">
        <v>359</v>
      </c>
      <c r="F243" s="282">
        <v>537.41</v>
      </c>
      <c r="G243" s="291">
        <v>401</v>
      </c>
      <c r="H243" s="292">
        <v>537.41</v>
      </c>
      <c r="I243" s="292">
        <v>399.895824</v>
      </c>
      <c r="J243" s="280" t="s">
        <v>2001</v>
      </c>
      <c r="K243" s="80" t="s">
        <v>689</v>
      </c>
      <c r="L243" s="80" t="s">
        <v>1516</v>
      </c>
      <c r="M243" s="80" t="s">
        <v>1516</v>
      </c>
      <c r="N243" s="80" t="s">
        <v>1516</v>
      </c>
      <c r="O243" s="80"/>
      <c r="P243" s="80" t="s">
        <v>1516</v>
      </c>
      <c r="Q243" s="80"/>
      <c r="R243" s="286" t="s">
        <v>664</v>
      </c>
      <c r="S243" s="1"/>
      <c r="T243" s="1"/>
    </row>
    <row r="244" ht="23" customHeight="1" spans="1:20">
      <c r="A244" s="280" t="s">
        <v>1627</v>
      </c>
      <c r="B244" s="280" t="s">
        <v>20</v>
      </c>
      <c r="C244" s="80">
        <v>2021</v>
      </c>
      <c r="D244" s="281"/>
      <c r="E244" s="281" t="s">
        <v>360</v>
      </c>
      <c r="F244" s="282">
        <v>952.980000000001</v>
      </c>
      <c r="G244" s="291">
        <v>30042</v>
      </c>
      <c r="H244" s="292">
        <v>952.980000000001</v>
      </c>
      <c r="I244" s="292">
        <v>820.300411939837</v>
      </c>
      <c r="J244" s="285" t="s">
        <v>1997</v>
      </c>
      <c r="K244" s="80" t="s">
        <v>852</v>
      </c>
      <c r="L244" s="80" t="s">
        <v>1613</v>
      </c>
      <c r="M244" s="80" t="s">
        <v>1375</v>
      </c>
      <c r="N244" s="80" t="s">
        <v>1375</v>
      </c>
      <c r="O244" s="80" t="s">
        <v>2000</v>
      </c>
      <c r="P244" s="80" t="s">
        <v>1375</v>
      </c>
      <c r="Q244" s="80"/>
      <c r="R244" s="286" t="s">
        <v>659</v>
      </c>
      <c r="S244" s="1"/>
      <c r="T244" s="1"/>
    </row>
    <row r="245" ht="23" customHeight="1" spans="1:20">
      <c r="A245" s="280" t="s">
        <v>1632</v>
      </c>
      <c r="B245" s="280" t="s">
        <v>20</v>
      </c>
      <c r="C245" s="80">
        <v>2021</v>
      </c>
      <c r="D245" s="281"/>
      <c r="E245" s="281" t="s">
        <v>362</v>
      </c>
      <c r="F245" s="282">
        <v>349.97</v>
      </c>
      <c r="G245" s="291">
        <v>5338</v>
      </c>
      <c r="H245" s="292">
        <v>349.97</v>
      </c>
      <c r="I245" s="292">
        <v>264.2327</v>
      </c>
      <c r="J245" s="285" t="s">
        <v>1997</v>
      </c>
      <c r="K245" s="80" t="s">
        <v>852</v>
      </c>
      <c r="L245" s="80" t="s">
        <v>1617</v>
      </c>
      <c r="M245" s="80" t="s">
        <v>1318</v>
      </c>
      <c r="N245" s="80" t="s">
        <v>1318</v>
      </c>
      <c r="O245" s="80" t="s">
        <v>2005</v>
      </c>
      <c r="P245" s="80" t="s">
        <v>1318</v>
      </c>
      <c r="Q245" s="80"/>
      <c r="R245" s="286" t="s">
        <v>659</v>
      </c>
      <c r="S245" s="1"/>
      <c r="T245" s="1"/>
    </row>
    <row r="246" ht="23" customHeight="1" spans="1:20">
      <c r="A246" s="280" t="s">
        <v>1634</v>
      </c>
      <c r="B246" s="285" t="s">
        <v>20</v>
      </c>
      <c r="C246" s="285">
        <v>2021</v>
      </c>
      <c r="D246" s="289"/>
      <c r="E246" s="289" t="s">
        <v>363</v>
      </c>
      <c r="F246" s="282">
        <v>868.889538754973</v>
      </c>
      <c r="G246" s="291">
        <v>11</v>
      </c>
      <c r="H246" s="292">
        <v>868.889538754973</v>
      </c>
      <c r="I246" s="292">
        <v>621.256020209806</v>
      </c>
      <c r="J246" s="280" t="s">
        <v>2011</v>
      </c>
      <c r="K246" s="80" t="s">
        <v>1211</v>
      </c>
      <c r="L246" s="80" t="s">
        <v>880</v>
      </c>
      <c r="M246" s="80" t="s">
        <v>1303</v>
      </c>
      <c r="N246" s="80" t="s">
        <v>880</v>
      </c>
      <c r="O246" s="80" t="s">
        <v>2012</v>
      </c>
      <c r="P246" s="80" t="s">
        <v>880</v>
      </c>
      <c r="Q246" s="80"/>
      <c r="R246" s="286" t="s">
        <v>660</v>
      </c>
      <c r="S246" s="1"/>
      <c r="T246" s="1"/>
    </row>
    <row r="247" ht="23" customHeight="1" spans="1:20">
      <c r="A247" s="280" t="s">
        <v>1636</v>
      </c>
      <c r="B247" s="280" t="s">
        <v>20</v>
      </c>
      <c r="C247" s="80">
        <v>2021</v>
      </c>
      <c r="D247" s="281"/>
      <c r="E247" s="281" t="s">
        <v>364</v>
      </c>
      <c r="F247" s="282">
        <v>388.678879</v>
      </c>
      <c r="G247" s="291">
        <v>18261</v>
      </c>
      <c r="H247" s="292">
        <v>388.678879</v>
      </c>
      <c r="I247" s="292">
        <v>377.562761166667</v>
      </c>
      <c r="J247" s="285" t="s">
        <v>1997</v>
      </c>
      <c r="K247" s="80" t="s">
        <v>662</v>
      </c>
      <c r="L247" s="80" t="s">
        <v>1559</v>
      </c>
      <c r="M247" s="80" t="s">
        <v>1559</v>
      </c>
      <c r="N247" s="80" t="s">
        <v>1559</v>
      </c>
      <c r="O247" s="80" t="s">
        <v>2005</v>
      </c>
      <c r="P247" s="80" t="s">
        <v>1559</v>
      </c>
      <c r="Q247" s="80"/>
      <c r="R247" s="286" t="s">
        <v>777</v>
      </c>
      <c r="S247" s="1"/>
      <c r="T247" s="1"/>
    </row>
    <row r="248" ht="23" customHeight="1" spans="1:20">
      <c r="A248" s="280" t="s">
        <v>1847</v>
      </c>
      <c r="B248" s="280" t="s">
        <v>20</v>
      </c>
      <c r="C248" s="80">
        <v>2020</v>
      </c>
      <c r="D248" s="281"/>
      <c r="E248" s="281" t="s">
        <v>366</v>
      </c>
      <c r="F248" s="282">
        <v>167.37</v>
      </c>
      <c r="G248" s="291">
        <v>12</v>
      </c>
      <c r="H248" s="292">
        <v>167.37</v>
      </c>
      <c r="I248" s="292">
        <v>50.7689</v>
      </c>
      <c r="J248" s="285" t="s">
        <v>1997</v>
      </c>
      <c r="K248" s="80" t="s">
        <v>852</v>
      </c>
      <c r="L248" s="80" t="s">
        <v>1642</v>
      </c>
      <c r="M248" s="80" t="s">
        <v>1626</v>
      </c>
      <c r="N248" s="80" t="s">
        <v>1626</v>
      </c>
      <c r="O248" s="80" t="s">
        <v>2022</v>
      </c>
      <c r="P248" s="80" t="s">
        <v>1626</v>
      </c>
      <c r="Q248" s="80"/>
      <c r="R248" s="286" t="s">
        <v>659</v>
      </c>
      <c r="S248" s="1"/>
      <c r="T248" s="1"/>
    </row>
    <row r="249" ht="23" customHeight="1" spans="1:20">
      <c r="A249" s="280" t="s">
        <v>1849</v>
      </c>
      <c r="B249" s="280" t="s">
        <v>20</v>
      </c>
      <c r="C249" s="80">
        <v>2021</v>
      </c>
      <c r="D249" s="281"/>
      <c r="E249" s="281" t="s">
        <v>367</v>
      </c>
      <c r="F249" s="282">
        <v>1941.18</v>
      </c>
      <c r="G249" s="291">
        <v>22</v>
      </c>
      <c r="H249" s="292">
        <v>1941.18</v>
      </c>
      <c r="I249" s="292">
        <v>1495.517425</v>
      </c>
      <c r="J249" s="285" t="s">
        <v>1997</v>
      </c>
      <c r="K249" s="80" t="s">
        <v>662</v>
      </c>
      <c r="L249" s="80" t="s">
        <v>953</v>
      </c>
      <c r="M249" s="80" t="s">
        <v>1631</v>
      </c>
      <c r="N249" s="80" t="s">
        <v>1631</v>
      </c>
      <c r="O249" s="80" t="s">
        <v>2005</v>
      </c>
      <c r="P249" s="80" t="s">
        <v>1631</v>
      </c>
      <c r="Q249" s="80"/>
      <c r="R249" s="286" t="s">
        <v>659</v>
      </c>
      <c r="S249" s="1"/>
      <c r="T249" s="1"/>
    </row>
    <row r="250" ht="23" customHeight="1" spans="1:20">
      <c r="A250" s="280" t="s">
        <v>1645</v>
      </c>
      <c r="B250" s="285" t="s">
        <v>20</v>
      </c>
      <c r="C250" s="285">
        <v>2021</v>
      </c>
      <c r="D250" s="289"/>
      <c r="E250" s="289" t="s">
        <v>368</v>
      </c>
      <c r="F250" s="282">
        <v>191.802991</v>
      </c>
      <c r="G250" s="291">
        <v>28</v>
      </c>
      <c r="H250" s="292">
        <v>191.802991</v>
      </c>
      <c r="I250" s="292">
        <v>140.176019255833</v>
      </c>
      <c r="J250" s="285" t="s">
        <v>1997</v>
      </c>
      <c r="K250" s="80" t="s">
        <v>662</v>
      </c>
      <c r="L250" s="80" t="s">
        <v>698</v>
      </c>
      <c r="M250" s="80" t="s">
        <v>1144</v>
      </c>
      <c r="N250" s="80" t="s">
        <v>1144</v>
      </c>
      <c r="O250" s="80" t="s">
        <v>2002</v>
      </c>
      <c r="P250" s="80" t="s">
        <v>1144</v>
      </c>
      <c r="Q250" s="80"/>
      <c r="R250" s="286" t="s">
        <v>659</v>
      </c>
      <c r="S250" s="1"/>
      <c r="T250" s="1"/>
    </row>
    <row r="251" ht="23" customHeight="1" spans="1:20">
      <c r="A251" s="475" t="s">
        <v>1651</v>
      </c>
      <c r="B251" s="280" t="s">
        <v>20</v>
      </c>
      <c r="C251" s="80">
        <v>2021</v>
      </c>
      <c r="D251" s="281"/>
      <c r="E251" s="281" t="s">
        <v>370</v>
      </c>
      <c r="F251" s="282">
        <v>395.856584</v>
      </c>
      <c r="G251" s="291">
        <v>18114</v>
      </c>
      <c r="H251" s="292">
        <v>395.856584</v>
      </c>
      <c r="I251" s="292">
        <v>334.686285286782</v>
      </c>
      <c r="J251" s="285" t="s">
        <v>1997</v>
      </c>
      <c r="K251" s="80" t="s">
        <v>662</v>
      </c>
      <c r="L251" s="80" t="s">
        <v>1617</v>
      </c>
      <c r="M251" s="80" t="s">
        <v>1463</v>
      </c>
      <c r="N251" s="80" t="s">
        <v>1463</v>
      </c>
      <c r="O251" s="80" t="s">
        <v>2005</v>
      </c>
      <c r="P251" s="80" t="s">
        <v>1463</v>
      </c>
      <c r="Q251" s="80"/>
      <c r="R251" s="286" t="s">
        <v>660</v>
      </c>
      <c r="S251" s="1" t="s">
        <v>1999</v>
      </c>
      <c r="T251" s="1"/>
    </row>
    <row r="252" ht="23" customHeight="1" spans="1:20">
      <c r="A252" s="280" t="s">
        <v>1654</v>
      </c>
      <c r="B252" s="280" t="s">
        <v>20</v>
      </c>
      <c r="C252" s="80">
        <v>2021</v>
      </c>
      <c r="D252" s="281"/>
      <c r="E252" s="281" t="s">
        <v>371</v>
      </c>
      <c r="F252" s="282">
        <v>1953.730814</v>
      </c>
      <c r="G252" s="291">
        <v>15</v>
      </c>
      <c r="H252" s="292">
        <v>1953.730814</v>
      </c>
      <c r="I252" s="292">
        <v>1565.90619577442</v>
      </c>
      <c r="J252" s="280" t="s">
        <v>1997</v>
      </c>
      <c r="K252" s="80" t="s">
        <v>662</v>
      </c>
      <c r="L252" s="80" t="s">
        <v>900</v>
      </c>
      <c r="M252" s="80" t="s">
        <v>1638</v>
      </c>
      <c r="N252" s="80" t="s">
        <v>1638</v>
      </c>
      <c r="O252" s="80" t="s">
        <v>2003</v>
      </c>
      <c r="P252" s="80" t="s">
        <v>1638</v>
      </c>
      <c r="Q252" s="80"/>
      <c r="R252" s="286" t="s">
        <v>659</v>
      </c>
      <c r="S252" s="1"/>
      <c r="T252" s="1"/>
    </row>
    <row r="253" ht="23" customHeight="1" spans="1:20">
      <c r="A253" s="280" t="s">
        <v>1658</v>
      </c>
      <c r="B253" s="280" t="s">
        <v>20</v>
      </c>
      <c r="C253" s="80">
        <v>2021</v>
      </c>
      <c r="D253" s="281"/>
      <c r="E253" s="281" t="s">
        <v>372</v>
      </c>
      <c r="F253" s="282">
        <v>615.292927</v>
      </c>
      <c r="G253" s="291">
        <v>1204878</v>
      </c>
      <c r="H253" s="292">
        <v>615.292927</v>
      </c>
      <c r="I253" s="292">
        <v>608.729100311953</v>
      </c>
      <c r="J253" s="285" t="s">
        <v>1997</v>
      </c>
      <c r="K253" s="80" t="s">
        <v>662</v>
      </c>
      <c r="L253" s="80" t="s">
        <v>1643</v>
      </c>
      <c r="M253" s="80" t="s">
        <v>1644</v>
      </c>
      <c r="N253" s="80" t="s">
        <v>1644</v>
      </c>
      <c r="O253" s="80" t="s">
        <v>1998</v>
      </c>
      <c r="P253" s="80" t="s">
        <v>1644</v>
      </c>
      <c r="Q253" s="80"/>
      <c r="R253" s="286" t="s">
        <v>659</v>
      </c>
      <c r="S253" s="1"/>
      <c r="T253" s="1"/>
    </row>
    <row r="254" ht="23" customHeight="1" spans="1:20">
      <c r="A254" s="280" t="s">
        <v>1662</v>
      </c>
      <c r="B254" s="280" t="s">
        <v>20</v>
      </c>
      <c r="C254" s="80">
        <v>2021</v>
      </c>
      <c r="D254" s="281"/>
      <c r="E254" s="281" t="s">
        <v>373</v>
      </c>
      <c r="F254" s="282">
        <v>104.94</v>
      </c>
      <c r="G254" s="291">
        <v>661</v>
      </c>
      <c r="H254" s="292">
        <v>104.94</v>
      </c>
      <c r="I254" s="292">
        <v>80.24</v>
      </c>
      <c r="J254" s="285" t="s">
        <v>2001</v>
      </c>
      <c r="K254" s="80" t="s">
        <v>689</v>
      </c>
      <c r="L254" s="80" t="s">
        <v>759</v>
      </c>
      <c r="M254" s="80" t="s">
        <v>759</v>
      </c>
      <c r="N254" s="80" t="s">
        <v>759</v>
      </c>
      <c r="O254" s="80"/>
      <c r="P254" s="80" t="s">
        <v>759</v>
      </c>
      <c r="Q254" s="80"/>
      <c r="R254" s="286" t="s">
        <v>664</v>
      </c>
      <c r="S254" s="1"/>
      <c r="T254" s="1"/>
    </row>
    <row r="255" ht="23" customHeight="1" spans="1:20">
      <c r="A255" s="280" t="s">
        <v>1648</v>
      </c>
      <c r="B255" s="280" t="s">
        <v>20</v>
      </c>
      <c r="C255" s="80">
        <v>2021</v>
      </c>
      <c r="D255" s="289"/>
      <c r="E255" s="289" t="s">
        <v>375</v>
      </c>
      <c r="F255" s="282">
        <v>233.854447</v>
      </c>
      <c r="G255" s="291">
        <v>1</v>
      </c>
      <c r="H255" s="292">
        <v>233.854447</v>
      </c>
      <c r="I255" s="292">
        <v>159.800538783333</v>
      </c>
      <c r="J255" s="285" t="s">
        <v>1997</v>
      </c>
      <c r="K255" s="80" t="s">
        <v>695</v>
      </c>
      <c r="L255" s="80" t="s">
        <v>1667</v>
      </c>
      <c r="M255" s="80" t="s">
        <v>1650</v>
      </c>
      <c r="N255" s="80" t="s">
        <v>1650</v>
      </c>
      <c r="O255" s="80" t="s">
        <v>2003</v>
      </c>
      <c r="P255" s="80" t="s">
        <v>1650</v>
      </c>
      <c r="Q255" s="80"/>
      <c r="R255" s="286" t="s">
        <v>664</v>
      </c>
      <c r="S255" s="1"/>
      <c r="T255" s="1"/>
    </row>
    <row r="256" ht="23" customHeight="1" spans="1:20">
      <c r="A256" s="280" t="s">
        <v>1674</v>
      </c>
      <c r="B256" s="280" t="s">
        <v>20</v>
      </c>
      <c r="C256" s="80">
        <v>2022</v>
      </c>
      <c r="D256" s="281"/>
      <c r="E256" s="281" t="s">
        <v>383</v>
      </c>
      <c r="F256" s="282">
        <v>1762.66794772807</v>
      </c>
      <c r="G256" s="291">
        <v>644</v>
      </c>
      <c r="H256" s="292">
        <v>1762.66794772807</v>
      </c>
      <c r="I256" s="292">
        <v>1256.05461039322</v>
      </c>
      <c r="J256" s="285" t="s">
        <v>1997</v>
      </c>
      <c r="K256" s="80" t="s">
        <v>852</v>
      </c>
      <c r="L256" s="80" t="s">
        <v>1672</v>
      </c>
      <c r="M256" s="80" t="s">
        <v>1653</v>
      </c>
      <c r="N256" s="80" t="s">
        <v>1653</v>
      </c>
      <c r="O256" s="80" t="s">
        <v>2003</v>
      </c>
      <c r="P256" s="80" t="s">
        <v>1653</v>
      </c>
      <c r="Q256" s="80"/>
      <c r="R256" s="286" t="s">
        <v>659</v>
      </c>
      <c r="S256" s="1"/>
      <c r="T256" s="1"/>
    </row>
    <row r="257" ht="23" customHeight="1" spans="1:20">
      <c r="A257" s="280" t="s">
        <v>1688</v>
      </c>
      <c r="B257" s="280" t="s">
        <v>20</v>
      </c>
      <c r="C257" s="80">
        <v>2022</v>
      </c>
      <c r="D257" s="281"/>
      <c r="E257" s="281" t="s">
        <v>384</v>
      </c>
      <c r="F257" s="282">
        <v>1321.386101</v>
      </c>
      <c r="G257" s="291">
        <v>103880</v>
      </c>
      <c r="H257" s="292">
        <v>1321.386101</v>
      </c>
      <c r="I257" s="292">
        <v>929.4880372975</v>
      </c>
      <c r="J257" s="285" t="s">
        <v>1997</v>
      </c>
      <c r="K257" s="80" t="s">
        <v>662</v>
      </c>
      <c r="L257" s="80" t="s">
        <v>1677</v>
      </c>
      <c r="M257" s="80" t="s">
        <v>1657</v>
      </c>
      <c r="N257" s="80" t="s">
        <v>1657</v>
      </c>
      <c r="O257" s="80" t="s">
        <v>2017</v>
      </c>
      <c r="P257" s="80" t="s">
        <v>1657</v>
      </c>
      <c r="Q257" s="80"/>
      <c r="R257" s="286" t="s">
        <v>664</v>
      </c>
      <c r="S257" s="1"/>
      <c r="T257" s="1"/>
    </row>
    <row r="258" ht="23" customHeight="1" spans="1:20">
      <c r="A258" s="280" t="s">
        <v>1679</v>
      </c>
      <c r="B258" s="280" t="s">
        <v>20</v>
      </c>
      <c r="C258" s="80">
        <v>2022</v>
      </c>
      <c r="D258" s="281"/>
      <c r="E258" s="281" t="s">
        <v>385</v>
      </c>
      <c r="F258" s="282">
        <v>1794.48</v>
      </c>
      <c r="G258" s="291">
        <v>535</v>
      </c>
      <c r="H258" s="292">
        <v>1794.48</v>
      </c>
      <c r="I258" s="292">
        <v>1315.24977726114</v>
      </c>
      <c r="J258" s="285" t="s">
        <v>1997</v>
      </c>
      <c r="K258" s="80" t="s">
        <v>662</v>
      </c>
      <c r="L258" s="80" t="s">
        <v>809</v>
      </c>
      <c r="M258" s="80" t="s">
        <v>1661</v>
      </c>
      <c r="N258" s="80" t="s">
        <v>1661</v>
      </c>
      <c r="O258" s="80" t="s">
        <v>2005</v>
      </c>
      <c r="P258" s="80" t="s">
        <v>1661</v>
      </c>
      <c r="Q258" s="80"/>
      <c r="R258" s="286" t="s">
        <v>747</v>
      </c>
      <c r="S258" s="1"/>
      <c r="T258" s="1"/>
    </row>
    <row r="259" ht="23" customHeight="1" spans="1:20">
      <c r="A259" s="280" t="s">
        <v>1682</v>
      </c>
      <c r="B259" s="280" t="s">
        <v>20</v>
      </c>
      <c r="C259" s="80">
        <v>2022</v>
      </c>
      <c r="D259" s="281"/>
      <c r="E259" s="281" t="s">
        <v>386</v>
      </c>
      <c r="F259" s="282">
        <v>395.337961</v>
      </c>
      <c r="G259" s="291">
        <v>76</v>
      </c>
      <c r="H259" s="292">
        <v>395.337961</v>
      </c>
      <c r="I259" s="292">
        <v>280.530348537104</v>
      </c>
      <c r="J259" s="285" t="s">
        <v>1997</v>
      </c>
      <c r="K259" s="80" t="s">
        <v>662</v>
      </c>
      <c r="L259" s="80" t="s">
        <v>1322</v>
      </c>
      <c r="M259" s="80" t="s">
        <v>1322</v>
      </c>
      <c r="N259" s="80" t="s">
        <v>1322</v>
      </c>
      <c r="O259" s="80" t="s">
        <v>1998</v>
      </c>
      <c r="P259" s="80" t="s">
        <v>1322</v>
      </c>
      <c r="Q259" s="80"/>
      <c r="R259" s="286" t="s">
        <v>659</v>
      </c>
      <c r="S259" s="1"/>
      <c r="T259" s="1"/>
    </row>
    <row r="260" ht="23" customHeight="1" spans="1:20">
      <c r="A260" s="280" t="s">
        <v>1709</v>
      </c>
      <c r="B260" s="280" t="s">
        <v>20</v>
      </c>
      <c r="C260" s="80">
        <v>2022</v>
      </c>
      <c r="D260" s="281"/>
      <c r="E260" s="281" t="s">
        <v>387</v>
      </c>
      <c r="F260" s="282">
        <v>1877.14599</v>
      </c>
      <c r="G260" s="291">
        <v>6</v>
      </c>
      <c r="H260" s="292">
        <v>1877.14599</v>
      </c>
      <c r="I260" s="292">
        <v>1848.76203506422</v>
      </c>
      <c r="J260" s="285" t="s">
        <v>2011</v>
      </c>
      <c r="K260" s="80" t="s">
        <v>1211</v>
      </c>
      <c r="L260" s="80" t="s">
        <v>880</v>
      </c>
      <c r="M260" s="80" t="s">
        <v>880</v>
      </c>
      <c r="N260" s="80" t="s">
        <v>880</v>
      </c>
      <c r="O260" s="80" t="s">
        <v>2012</v>
      </c>
      <c r="P260" s="80" t="s">
        <v>880</v>
      </c>
      <c r="Q260" s="80"/>
      <c r="R260" s="286" t="s">
        <v>659</v>
      </c>
      <c r="S260" s="1"/>
      <c r="T260" s="1"/>
    </row>
    <row r="261" ht="23" customHeight="1" spans="1:20">
      <c r="A261" s="280" t="s">
        <v>1692</v>
      </c>
      <c r="B261" s="285" t="s">
        <v>20</v>
      </c>
      <c r="C261" s="285">
        <v>2022</v>
      </c>
      <c r="D261" s="289"/>
      <c r="E261" s="289" t="s">
        <v>388</v>
      </c>
      <c r="F261" s="282">
        <v>56.342</v>
      </c>
      <c r="G261" s="291">
        <v>42</v>
      </c>
      <c r="H261" s="292">
        <v>56.342</v>
      </c>
      <c r="I261" s="292">
        <v>37.96</v>
      </c>
      <c r="J261" s="280" t="s">
        <v>2001</v>
      </c>
      <c r="K261" s="80" t="s">
        <v>689</v>
      </c>
      <c r="L261" s="80" t="s">
        <v>1673</v>
      </c>
      <c r="M261" s="80" t="s">
        <v>1673</v>
      </c>
      <c r="N261" s="80" t="s">
        <v>1673</v>
      </c>
      <c r="O261" s="80"/>
      <c r="P261" s="80" t="s">
        <v>1673</v>
      </c>
      <c r="Q261" s="80"/>
      <c r="R261" s="286" t="s">
        <v>664</v>
      </c>
      <c r="S261" s="1"/>
      <c r="T261" s="1"/>
    </row>
    <row r="262" ht="23" customHeight="1" spans="1:20">
      <c r="A262" s="280" t="s">
        <v>1695</v>
      </c>
      <c r="B262" s="280" t="s">
        <v>20</v>
      </c>
      <c r="C262" s="80">
        <v>2022</v>
      </c>
      <c r="D262" s="281"/>
      <c r="E262" s="281" t="s">
        <v>389</v>
      </c>
      <c r="F262" s="282">
        <v>74.2187999898499</v>
      </c>
      <c r="G262" s="291">
        <v>5442</v>
      </c>
      <c r="H262" s="292">
        <v>74.2187999898499</v>
      </c>
      <c r="I262" s="292">
        <v>31.8974265394058</v>
      </c>
      <c r="J262" s="280" t="s">
        <v>2001</v>
      </c>
      <c r="K262" s="80" t="s">
        <v>689</v>
      </c>
      <c r="L262" s="80" t="s">
        <v>1678</v>
      </c>
      <c r="M262" s="80" t="s">
        <v>1678</v>
      </c>
      <c r="N262" s="80" t="s">
        <v>1678</v>
      </c>
      <c r="O262" s="80"/>
      <c r="P262" s="80" t="s">
        <v>1678</v>
      </c>
      <c r="Q262" s="80"/>
      <c r="R262" s="286" t="s">
        <v>664</v>
      </c>
      <c r="S262" s="1"/>
      <c r="T262" s="1"/>
    </row>
    <row r="263" ht="23" customHeight="1" spans="1:20">
      <c r="A263" s="280" t="s">
        <v>1700</v>
      </c>
      <c r="B263" s="285" t="s">
        <v>20</v>
      </c>
      <c r="C263" s="285">
        <v>2022</v>
      </c>
      <c r="D263" s="289"/>
      <c r="E263" s="289" t="s">
        <v>390</v>
      </c>
      <c r="F263" s="282">
        <v>184.143412</v>
      </c>
      <c r="G263" s="291">
        <v>311890</v>
      </c>
      <c r="H263" s="292">
        <v>184.143412</v>
      </c>
      <c r="I263" s="292">
        <v>164.019322187391</v>
      </c>
      <c r="J263" s="285" t="s">
        <v>1997</v>
      </c>
      <c r="K263" s="80" t="s">
        <v>695</v>
      </c>
      <c r="L263" s="80" t="s">
        <v>1681</v>
      </c>
      <c r="M263" s="80" t="s">
        <v>1681</v>
      </c>
      <c r="N263" s="80" t="s">
        <v>1681</v>
      </c>
      <c r="O263" s="80" t="s">
        <v>2002</v>
      </c>
      <c r="P263" s="80" t="s">
        <v>1681</v>
      </c>
      <c r="Q263" s="80"/>
      <c r="R263" s="286" t="s">
        <v>659</v>
      </c>
      <c r="S263" s="1"/>
      <c r="T263" s="1"/>
    </row>
    <row r="264" ht="23" customHeight="1" spans="1:20">
      <c r="A264" s="280" t="s">
        <v>1702</v>
      </c>
      <c r="B264" s="280" t="s">
        <v>20</v>
      </c>
      <c r="C264" s="80">
        <v>2022</v>
      </c>
      <c r="D264" s="281"/>
      <c r="E264" s="281" t="s">
        <v>391</v>
      </c>
      <c r="F264" s="282">
        <v>108.608</v>
      </c>
      <c r="G264" s="291">
        <v>64</v>
      </c>
      <c r="H264" s="292">
        <v>108.608</v>
      </c>
      <c r="I264" s="292">
        <v>105.214</v>
      </c>
      <c r="J264" s="280" t="s">
        <v>2001</v>
      </c>
      <c r="K264" s="80" t="s">
        <v>689</v>
      </c>
      <c r="L264" s="80" t="s">
        <v>1687</v>
      </c>
      <c r="M264" s="80" t="s">
        <v>1687</v>
      </c>
      <c r="N264" s="80" t="s">
        <v>1687</v>
      </c>
      <c r="O264" s="80"/>
      <c r="P264" s="80" t="s">
        <v>1687</v>
      </c>
      <c r="Q264" s="80"/>
      <c r="R264" s="286" t="s">
        <v>664</v>
      </c>
      <c r="S264" s="1"/>
      <c r="T264" s="1"/>
    </row>
    <row r="265" ht="23" customHeight="1" spans="1:20">
      <c r="A265" s="280" t="s">
        <v>1705</v>
      </c>
      <c r="B265" s="285" t="s">
        <v>20</v>
      </c>
      <c r="C265" s="285">
        <v>2022</v>
      </c>
      <c r="D265" s="289"/>
      <c r="E265" s="289" t="s">
        <v>392</v>
      </c>
      <c r="F265" s="282">
        <v>41.6</v>
      </c>
      <c r="G265" s="291">
        <v>160</v>
      </c>
      <c r="H265" s="292">
        <v>41.6</v>
      </c>
      <c r="I265" s="292">
        <v>30.94</v>
      </c>
      <c r="J265" s="280" t="s">
        <v>2001</v>
      </c>
      <c r="K265" s="80" t="s">
        <v>689</v>
      </c>
      <c r="L265" s="80" t="s">
        <v>1691</v>
      </c>
      <c r="M265" s="80" t="s">
        <v>1691</v>
      </c>
      <c r="N265" s="80" t="s">
        <v>1691</v>
      </c>
      <c r="O265" s="80"/>
      <c r="P265" s="80" t="s">
        <v>1691</v>
      </c>
      <c r="Q265" s="80"/>
      <c r="R265" s="286" t="s">
        <v>664</v>
      </c>
      <c r="S265" s="1"/>
      <c r="T265" s="1"/>
    </row>
    <row r="266" ht="23" customHeight="1" spans="1:20">
      <c r="A266" s="280" t="s">
        <v>1707</v>
      </c>
      <c r="B266" s="285" t="s">
        <v>20</v>
      </c>
      <c r="C266" s="285">
        <v>2022</v>
      </c>
      <c r="D266" s="289"/>
      <c r="E266" s="289" t="s">
        <v>393</v>
      </c>
      <c r="F266" s="282">
        <v>2000</v>
      </c>
      <c r="G266" s="291">
        <v>24</v>
      </c>
      <c r="H266" s="292">
        <v>2000</v>
      </c>
      <c r="I266" s="292">
        <v>1620</v>
      </c>
      <c r="J266" s="280" t="s">
        <v>2011</v>
      </c>
      <c r="K266" s="80" t="s">
        <v>852</v>
      </c>
      <c r="L266" s="80" t="s">
        <v>1694</v>
      </c>
      <c r="M266" s="80" t="s">
        <v>1694</v>
      </c>
      <c r="N266" s="80" t="s">
        <v>1694</v>
      </c>
      <c r="O266" s="80" t="s">
        <v>2023</v>
      </c>
      <c r="P266" s="80" t="s">
        <v>1694</v>
      </c>
      <c r="Q266" s="80"/>
      <c r="R266" s="286" t="s">
        <v>659</v>
      </c>
      <c r="S266" s="1"/>
      <c r="T266" s="1"/>
    </row>
    <row r="267" ht="23" customHeight="1" spans="1:20">
      <c r="A267" s="280" t="s">
        <v>1838</v>
      </c>
      <c r="B267" s="280" t="s">
        <v>20</v>
      </c>
      <c r="C267" s="80">
        <v>2022</v>
      </c>
      <c r="D267" s="281"/>
      <c r="E267" s="281" t="s">
        <v>397</v>
      </c>
      <c r="F267" s="282">
        <v>940.483083</v>
      </c>
      <c r="G267" s="291">
        <v>20</v>
      </c>
      <c r="H267" s="292">
        <v>940.483083</v>
      </c>
      <c r="I267" s="292">
        <v>755.399664798626</v>
      </c>
      <c r="J267" s="285" t="s">
        <v>1997</v>
      </c>
      <c r="K267" s="80" t="s">
        <v>662</v>
      </c>
      <c r="L267" s="80" t="s">
        <v>681</v>
      </c>
      <c r="M267" s="80" t="s">
        <v>1699</v>
      </c>
      <c r="N267" s="80" t="s">
        <v>1699</v>
      </c>
      <c r="O267" s="80" t="s">
        <v>2000</v>
      </c>
      <c r="P267" s="80" t="s">
        <v>1699</v>
      </c>
      <c r="Q267" s="80"/>
      <c r="R267" s="286" t="s">
        <v>747</v>
      </c>
      <c r="S267" s="1"/>
      <c r="T267" s="1"/>
    </row>
    <row r="268" ht="23" customHeight="1" spans="1:20">
      <c r="A268" s="280" t="s">
        <v>1713</v>
      </c>
      <c r="B268" s="280" t="s">
        <v>20</v>
      </c>
      <c r="C268" s="80">
        <v>2022</v>
      </c>
      <c r="D268" s="281"/>
      <c r="E268" s="281" t="s">
        <v>399</v>
      </c>
      <c r="F268" s="282">
        <v>107.02</v>
      </c>
      <c r="G268" s="291">
        <v>1</v>
      </c>
      <c r="H268" s="292">
        <v>107.02</v>
      </c>
      <c r="I268" s="292">
        <v>87.5334416666667</v>
      </c>
      <c r="J268" s="285" t="s">
        <v>1997</v>
      </c>
      <c r="K268" s="80" t="s">
        <v>662</v>
      </c>
      <c r="L268" s="80" t="s">
        <v>1385</v>
      </c>
      <c r="M268" s="80" t="s">
        <v>1385</v>
      </c>
      <c r="N268" s="80" t="s">
        <v>1385</v>
      </c>
      <c r="O268" s="80" t="s">
        <v>2000</v>
      </c>
      <c r="P268" s="80" t="s">
        <v>1385</v>
      </c>
      <c r="Q268" s="80"/>
      <c r="R268" s="286" t="s">
        <v>664</v>
      </c>
      <c r="S268" s="1"/>
      <c r="T268" s="1"/>
    </row>
    <row r="269" ht="23" customHeight="1" spans="1:20">
      <c r="A269" s="280" t="s">
        <v>1717</v>
      </c>
      <c r="B269" s="280" t="s">
        <v>20</v>
      </c>
      <c r="C269" s="80">
        <v>2022</v>
      </c>
      <c r="D269" s="281"/>
      <c r="E269" s="281" t="s">
        <v>402</v>
      </c>
      <c r="F269" s="282">
        <v>957.92716</v>
      </c>
      <c r="G269" s="291">
        <v>5</v>
      </c>
      <c r="H269" s="292">
        <v>957.92716</v>
      </c>
      <c r="I269" s="292">
        <v>896.42927076898</v>
      </c>
      <c r="J269" s="285" t="s">
        <v>1997</v>
      </c>
      <c r="K269" s="80" t="s">
        <v>662</v>
      </c>
      <c r="L269" s="80" t="s">
        <v>953</v>
      </c>
      <c r="M269" s="80" t="s">
        <v>1704</v>
      </c>
      <c r="N269" s="80" t="s">
        <v>1704</v>
      </c>
      <c r="O269" s="80" t="s">
        <v>2005</v>
      </c>
      <c r="P269" s="80" t="s">
        <v>1704</v>
      </c>
      <c r="Q269" s="80"/>
      <c r="R269" s="286" t="s">
        <v>747</v>
      </c>
      <c r="S269" s="1"/>
      <c r="T269" s="1"/>
    </row>
    <row r="270" ht="23" customHeight="1" spans="1:20">
      <c r="A270" s="280" t="s">
        <v>1858</v>
      </c>
      <c r="B270" s="280" t="s">
        <v>20</v>
      </c>
      <c r="C270" s="80">
        <v>2022</v>
      </c>
      <c r="D270" s="281"/>
      <c r="E270" s="281" t="s">
        <v>404</v>
      </c>
      <c r="F270" s="282">
        <v>1680</v>
      </c>
      <c r="G270" s="291">
        <v>317</v>
      </c>
      <c r="H270" s="292">
        <v>1680</v>
      </c>
      <c r="I270" s="292">
        <v>1368.67593521898</v>
      </c>
      <c r="J270" s="285" t="s">
        <v>2011</v>
      </c>
      <c r="K270" s="80" t="s">
        <v>1211</v>
      </c>
      <c r="L270" s="80" t="s">
        <v>880</v>
      </c>
      <c r="M270" s="80" t="s">
        <v>880</v>
      </c>
      <c r="N270" s="80" t="s">
        <v>880</v>
      </c>
      <c r="O270" s="80" t="s">
        <v>2012</v>
      </c>
      <c r="P270" s="80" t="s">
        <v>880</v>
      </c>
      <c r="Q270" s="80"/>
      <c r="R270" s="286" t="s">
        <v>664</v>
      </c>
      <c r="S270" s="1"/>
      <c r="T270" s="1"/>
    </row>
    <row r="271" ht="23" customHeight="1" spans="1:20">
      <c r="A271" s="280" t="s">
        <v>1720</v>
      </c>
      <c r="B271" s="280" t="s">
        <v>20</v>
      </c>
      <c r="C271" s="80">
        <v>2022</v>
      </c>
      <c r="D271" s="281"/>
      <c r="E271" s="281" t="s">
        <v>406</v>
      </c>
      <c r="F271" s="282">
        <v>1784.62</v>
      </c>
      <c r="G271" s="291">
        <v>34</v>
      </c>
      <c r="H271" s="292">
        <v>1784.62</v>
      </c>
      <c r="I271" s="292">
        <v>1374.34310416667</v>
      </c>
      <c r="J271" s="285" t="s">
        <v>2011</v>
      </c>
      <c r="K271" s="80" t="s">
        <v>1211</v>
      </c>
      <c r="L271" s="80" t="s">
        <v>880</v>
      </c>
      <c r="M271" s="80" t="s">
        <v>880</v>
      </c>
      <c r="N271" s="80" t="s">
        <v>880</v>
      </c>
      <c r="O271" s="80" t="s">
        <v>2012</v>
      </c>
      <c r="P271" s="80" t="s">
        <v>880</v>
      </c>
      <c r="Q271" s="80"/>
      <c r="R271" s="286" t="s">
        <v>664</v>
      </c>
      <c r="S271" s="1"/>
      <c r="T271" s="1"/>
    </row>
    <row r="272" ht="23" customHeight="1" spans="1:20">
      <c r="A272" s="280" t="s">
        <v>1726</v>
      </c>
      <c r="B272" s="280" t="s">
        <v>20</v>
      </c>
      <c r="C272" s="80">
        <v>2023</v>
      </c>
      <c r="D272" s="281"/>
      <c r="E272" s="281" t="s">
        <v>408</v>
      </c>
      <c r="F272" s="282">
        <v>544.220653</v>
      </c>
      <c r="G272" s="291">
        <v>6</v>
      </c>
      <c r="H272" s="292">
        <v>544.220653</v>
      </c>
      <c r="I272" s="292">
        <v>498.680847145939</v>
      </c>
      <c r="J272" s="285" t="s">
        <v>1997</v>
      </c>
      <c r="K272" s="80" t="s">
        <v>662</v>
      </c>
      <c r="L272" s="80" t="s">
        <v>957</v>
      </c>
      <c r="M272" s="80" t="s">
        <v>957</v>
      </c>
      <c r="N272" s="80" t="s">
        <v>957</v>
      </c>
      <c r="O272" s="80" t="s">
        <v>2004</v>
      </c>
      <c r="P272" s="80" t="s">
        <v>957</v>
      </c>
      <c r="Q272" s="80"/>
      <c r="R272" s="286" t="s">
        <v>747</v>
      </c>
      <c r="S272" s="1"/>
      <c r="T272" s="1"/>
    </row>
    <row r="273" ht="23" customHeight="1" spans="1:20">
      <c r="A273" s="280" t="s">
        <v>1729</v>
      </c>
      <c r="B273" s="280" t="s">
        <v>20</v>
      </c>
      <c r="C273" s="80">
        <v>2023</v>
      </c>
      <c r="D273" s="281"/>
      <c r="E273" s="281" t="s">
        <v>409</v>
      </c>
      <c r="F273" s="282">
        <v>364.937065</v>
      </c>
      <c r="G273" s="291">
        <v>4028</v>
      </c>
      <c r="H273" s="292">
        <v>364.937065</v>
      </c>
      <c r="I273" s="292">
        <v>179.6687620625</v>
      </c>
      <c r="J273" s="285" t="s">
        <v>1997</v>
      </c>
      <c r="K273" s="80" t="s">
        <v>662</v>
      </c>
      <c r="L273" s="80" t="s">
        <v>740</v>
      </c>
      <c r="M273" s="80" t="s">
        <v>1365</v>
      </c>
      <c r="N273" s="80" t="s">
        <v>740</v>
      </c>
      <c r="O273" s="80" t="s">
        <v>2003</v>
      </c>
      <c r="P273" s="80" t="s">
        <v>740</v>
      </c>
      <c r="Q273" s="80"/>
      <c r="R273" s="286" t="s">
        <v>659</v>
      </c>
      <c r="S273" s="1"/>
      <c r="T273" s="1"/>
    </row>
    <row r="274" ht="23" customHeight="1" spans="1:20">
      <c r="A274" s="280" t="s">
        <v>1731</v>
      </c>
      <c r="B274" s="280" t="s">
        <v>20</v>
      </c>
      <c r="C274" s="80">
        <v>2023</v>
      </c>
      <c r="D274" s="281"/>
      <c r="E274" s="281" t="s">
        <v>410</v>
      </c>
      <c r="F274" s="282">
        <v>374.85814</v>
      </c>
      <c r="G274" s="291">
        <v>199</v>
      </c>
      <c r="H274" s="292">
        <v>374.85814</v>
      </c>
      <c r="I274" s="292">
        <v>319.181171965548</v>
      </c>
      <c r="J274" s="285" t="s">
        <v>2001</v>
      </c>
      <c r="K274" s="80" t="s">
        <v>689</v>
      </c>
      <c r="L274" s="80" t="s">
        <v>1719</v>
      </c>
      <c r="M274" s="80" t="s">
        <v>1719</v>
      </c>
      <c r="N274" s="80" t="s">
        <v>1719</v>
      </c>
      <c r="O274" s="80"/>
      <c r="P274" s="80" t="s">
        <v>1719</v>
      </c>
      <c r="Q274" s="80"/>
      <c r="R274" s="286" t="s">
        <v>664</v>
      </c>
      <c r="S274" s="1"/>
      <c r="T274" s="1"/>
    </row>
    <row r="275" ht="23" customHeight="1" spans="1:20">
      <c r="A275" s="280" t="s">
        <v>1734</v>
      </c>
      <c r="B275" s="280" t="s">
        <v>20</v>
      </c>
      <c r="C275" s="80">
        <v>2023</v>
      </c>
      <c r="D275" s="281"/>
      <c r="E275" s="281" t="s">
        <v>412</v>
      </c>
      <c r="F275" s="282">
        <v>106.229607</v>
      </c>
      <c r="G275" s="291">
        <v>5539</v>
      </c>
      <c r="H275" s="292">
        <v>106.229607</v>
      </c>
      <c r="I275" s="292">
        <v>67.8165924483333</v>
      </c>
      <c r="J275" s="280" t="s">
        <v>1997</v>
      </c>
      <c r="K275" s="80" t="s">
        <v>662</v>
      </c>
      <c r="L275" s="80" t="s">
        <v>670</v>
      </c>
      <c r="M275" s="80" t="s">
        <v>670</v>
      </c>
      <c r="N275" s="80" t="s">
        <v>670</v>
      </c>
      <c r="O275" s="80" t="s">
        <v>2000</v>
      </c>
      <c r="P275" s="80" t="s">
        <v>670</v>
      </c>
      <c r="Q275" s="80"/>
      <c r="R275" s="286" t="s">
        <v>747</v>
      </c>
      <c r="S275" s="1"/>
      <c r="T275" s="1"/>
    </row>
    <row r="276" ht="23" customHeight="1" spans="1:20">
      <c r="A276" s="280" t="s">
        <v>1736</v>
      </c>
      <c r="B276" s="280" t="s">
        <v>20</v>
      </c>
      <c r="C276" s="80">
        <v>2023</v>
      </c>
      <c r="D276" s="281"/>
      <c r="E276" s="281" t="s">
        <v>413</v>
      </c>
      <c r="F276" s="282">
        <v>1347.27</v>
      </c>
      <c r="G276" s="291">
        <v>9</v>
      </c>
      <c r="H276" s="292">
        <v>1347.27</v>
      </c>
      <c r="I276" s="292">
        <v>1259.52427916667</v>
      </c>
      <c r="J276" s="280" t="s">
        <v>1997</v>
      </c>
      <c r="K276" s="80" t="s">
        <v>662</v>
      </c>
      <c r="L276" s="80" t="s">
        <v>1738</v>
      </c>
      <c r="M276" s="80" t="s">
        <v>1725</v>
      </c>
      <c r="N276" s="80" t="s">
        <v>1725</v>
      </c>
      <c r="O276" s="80" t="s">
        <v>2006</v>
      </c>
      <c r="P276" s="80" t="s">
        <v>1725</v>
      </c>
      <c r="Q276" s="80"/>
      <c r="R276" s="286" t="s">
        <v>659</v>
      </c>
      <c r="S276" s="1"/>
      <c r="T276" s="1"/>
    </row>
    <row r="277" ht="23" customHeight="1" spans="1:20">
      <c r="A277" s="280" t="s">
        <v>1740</v>
      </c>
      <c r="B277" s="280" t="s">
        <v>20</v>
      </c>
      <c r="C277" s="80">
        <v>2023</v>
      </c>
      <c r="D277" s="281"/>
      <c r="E277" s="281" t="s">
        <v>415</v>
      </c>
      <c r="F277" s="282">
        <v>198.85</v>
      </c>
      <c r="G277" s="291">
        <v>122</v>
      </c>
      <c r="H277" s="292">
        <v>198.85</v>
      </c>
      <c r="I277" s="292">
        <v>123.9425</v>
      </c>
      <c r="J277" s="280" t="s">
        <v>2001</v>
      </c>
      <c r="K277" s="80" t="s">
        <v>689</v>
      </c>
      <c r="L277" s="80" t="s">
        <v>1728</v>
      </c>
      <c r="M277" s="80" t="s">
        <v>1728</v>
      </c>
      <c r="N277" s="80" t="s">
        <v>1728</v>
      </c>
      <c r="O277" s="80"/>
      <c r="P277" s="80" t="s">
        <v>1728</v>
      </c>
      <c r="Q277" s="80"/>
      <c r="R277" s="286" t="s">
        <v>664</v>
      </c>
      <c r="S277" s="1"/>
      <c r="T277" s="1"/>
    </row>
    <row r="278" ht="23" customHeight="1" spans="1:20">
      <c r="A278" s="280" t="s">
        <v>1745</v>
      </c>
      <c r="B278" s="280" t="s">
        <v>20</v>
      </c>
      <c r="C278" s="80">
        <v>2023</v>
      </c>
      <c r="D278" s="289"/>
      <c r="E278" s="289" t="s">
        <v>416</v>
      </c>
      <c r="F278" s="282">
        <v>169.91</v>
      </c>
      <c r="G278" s="291">
        <v>5001</v>
      </c>
      <c r="H278" s="292">
        <v>169.91</v>
      </c>
      <c r="I278" s="292">
        <v>93.9955</v>
      </c>
      <c r="J278" s="280" t="s">
        <v>2001</v>
      </c>
      <c r="K278" s="80" t="s">
        <v>689</v>
      </c>
      <c r="L278" s="80" t="s">
        <v>1393</v>
      </c>
      <c r="M278" s="80" t="s">
        <v>1393</v>
      </c>
      <c r="N278" s="80" t="s">
        <v>1393</v>
      </c>
      <c r="O278" s="80"/>
      <c r="P278" s="80" t="s">
        <v>1393</v>
      </c>
      <c r="Q278" s="80"/>
      <c r="R278" s="286" t="s">
        <v>664</v>
      </c>
      <c r="S278" s="1"/>
      <c r="T278" s="1"/>
    </row>
    <row r="279" ht="23" customHeight="1" spans="1:20">
      <c r="A279" s="280" t="s">
        <v>1748</v>
      </c>
      <c r="B279" s="280" t="s">
        <v>20</v>
      </c>
      <c r="C279" s="80">
        <v>2023</v>
      </c>
      <c r="D279" s="281"/>
      <c r="E279" s="281" t="s">
        <v>417</v>
      </c>
      <c r="F279" s="282">
        <v>289.88</v>
      </c>
      <c r="G279" s="291">
        <v>426</v>
      </c>
      <c r="H279" s="292">
        <v>289.88</v>
      </c>
      <c r="I279" s="292">
        <v>71.5747916666667</v>
      </c>
      <c r="J279" s="280" t="s">
        <v>2001</v>
      </c>
      <c r="K279" s="80" t="s">
        <v>689</v>
      </c>
      <c r="L279" s="80" t="s">
        <v>1733</v>
      </c>
      <c r="M279" s="80" t="s">
        <v>1733</v>
      </c>
      <c r="N279" s="80" t="s">
        <v>1733</v>
      </c>
      <c r="O279" s="80"/>
      <c r="P279" s="80" t="s">
        <v>1733</v>
      </c>
      <c r="Q279" s="80"/>
      <c r="R279" s="286" t="s">
        <v>664</v>
      </c>
      <c r="S279" s="1"/>
      <c r="T279" s="1"/>
    </row>
    <row r="280" ht="23" customHeight="1" spans="1:20">
      <c r="A280" s="280" t="s">
        <v>1751</v>
      </c>
      <c r="B280" s="280" t="s">
        <v>20</v>
      </c>
      <c r="C280" s="80">
        <v>2023</v>
      </c>
      <c r="D280" s="281"/>
      <c r="E280" s="281" t="s">
        <v>418</v>
      </c>
      <c r="F280" s="282">
        <v>1699.369297</v>
      </c>
      <c r="G280" s="291">
        <v>539</v>
      </c>
      <c r="H280" s="292">
        <v>1699.369297</v>
      </c>
      <c r="I280" s="292">
        <v>1478.17341662307</v>
      </c>
      <c r="J280" s="285" t="s">
        <v>1997</v>
      </c>
      <c r="K280" s="80" t="s">
        <v>662</v>
      </c>
      <c r="L280" s="80" t="s">
        <v>800</v>
      </c>
      <c r="M280" s="80" t="s">
        <v>1276</v>
      </c>
      <c r="N280" s="80" t="s">
        <v>1276</v>
      </c>
      <c r="O280" s="80" t="s">
        <v>2003</v>
      </c>
      <c r="P280" s="80" t="s">
        <v>1276</v>
      </c>
      <c r="Q280" s="80"/>
      <c r="R280" s="286" t="s">
        <v>747</v>
      </c>
      <c r="S280" s="1"/>
      <c r="T280" s="1"/>
    </row>
    <row r="281" ht="23" customHeight="1" spans="1:20">
      <c r="A281" s="280" t="s">
        <v>1754</v>
      </c>
      <c r="B281" s="310" t="s">
        <v>20</v>
      </c>
      <c r="C281" s="311">
        <v>2023</v>
      </c>
      <c r="D281" s="312"/>
      <c r="E281" s="312" t="s">
        <v>419</v>
      </c>
      <c r="F281" s="282">
        <v>1784.57096</v>
      </c>
      <c r="G281" s="291">
        <v>2779</v>
      </c>
      <c r="H281" s="292">
        <v>1784.57096</v>
      </c>
      <c r="I281" s="292">
        <v>1048.66976426667</v>
      </c>
      <c r="J281" s="285" t="s">
        <v>2011</v>
      </c>
      <c r="K281" s="80" t="s">
        <v>852</v>
      </c>
      <c r="L281" s="80" t="s">
        <v>1672</v>
      </c>
      <c r="M281" s="80" t="s">
        <v>1739</v>
      </c>
      <c r="N281" s="80" t="s">
        <v>1739</v>
      </c>
      <c r="O281" s="80" t="s">
        <v>2003</v>
      </c>
      <c r="P281" s="80" t="s">
        <v>1739</v>
      </c>
      <c r="Q281" s="80"/>
      <c r="R281" s="313" t="s">
        <v>659</v>
      </c>
      <c r="S281" s="1"/>
      <c r="T281" s="1"/>
    </row>
    <row r="282" ht="23" customHeight="1" spans="1:20">
      <c r="A282" s="280" t="s">
        <v>1758</v>
      </c>
      <c r="B282" s="285" t="s">
        <v>20</v>
      </c>
      <c r="C282" s="314">
        <v>2023</v>
      </c>
      <c r="D282" s="315"/>
      <c r="E282" s="315" t="s">
        <v>420</v>
      </c>
      <c r="F282" s="282">
        <v>777.130794</v>
      </c>
      <c r="G282" s="291">
        <v>26</v>
      </c>
      <c r="H282" s="292">
        <v>777.130794</v>
      </c>
      <c r="I282" s="292">
        <v>664.197208518699</v>
      </c>
      <c r="J282" s="285" t="s">
        <v>1997</v>
      </c>
      <c r="K282" s="80" t="s">
        <v>662</v>
      </c>
      <c r="L282" s="80" t="s">
        <v>1762</v>
      </c>
      <c r="M282" s="80" t="s">
        <v>1743</v>
      </c>
      <c r="N282" s="80" t="s">
        <v>1743</v>
      </c>
      <c r="O282" s="80" t="s">
        <v>2024</v>
      </c>
      <c r="P282" s="80" t="s">
        <v>1743</v>
      </c>
      <c r="Q282" s="80"/>
      <c r="R282" s="313" t="s">
        <v>659</v>
      </c>
      <c r="S282" s="1"/>
      <c r="T282" s="1"/>
    </row>
    <row r="283" ht="23" customHeight="1" spans="1:20">
      <c r="A283" s="280" t="s">
        <v>1764</v>
      </c>
      <c r="B283" s="280" t="s">
        <v>20</v>
      </c>
      <c r="C283" s="80">
        <v>2023</v>
      </c>
      <c r="D283" s="281"/>
      <c r="E283" s="281" t="s">
        <v>421</v>
      </c>
      <c r="F283" s="282">
        <v>286.75991911994</v>
      </c>
      <c r="G283" s="291">
        <v>588</v>
      </c>
      <c r="H283" s="292">
        <v>286.75991911994</v>
      </c>
      <c r="I283" s="292">
        <v>180.274989098212</v>
      </c>
      <c r="J283" s="285" t="s">
        <v>1997</v>
      </c>
      <c r="K283" s="80" t="s">
        <v>695</v>
      </c>
      <c r="L283" s="80" t="s">
        <v>1667</v>
      </c>
      <c r="M283" s="80" t="s">
        <v>1747</v>
      </c>
      <c r="N283" s="80" t="s">
        <v>1747</v>
      </c>
      <c r="O283" s="80" t="s">
        <v>2003</v>
      </c>
      <c r="P283" s="80" t="s">
        <v>1747</v>
      </c>
      <c r="Q283" s="80"/>
      <c r="R283" s="286" t="s">
        <v>659</v>
      </c>
      <c r="S283" s="1"/>
      <c r="T283" s="1"/>
    </row>
    <row r="284" ht="23" customHeight="1" spans="1:20">
      <c r="A284" s="280" t="s">
        <v>2025</v>
      </c>
      <c r="B284" s="280" t="s">
        <v>20</v>
      </c>
      <c r="C284" s="80">
        <v>2023</v>
      </c>
      <c r="D284" s="281"/>
      <c r="E284" s="281" t="s">
        <v>422</v>
      </c>
      <c r="F284" s="282">
        <v>296.31</v>
      </c>
      <c r="G284" s="291">
        <v>6</v>
      </c>
      <c r="H284" s="292">
        <v>296.31</v>
      </c>
      <c r="I284" s="292">
        <v>267.85951209727</v>
      </c>
      <c r="J284" s="285" t="s">
        <v>1997</v>
      </c>
      <c r="K284" s="80" t="s">
        <v>662</v>
      </c>
      <c r="L284" s="80" t="s">
        <v>809</v>
      </c>
      <c r="M284" s="80" t="s">
        <v>1750</v>
      </c>
      <c r="N284" s="80" t="s">
        <v>1750</v>
      </c>
      <c r="O284" s="80" t="s">
        <v>2005</v>
      </c>
      <c r="P284" s="80" t="s">
        <v>1750</v>
      </c>
      <c r="Q284" s="80"/>
      <c r="R284" s="286" t="s">
        <v>659</v>
      </c>
      <c r="S284" s="1"/>
      <c r="T284" s="1"/>
    </row>
    <row r="285" ht="23" customHeight="1" spans="1:20">
      <c r="A285" s="280" t="s">
        <v>1770</v>
      </c>
      <c r="B285" s="280" t="s">
        <v>20</v>
      </c>
      <c r="C285" s="80">
        <v>2023</v>
      </c>
      <c r="D285" s="281"/>
      <c r="E285" s="281" t="s">
        <v>423</v>
      </c>
      <c r="F285" s="282">
        <v>109.952</v>
      </c>
      <c r="G285" s="291">
        <v>417</v>
      </c>
      <c r="H285" s="292">
        <v>109.952</v>
      </c>
      <c r="I285" s="292">
        <v>95.52</v>
      </c>
      <c r="J285" s="280" t="s">
        <v>2001</v>
      </c>
      <c r="K285" s="80" t="s">
        <v>689</v>
      </c>
      <c r="L285" s="80" t="s">
        <v>1753</v>
      </c>
      <c r="M285" s="80" t="s">
        <v>1753</v>
      </c>
      <c r="N285" s="80" t="s">
        <v>1753</v>
      </c>
      <c r="O285" s="80"/>
      <c r="P285" s="80" t="s">
        <v>1753</v>
      </c>
      <c r="Q285" s="80"/>
      <c r="R285" s="286" t="s">
        <v>664</v>
      </c>
      <c r="S285" s="1"/>
      <c r="T285" s="1"/>
    </row>
    <row r="286" ht="23" customHeight="1" spans="1:20">
      <c r="A286" s="280" t="s">
        <v>1774</v>
      </c>
      <c r="B286" s="280" t="s">
        <v>20</v>
      </c>
      <c r="C286" s="80">
        <v>2023</v>
      </c>
      <c r="D286" s="281"/>
      <c r="E286" s="281" t="s">
        <v>427</v>
      </c>
      <c r="F286" s="282">
        <v>194.1</v>
      </c>
      <c r="G286" s="291">
        <v>242</v>
      </c>
      <c r="H286" s="292">
        <v>194.1</v>
      </c>
      <c r="I286" s="292">
        <v>158.585873810939</v>
      </c>
      <c r="J286" s="285" t="s">
        <v>1997</v>
      </c>
      <c r="K286" s="80" t="s">
        <v>662</v>
      </c>
      <c r="L286" s="80" t="s">
        <v>1757</v>
      </c>
      <c r="M286" s="80" t="s">
        <v>1757</v>
      </c>
      <c r="N286" s="80" t="s">
        <v>1757</v>
      </c>
      <c r="O286" s="80" t="s">
        <v>1998</v>
      </c>
      <c r="P286" s="80" t="s">
        <v>1757</v>
      </c>
      <c r="Q286" s="80"/>
      <c r="R286" s="286" t="s">
        <v>664</v>
      </c>
      <c r="S286" s="1"/>
      <c r="T286" s="1"/>
    </row>
    <row r="287" ht="23" customHeight="1" spans="1:20">
      <c r="A287" s="280" t="s">
        <v>1766</v>
      </c>
      <c r="B287" s="280" t="s">
        <v>20</v>
      </c>
      <c r="C287" s="80">
        <v>2023</v>
      </c>
      <c r="D287" s="281"/>
      <c r="E287" s="281" t="s">
        <v>428</v>
      </c>
      <c r="F287" s="282">
        <v>80.79</v>
      </c>
      <c r="G287" s="291">
        <v>1</v>
      </c>
      <c r="H287" s="292">
        <v>80.79</v>
      </c>
      <c r="I287" s="292">
        <v>69.9170125</v>
      </c>
      <c r="J287" s="280" t="s">
        <v>1997</v>
      </c>
      <c r="K287" s="80" t="s">
        <v>662</v>
      </c>
      <c r="L287" s="80" t="s">
        <v>712</v>
      </c>
      <c r="M287" s="80" t="s">
        <v>712</v>
      </c>
      <c r="N287" s="80" t="s">
        <v>712</v>
      </c>
      <c r="O287" s="80" t="s">
        <v>2002</v>
      </c>
      <c r="P287" s="80" t="s">
        <v>712</v>
      </c>
      <c r="Q287" s="80"/>
      <c r="R287" s="286" t="s">
        <v>664</v>
      </c>
      <c r="S287" s="1"/>
      <c r="T287" s="1"/>
    </row>
    <row r="288" ht="23" customHeight="1" spans="1:20">
      <c r="A288" s="280" t="s">
        <v>1783</v>
      </c>
      <c r="B288" s="280" t="s">
        <v>20</v>
      </c>
      <c r="C288" s="80">
        <v>2016</v>
      </c>
      <c r="D288" s="281"/>
      <c r="E288" s="281" t="s">
        <v>455</v>
      </c>
      <c r="F288" s="282">
        <v>91.12</v>
      </c>
      <c r="G288" s="291">
        <v>9</v>
      </c>
      <c r="H288" s="292">
        <v>91.12</v>
      </c>
      <c r="I288" s="292">
        <v>25.7117083333333</v>
      </c>
      <c r="J288" s="280" t="s">
        <v>1997</v>
      </c>
      <c r="K288" s="80" t="s">
        <v>662</v>
      </c>
      <c r="L288" s="80" t="s">
        <v>1322</v>
      </c>
      <c r="M288" s="80" t="s">
        <v>1322</v>
      </c>
      <c r="N288" s="80" t="s">
        <v>1322</v>
      </c>
      <c r="O288" s="80" t="s">
        <v>1998</v>
      </c>
      <c r="P288" s="80" t="s">
        <v>1322</v>
      </c>
      <c r="Q288" s="80"/>
      <c r="R288" s="286" t="s">
        <v>659</v>
      </c>
      <c r="S288" s="1"/>
      <c r="T288" s="1"/>
    </row>
    <row r="289" ht="23" customHeight="1" spans="1:20">
      <c r="A289" s="280" t="s">
        <v>1788</v>
      </c>
      <c r="B289" s="280" t="s">
        <v>20</v>
      </c>
      <c r="C289" s="80">
        <v>2016</v>
      </c>
      <c r="D289" s="281"/>
      <c r="E289" s="281" t="s">
        <v>456</v>
      </c>
      <c r="F289" s="282">
        <v>80.08</v>
      </c>
      <c r="G289" s="291">
        <v>1</v>
      </c>
      <c r="H289" s="292">
        <v>80.08</v>
      </c>
      <c r="I289" s="292">
        <v>29.3626666666667</v>
      </c>
      <c r="J289" s="280" t="s">
        <v>1997</v>
      </c>
      <c r="K289" s="80" t="s">
        <v>662</v>
      </c>
      <c r="L289" s="80" t="s">
        <v>1768</v>
      </c>
      <c r="M289" s="80" t="s">
        <v>1769</v>
      </c>
      <c r="N289" s="80" t="s">
        <v>1769</v>
      </c>
      <c r="O289" s="80" t="s">
        <v>1998</v>
      </c>
      <c r="P289" s="80" t="s">
        <v>1769</v>
      </c>
      <c r="Q289" s="80"/>
      <c r="R289" s="286" t="s">
        <v>659</v>
      </c>
      <c r="S289" s="1"/>
      <c r="T289" s="1"/>
    </row>
    <row r="290" ht="23" customHeight="1" spans="1:20">
      <c r="A290" s="280" t="s">
        <v>1792</v>
      </c>
      <c r="B290" s="280" t="s">
        <v>20</v>
      </c>
      <c r="C290" s="80">
        <v>2016</v>
      </c>
      <c r="D290" s="281"/>
      <c r="E290" s="281" t="s">
        <v>457</v>
      </c>
      <c r="F290" s="282">
        <v>185.26</v>
      </c>
      <c r="G290" s="291">
        <v>2</v>
      </c>
      <c r="H290" s="292">
        <v>185.26</v>
      </c>
      <c r="I290" s="292">
        <v>119.994445833333</v>
      </c>
      <c r="J290" s="285" t="s">
        <v>2011</v>
      </c>
      <c r="K290" s="80" t="s">
        <v>680</v>
      </c>
      <c r="L290" s="80" t="s">
        <v>1795</v>
      </c>
      <c r="M290" s="80" t="s">
        <v>1273</v>
      </c>
      <c r="N290" s="80" t="s">
        <v>1795</v>
      </c>
      <c r="O290" s="80" t="s">
        <v>2000</v>
      </c>
      <c r="P290" s="80" t="s">
        <v>1795</v>
      </c>
      <c r="Q290" s="80"/>
      <c r="R290" s="286" t="s">
        <v>747</v>
      </c>
      <c r="S290" s="1"/>
      <c r="T290" s="1"/>
    </row>
    <row r="291" ht="23" customHeight="1" spans="1:20">
      <c r="A291" s="280" t="s">
        <v>1796</v>
      </c>
      <c r="B291" s="280" t="s">
        <v>20</v>
      </c>
      <c r="C291" s="80">
        <v>2016</v>
      </c>
      <c r="D291" s="281"/>
      <c r="E291" s="281" t="s">
        <v>458</v>
      </c>
      <c r="F291" s="282">
        <v>342.69</v>
      </c>
      <c r="G291" s="291">
        <v>19</v>
      </c>
      <c r="H291" s="292">
        <v>342.69</v>
      </c>
      <c r="I291" s="292">
        <v>171.817663489322</v>
      </c>
      <c r="J291" s="285" t="s">
        <v>2011</v>
      </c>
      <c r="K291" s="80" t="s">
        <v>852</v>
      </c>
      <c r="L291" s="80" t="s">
        <v>1672</v>
      </c>
      <c r="M291" s="80" t="s">
        <v>1778</v>
      </c>
      <c r="N291" s="80" t="s">
        <v>1778</v>
      </c>
      <c r="O291" s="80" t="s">
        <v>2003</v>
      </c>
      <c r="P291" s="80" t="s">
        <v>1778</v>
      </c>
      <c r="Q291" s="80"/>
      <c r="R291" s="286" t="s">
        <v>659</v>
      </c>
      <c r="S291" s="1"/>
      <c r="T291" s="1"/>
    </row>
    <row r="292" ht="23" customHeight="1" spans="1:20">
      <c r="A292" s="280" t="s">
        <v>1799</v>
      </c>
      <c r="B292" s="280" t="s">
        <v>20</v>
      </c>
      <c r="C292" s="80">
        <v>2016</v>
      </c>
      <c r="D292" s="281"/>
      <c r="E292" s="281" t="s">
        <v>460</v>
      </c>
      <c r="F292" s="282">
        <v>700</v>
      </c>
      <c r="G292" s="291">
        <v>14</v>
      </c>
      <c r="H292" s="292">
        <v>700</v>
      </c>
      <c r="I292" s="292">
        <v>655.666666666667</v>
      </c>
      <c r="J292" s="280" t="s">
        <v>2011</v>
      </c>
      <c r="K292" s="80" t="s">
        <v>1211</v>
      </c>
      <c r="L292" s="80" t="s">
        <v>1781</v>
      </c>
      <c r="M292" s="80" t="s">
        <v>1782</v>
      </c>
      <c r="N292" s="80" t="s">
        <v>1782</v>
      </c>
      <c r="O292" s="80" t="s">
        <v>2004</v>
      </c>
      <c r="P292" s="80" t="s">
        <v>1782</v>
      </c>
      <c r="Q292" s="80"/>
      <c r="R292" s="286" t="s">
        <v>659</v>
      </c>
      <c r="S292" s="1"/>
      <c r="T292" s="1"/>
    </row>
    <row r="293" ht="23" customHeight="1" spans="1:20">
      <c r="A293" s="280" t="s">
        <v>1802</v>
      </c>
      <c r="B293" s="280" t="s">
        <v>20</v>
      </c>
      <c r="C293" s="80">
        <v>2016</v>
      </c>
      <c r="D293" s="281"/>
      <c r="E293" s="281" t="s">
        <v>461</v>
      </c>
      <c r="F293" s="282">
        <v>236.836117000001</v>
      </c>
      <c r="G293" s="291">
        <v>4</v>
      </c>
      <c r="H293" s="292">
        <v>236.836117000001</v>
      </c>
      <c r="I293" s="292">
        <v>124.069651118687</v>
      </c>
      <c r="J293" s="280" t="s">
        <v>2011</v>
      </c>
      <c r="K293" s="80" t="s">
        <v>1211</v>
      </c>
      <c r="L293" s="80" t="s">
        <v>1786</v>
      </c>
      <c r="M293" s="80" t="s">
        <v>1787</v>
      </c>
      <c r="N293" s="80" t="s">
        <v>1787</v>
      </c>
      <c r="O293" s="80" t="s">
        <v>2002</v>
      </c>
      <c r="P293" s="80" t="s">
        <v>1787</v>
      </c>
      <c r="Q293" s="80"/>
      <c r="R293" s="286" t="s">
        <v>659</v>
      </c>
      <c r="S293" s="1"/>
      <c r="T293" s="1"/>
    </row>
    <row r="294" ht="23" customHeight="1" spans="1:20">
      <c r="A294" s="280" t="s">
        <v>1805</v>
      </c>
      <c r="B294" s="285" t="s">
        <v>20</v>
      </c>
      <c r="C294" s="285">
        <v>2016</v>
      </c>
      <c r="D294" s="289"/>
      <c r="E294" s="289" t="s">
        <v>462</v>
      </c>
      <c r="F294" s="282">
        <v>197.54</v>
      </c>
      <c r="G294" s="294">
        <v>8</v>
      </c>
      <c r="H294" s="292">
        <v>197.54</v>
      </c>
      <c r="I294" s="292">
        <v>93.2880974630277</v>
      </c>
      <c r="J294" s="285" t="s">
        <v>1997</v>
      </c>
      <c r="K294" s="80" t="s">
        <v>662</v>
      </c>
      <c r="L294" s="80" t="s">
        <v>1543</v>
      </c>
      <c r="M294" s="80" t="s">
        <v>1791</v>
      </c>
      <c r="N294" s="80" t="s">
        <v>1791</v>
      </c>
      <c r="O294" s="80" t="s">
        <v>2002</v>
      </c>
      <c r="P294" s="80" t="s">
        <v>1791</v>
      </c>
      <c r="Q294" s="80"/>
      <c r="R294" s="286" t="s">
        <v>659</v>
      </c>
      <c r="S294" s="1"/>
      <c r="T294" s="1"/>
    </row>
    <row r="295" ht="23" customHeight="1" spans="1:20">
      <c r="A295" s="316" t="s">
        <v>2026</v>
      </c>
      <c r="B295" s="305" t="s">
        <v>20</v>
      </c>
      <c r="C295" s="305">
        <v>2016</v>
      </c>
      <c r="D295" s="317"/>
      <c r="E295" s="317" t="s">
        <v>463</v>
      </c>
      <c r="F295" s="302">
        <v>394</v>
      </c>
      <c r="G295" s="318">
        <v>1</v>
      </c>
      <c r="H295" s="304">
        <v>394</v>
      </c>
      <c r="I295" s="304">
        <v>394</v>
      </c>
      <c r="J295" s="305" t="s">
        <v>2011</v>
      </c>
      <c r="K295" s="306" t="s">
        <v>1211</v>
      </c>
      <c r="L295" s="306" t="s">
        <v>880</v>
      </c>
      <c r="M295" s="306" t="s">
        <v>880</v>
      </c>
      <c r="N295" s="306" t="s">
        <v>880</v>
      </c>
      <c r="O295" s="306" t="s">
        <v>2012</v>
      </c>
      <c r="P295" s="306" t="s">
        <v>880</v>
      </c>
      <c r="Q295" s="80"/>
      <c r="R295" s="286" t="s">
        <v>659</v>
      </c>
      <c r="S295" s="1"/>
      <c r="T295" s="1"/>
    </row>
    <row r="296" ht="23" customHeight="1" spans="1:20">
      <c r="A296" s="280" t="s">
        <v>1811</v>
      </c>
      <c r="B296" s="280" t="s">
        <v>20</v>
      </c>
      <c r="C296" s="319">
        <v>2016</v>
      </c>
      <c r="D296" s="320"/>
      <c r="E296" s="320" t="s">
        <v>464</v>
      </c>
      <c r="F296" s="282">
        <v>6964.86221672481</v>
      </c>
      <c r="G296" s="283">
        <v>59</v>
      </c>
      <c r="H296" s="284">
        <v>6964.86221672481</v>
      </c>
      <c r="I296" s="284">
        <v>4471.01709420122</v>
      </c>
      <c r="J296" s="285" t="s">
        <v>2011</v>
      </c>
      <c r="K296" s="80" t="s">
        <v>1211</v>
      </c>
      <c r="L296" s="80" t="s">
        <v>880</v>
      </c>
      <c r="M296" s="80" t="s">
        <v>880</v>
      </c>
      <c r="N296" s="80" t="s">
        <v>880</v>
      </c>
      <c r="O296" s="80" t="s">
        <v>2012</v>
      </c>
      <c r="P296" s="80" t="s">
        <v>880</v>
      </c>
      <c r="Q296" s="285"/>
      <c r="R296" s="286" t="s">
        <v>659</v>
      </c>
      <c r="S296" s="1"/>
      <c r="T296" s="1"/>
    </row>
    <row r="297" ht="23" customHeight="1" spans="1:20">
      <c r="A297" s="280" t="s">
        <v>1814</v>
      </c>
      <c r="B297" s="280" t="s">
        <v>20</v>
      </c>
      <c r="C297" s="80">
        <v>2014</v>
      </c>
      <c r="D297" s="281"/>
      <c r="E297" s="281" t="s">
        <v>467</v>
      </c>
      <c r="F297" s="282">
        <v>44</v>
      </c>
      <c r="G297" s="291">
        <v>1</v>
      </c>
      <c r="H297" s="292">
        <v>44</v>
      </c>
      <c r="I297" s="292">
        <v>2.54833333333333</v>
      </c>
      <c r="J297" s="280" t="s">
        <v>1997</v>
      </c>
      <c r="K297" s="80" t="s">
        <v>662</v>
      </c>
      <c r="L297" s="80" t="s">
        <v>1284</v>
      </c>
      <c r="M297" s="80" t="s">
        <v>1284</v>
      </c>
      <c r="N297" s="80" t="s">
        <v>1284</v>
      </c>
      <c r="O297" s="80" t="s">
        <v>2005</v>
      </c>
      <c r="P297" s="80" t="s">
        <v>1284</v>
      </c>
      <c r="Q297" s="80"/>
      <c r="R297" s="286" t="s">
        <v>664</v>
      </c>
      <c r="S297" s="1"/>
      <c r="T297" s="1"/>
    </row>
    <row r="298" ht="23" customHeight="1" spans="1:20">
      <c r="A298" s="280" t="s">
        <v>1816</v>
      </c>
      <c r="B298" s="280" t="s">
        <v>20</v>
      </c>
      <c r="C298" s="319">
        <v>2014</v>
      </c>
      <c r="D298" s="320"/>
      <c r="E298" s="320" t="s">
        <v>468</v>
      </c>
      <c r="F298" s="282">
        <v>183</v>
      </c>
      <c r="G298" s="283">
        <v>1</v>
      </c>
      <c r="H298" s="284">
        <v>183</v>
      </c>
      <c r="I298" s="284">
        <v>10.59875</v>
      </c>
      <c r="J298" s="285" t="s">
        <v>1997</v>
      </c>
      <c r="K298" s="80" t="s">
        <v>662</v>
      </c>
      <c r="L298" s="80" t="s">
        <v>900</v>
      </c>
      <c r="M298" s="80" t="s">
        <v>900</v>
      </c>
      <c r="N298" s="80" t="s">
        <v>900</v>
      </c>
      <c r="O298" s="80" t="s">
        <v>2003</v>
      </c>
      <c r="P298" s="80" t="s">
        <v>900</v>
      </c>
      <c r="Q298" s="285"/>
      <c r="R298" s="286" t="s">
        <v>664</v>
      </c>
      <c r="S298" s="1"/>
      <c r="T298" s="1"/>
    </row>
    <row r="299" ht="23" customHeight="1" spans="1:20">
      <c r="A299" s="280" t="s">
        <v>1818</v>
      </c>
      <c r="B299" s="280" t="s">
        <v>20</v>
      </c>
      <c r="C299" s="319">
        <v>2016</v>
      </c>
      <c r="D299" s="320"/>
      <c r="E299" s="320" t="s">
        <v>474</v>
      </c>
      <c r="F299" s="282">
        <v>238</v>
      </c>
      <c r="G299" s="283">
        <v>1298</v>
      </c>
      <c r="H299" s="284">
        <v>238</v>
      </c>
      <c r="I299" s="284">
        <v>47.8145310105727</v>
      </c>
      <c r="J299" s="285" t="s">
        <v>1997</v>
      </c>
      <c r="K299" s="80" t="s">
        <v>662</v>
      </c>
      <c r="L299" s="80" t="s">
        <v>1807</v>
      </c>
      <c r="M299" s="80" t="s">
        <v>1807</v>
      </c>
      <c r="N299" s="80" t="s">
        <v>1807</v>
      </c>
      <c r="O299" s="80" t="s">
        <v>2027</v>
      </c>
      <c r="P299" s="80" t="s">
        <v>1807</v>
      </c>
      <c r="Q299" s="285"/>
      <c r="R299" s="286" t="s">
        <v>664</v>
      </c>
      <c r="S299" s="1"/>
      <c r="T299" s="1"/>
    </row>
    <row r="300" ht="23" customHeight="1" spans="1:20">
      <c r="A300" s="280" t="s">
        <v>1823</v>
      </c>
      <c r="B300" s="280" t="s">
        <v>20</v>
      </c>
      <c r="C300" s="319">
        <v>2016</v>
      </c>
      <c r="D300" s="320"/>
      <c r="E300" s="320" t="s">
        <v>475</v>
      </c>
      <c r="F300" s="282">
        <v>20</v>
      </c>
      <c r="G300" s="283">
        <v>1</v>
      </c>
      <c r="H300" s="284">
        <v>20</v>
      </c>
      <c r="I300" s="284">
        <v>20</v>
      </c>
      <c r="J300" s="285" t="s">
        <v>2001</v>
      </c>
      <c r="K300" s="288" t="s">
        <v>689</v>
      </c>
      <c r="L300" s="80" t="s">
        <v>664</v>
      </c>
      <c r="M300" s="80" t="s">
        <v>689</v>
      </c>
      <c r="N300" s="80" t="s">
        <v>689</v>
      </c>
      <c r="O300" s="80" t="s">
        <v>2002</v>
      </c>
      <c r="P300" s="80" t="s">
        <v>689</v>
      </c>
      <c r="Q300" s="285"/>
      <c r="R300" s="295" t="s">
        <v>664</v>
      </c>
      <c r="S300" s="1"/>
      <c r="T300" s="1"/>
    </row>
    <row r="301" ht="23" customHeight="1" spans="1:20">
      <c r="A301" s="280" t="s">
        <v>1825</v>
      </c>
      <c r="B301" s="280" t="s">
        <v>20</v>
      </c>
      <c r="C301" s="319">
        <v>2017</v>
      </c>
      <c r="D301" s="289"/>
      <c r="E301" s="289" t="s">
        <v>483</v>
      </c>
      <c r="F301" s="282">
        <v>30</v>
      </c>
      <c r="G301" s="283">
        <v>4</v>
      </c>
      <c r="H301" s="284">
        <v>30</v>
      </c>
      <c r="I301" s="284">
        <v>1.5</v>
      </c>
      <c r="J301" s="285" t="s">
        <v>1997</v>
      </c>
      <c r="K301" s="80" t="s">
        <v>662</v>
      </c>
      <c r="L301" s="80" t="s">
        <v>809</v>
      </c>
      <c r="M301" s="80" t="s">
        <v>809</v>
      </c>
      <c r="N301" s="80" t="s">
        <v>809</v>
      </c>
      <c r="O301" s="80" t="s">
        <v>2005</v>
      </c>
      <c r="P301" s="80" t="s">
        <v>809</v>
      </c>
      <c r="Q301" s="285"/>
      <c r="R301" s="286" t="s">
        <v>659</v>
      </c>
      <c r="S301" s="1"/>
      <c r="T301" s="1"/>
    </row>
    <row r="302" ht="23" customHeight="1" spans="1:20">
      <c r="A302" s="280" t="s">
        <v>1828</v>
      </c>
      <c r="B302" s="280" t="s">
        <v>20</v>
      </c>
      <c r="C302" s="319">
        <v>2017</v>
      </c>
      <c r="D302" s="289"/>
      <c r="E302" s="289" t="s">
        <v>485</v>
      </c>
      <c r="F302" s="282">
        <v>500</v>
      </c>
      <c r="G302" s="283">
        <v>1</v>
      </c>
      <c r="H302" s="284">
        <v>500</v>
      </c>
      <c r="I302" s="284">
        <v>171.458333333333</v>
      </c>
      <c r="J302" s="280" t="s">
        <v>1997</v>
      </c>
      <c r="K302" s="80" t="s">
        <v>695</v>
      </c>
      <c r="L302" s="80" t="s">
        <v>1667</v>
      </c>
      <c r="M302" s="80" t="s">
        <v>1650</v>
      </c>
      <c r="N302" s="80" t="s">
        <v>1650</v>
      </c>
      <c r="O302" s="80" t="s">
        <v>2003</v>
      </c>
      <c r="P302" s="80" t="s">
        <v>1650</v>
      </c>
      <c r="Q302" s="285"/>
      <c r="R302" s="295" t="s">
        <v>664</v>
      </c>
      <c r="S302" s="1"/>
      <c r="T302" s="1"/>
    </row>
    <row r="303" ht="23" customHeight="1" spans="1:20">
      <c r="A303" s="280" t="s">
        <v>1830</v>
      </c>
      <c r="B303" s="285" t="s">
        <v>20</v>
      </c>
      <c r="C303" s="285">
        <v>2018</v>
      </c>
      <c r="D303" s="289"/>
      <c r="E303" s="289" t="s">
        <v>487</v>
      </c>
      <c r="F303" s="282">
        <v>8.76</v>
      </c>
      <c r="G303" s="283">
        <v>2</v>
      </c>
      <c r="H303" s="284">
        <v>8.76</v>
      </c>
      <c r="I303" s="284">
        <v>0.438</v>
      </c>
      <c r="J303" s="285" t="s">
        <v>1997</v>
      </c>
      <c r="K303" s="288" t="s">
        <v>662</v>
      </c>
      <c r="L303" s="80" t="s">
        <v>867</v>
      </c>
      <c r="M303" s="80" t="s">
        <v>867</v>
      </c>
      <c r="N303" s="80" t="s">
        <v>867</v>
      </c>
      <c r="O303" s="80" t="s">
        <v>2004</v>
      </c>
      <c r="P303" s="80" t="s">
        <v>867</v>
      </c>
      <c r="Q303" s="285"/>
      <c r="R303" s="286" t="s">
        <v>664</v>
      </c>
      <c r="S303" s="1"/>
      <c r="T303" s="1"/>
    </row>
    <row r="304" ht="23" customHeight="1" spans="1:20">
      <c r="A304" s="280" t="s">
        <v>1834</v>
      </c>
      <c r="B304" s="285" t="s">
        <v>20</v>
      </c>
      <c r="C304" s="285">
        <v>2018</v>
      </c>
      <c r="D304" s="289"/>
      <c r="E304" s="289" t="s">
        <v>488</v>
      </c>
      <c r="F304" s="282">
        <v>30</v>
      </c>
      <c r="G304" s="283">
        <v>2</v>
      </c>
      <c r="H304" s="284">
        <v>30</v>
      </c>
      <c r="I304" s="284">
        <v>1.5</v>
      </c>
      <c r="J304" s="285" t="s">
        <v>1997</v>
      </c>
      <c r="K304" s="288" t="s">
        <v>662</v>
      </c>
      <c r="L304" s="80" t="s">
        <v>1822</v>
      </c>
      <c r="M304" s="80" t="s">
        <v>1822</v>
      </c>
      <c r="N304" s="80" t="s">
        <v>1822</v>
      </c>
      <c r="O304" s="80" t="s">
        <v>2004</v>
      </c>
      <c r="P304" s="80" t="s">
        <v>1822</v>
      </c>
      <c r="Q304" s="285"/>
      <c r="R304" s="286" t="s">
        <v>664</v>
      </c>
      <c r="S304" s="1"/>
      <c r="T304" s="1"/>
    </row>
    <row r="305" ht="23" customHeight="1" spans="1:20">
      <c r="A305" s="280" t="s">
        <v>1836</v>
      </c>
      <c r="B305" s="285" t="s">
        <v>20</v>
      </c>
      <c r="C305" s="285">
        <v>2020</v>
      </c>
      <c r="D305" s="289"/>
      <c r="E305" s="289" t="s">
        <v>491</v>
      </c>
      <c r="F305" s="282">
        <v>57.62</v>
      </c>
      <c r="G305" s="283">
        <v>21</v>
      </c>
      <c r="H305" s="284">
        <v>57.62</v>
      </c>
      <c r="I305" s="284">
        <v>32.98745</v>
      </c>
      <c r="J305" s="280" t="s">
        <v>1997</v>
      </c>
      <c r="K305" s="80" t="s">
        <v>689</v>
      </c>
      <c r="L305" s="80" t="s">
        <v>1543</v>
      </c>
      <c r="M305" s="80" t="s">
        <v>1543</v>
      </c>
      <c r="N305" s="80" t="s">
        <v>1543</v>
      </c>
      <c r="O305" s="80" t="s">
        <v>2002</v>
      </c>
      <c r="P305" s="80" t="s">
        <v>1543</v>
      </c>
      <c r="Q305" s="285"/>
      <c r="R305" s="286" t="s">
        <v>777</v>
      </c>
      <c r="S305" s="1"/>
      <c r="T305" s="1"/>
    </row>
    <row r="306" ht="23" customHeight="1" spans="1:20">
      <c r="A306" s="280" t="s">
        <v>2028</v>
      </c>
      <c r="B306" s="285" t="s">
        <v>20</v>
      </c>
      <c r="C306" s="285">
        <v>2022</v>
      </c>
      <c r="D306" s="289"/>
      <c r="E306" s="289" t="s">
        <v>496</v>
      </c>
      <c r="F306" s="282">
        <v>49.728</v>
      </c>
      <c r="G306" s="283">
        <v>35044</v>
      </c>
      <c r="H306" s="284">
        <v>49.728</v>
      </c>
      <c r="I306" s="284">
        <v>26.263</v>
      </c>
      <c r="J306" s="285" t="s">
        <v>1997</v>
      </c>
      <c r="K306" s="80" t="s">
        <v>662</v>
      </c>
      <c r="L306" s="80" t="s">
        <v>1390</v>
      </c>
      <c r="M306" s="80" t="s">
        <v>1390</v>
      </c>
      <c r="N306" s="80" t="s">
        <v>1390</v>
      </c>
      <c r="O306" s="80" t="s">
        <v>2002</v>
      </c>
      <c r="P306" s="80" t="s">
        <v>1390</v>
      </c>
      <c r="Q306" s="285"/>
      <c r="R306" s="286" t="s">
        <v>659</v>
      </c>
      <c r="S306" s="1"/>
      <c r="T306" s="1"/>
    </row>
    <row r="307" ht="23" customHeight="1" spans="1:20">
      <c r="A307" s="280" t="s">
        <v>1840</v>
      </c>
      <c r="B307" s="285" t="s">
        <v>20</v>
      </c>
      <c r="C307" s="285">
        <v>2023</v>
      </c>
      <c r="D307" s="289"/>
      <c r="E307" s="289" t="s">
        <v>503</v>
      </c>
      <c r="F307" s="282">
        <v>429.524494</v>
      </c>
      <c r="G307" s="283">
        <v>2</v>
      </c>
      <c r="H307" s="284">
        <v>429.524494</v>
      </c>
      <c r="I307" s="284">
        <v>22.4157747</v>
      </c>
      <c r="J307" s="285" t="s">
        <v>2011</v>
      </c>
      <c r="K307" s="80" t="s">
        <v>852</v>
      </c>
      <c r="L307" s="80" t="s">
        <v>1672</v>
      </c>
      <c r="M307" s="80" t="s">
        <v>664</v>
      </c>
      <c r="N307" s="80" t="s">
        <v>2029</v>
      </c>
      <c r="O307" s="80" t="s">
        <v>2003</v>
      </c>
      <c r="P307" s="80" t="s">
        <v>2029</v>
      </c>
      <c r="Q307" s="285"/>
      <c r="R307" s="286"/>
      <c r="S307" s="1"/>
      <c r="T307" s="1"/>
    </row>
    <row r="308" ht="23" customHeight="1" spans="1:20">
      <c r="A308" s="280" t="s">
        <v>1486</v>
      </c>
      <c r="B308" s="285" t="s">
        <v>20</v>
      </c>
      <c r="C308" s="285">
        <v>2020</v>
      </c>
      <c r="D308" s="289"/>
      <c r="E308" s="289" t="s">
        <v>508</v>
      </c>
      <c r="F308" s="282">
        <v>90.677145</v>
      </c>
      <c r="G308" s="283">
        <v>1</v>
      </c>
      <c r="H308" s="284">
        <v>90.677145</v>
      </c>
      <c r="I308" s="284">
        <v>64.11629794375</v>
      </c>
      <c r="J308" s="285" t="s">
        <v>1997</v>
      </c>
      <c r="K308" s="285" t="s">
        <v>662</v>
      </c>
      <c r="L308" s="80" t="s">
        <v>1617</v>
      </c>
      <c r="M308" s="80" t="s">
        <v>1617</v>
      </c>
      <c r="N308" s="80" t="s">
        <v>1617</v>
      </c>
      <c r="O308" s="80" t="s">
        <v>2005</v>
      </c>
      <c r="P308" s="80" t="s">
        <v>1617</v>
      </c>
      <c r="Q308" s="285"/>
      <c r="R308" s="286"/>
      <c r="S308" s="1"/>
      <c r="T308" s="1"/>
    </row>
    <row r="309" ht="23" customHeight="1" spans="1:20">
      <c r="A309" s="280" t="s">
        <v>1856</v>
      </c>
      <c r="B309" s="285" t="s">
        <v>20</v>
      </c>
      <c r="C309" s="321">
        <v>2021</v>
      </c>
      <c r="D309" s="322"/>
      <c r="E309" s="323" t="s">
        <v>510</v>
      </c>
      <c r="F309" s="282">
        <v>399.999999999999</v>
      </c>
      <c r="G309" s="283">
        <v>132</v>
      </c>
      <c r="H309" s="284">
        <v>399.999999999999</v>
      </c>
      <c r="I309" s="284">
        <v>376.723928590489</v>
      </c>
      <c r="J309" s="285" t="s">
        <v>2011</v>
      </c>
      <c r="K309" s="285" t="s">
        <v>680</v>
      </c>
      <c r="L309" s="80" t="s">
        <v>1463</v>
      </c>
      <c r="M309" s="324" t="s">
        <v>1463</v>
      </c>
      <c r="N309" s="324" t="s">
        <v>1463</v>
      </c>
      <c r="O309" s="80" t="s">
        <v>2000</v>
      </c>
      <c r="P309" s="324" t="s">
        <v>1463</v>
      </c>
      <c r="Q309" s="285"/>
      <c r="R309" s="286" t="s">
        <v>664</v>
      </c>
      <c r="S309" s="1"/>
      <c r="T309" s="1"/>
    </row>
    <row r="310" ht="23" customHeight="1" spans="1:20">
      <c r="A310" s="280" t="s">
        <v>2030</v>
      </c>
      <c r="B310" s="285" t="s">
        <v>20</v>
      </c>
      <c r="C310" s="321">
        <v>2021</v>
      </c>
      <c r="D310" s="322"/>
      <c r="E310" s="323" t="s">
        <v>511</v>
      </c>
      <c r="F310" s="282">
        <v>899.9</v>
      </c>
      <c r="G310" s="283">
        <v>6</v>
      </c>
      <c r="H310" s="284">
        <v>899.9</v>
      </c>
      <c r="I310" s="284">
        <v>754.744197965546</v>
      </c>
      <c r="J310" s="285" t="s">
        <v>2011</v>
      </c>
      <c r="K310" s="285" t="s">
        <v>680</v>
      </c>
      <c r="L310" s="80" t="s">
        <v>1463</v>
      </c>
      <c r="M310" s="324" t="s">
        <v>1463</v>
      </c>
      <c r="N310" s="324" t="s">
        <v>1463</v>
      </c>
      <c r="O310" s="80" t="s">
        <v>2006</v>
      </c>
      <c r="P310" s="324" t="s">
        <v>1463</v>
      </c>
      <c r="Q310" s="285"/>
      <c r="R310" s="286" t="s">
        <v>664</v>
      </c>
      <c r="S310" s="1"/>
      <c r="T310" s="1"/>
    </row>
    <row r="311" ht="23" customHeight="1" spans="1:20">
      <c r="A311" s="280" t="s">
        <v>1722</v>
      </c>
      <c r="B311" s="285" t="s">
        <v>20</v>
      </c>
      <c r="C311" s="321">
        <v>2022</v>
      </c>
      <c r="D311" s="322"/>
      <c r="E311" s="323" t="s">
        <v>512</v>
      </c>
      <c r="F311" s="282">
        <v>1961.345225</v>
      </c>
      <c r="G311" s="283">
        <v>3</v>
      </c>
      <c r="H311" s="284">
        <v>1961.345225</v>
      </c>
      <c r="I311" s="284">
        <v>1854.61137970651</v>
      </c>
      <c r="J311" s="285" t="s">
        <v>2011</v>
      </c>
      <c r="K311" s="285" t="s">
        <v>1211</v>
      </c>
      <c r="L311" s="80" t="s">
        <v>880</v>
      </c>
      <c r="M311" s="324" t="s">
        <v>880</v>
      </c>
      <c r="N311" s="324" t="s">
        <v>880</v>
      </c>
      <c r="O311" s="80" t="s">
        <v>2012</v>
      </c>
      <c r="P311" s="324" t="s">
        <v>880</v>
      </c>
      <c r="Q311" s="285"/>
      <c r="R311" s="286" t="s">
        <v>664</v>
      </c>
      <c r="S311" s="1"/>
      <c r="T311" s="1"/>
    </row>
    <row r="312" ht="23" customHeight="1" spans="1:20">
      <c r="A312" s="280" t="s">
        <v>1854</v>
      </c>
      <c r="B312" s="285" t="s">
        <v>20</v>
      </c>
      <c r="C312" s="314">
        <v>2022</v>
      </c>
      <c r="D312" s="325"/>
      <c r="E312" s="326" t="s">
        <v>515</v>
      </c>
      <c r="F312" s="282">
        <v>700.187771</v>
      </c>
      <c r="G312" s="283">
        <v>291</v>
      </c>
      <c r="H312" s="284">
        <v>700.187771</v>
      </c>
      <c r="I312" s="284">
        <v>468.658392911731</v>
      </c>
      <c r="J312" s="285" t="s">
        <v>1997</v>
      </c>
      <c r="K312" s="285" t="s">
        <v>662</v>
      </c>
      <c r="L312" s="80" t="s">
        <v>884</v>
      </c>
      <c r="M312" s="324" t="s">
        <v>884</v>
      </c>
      <c r="N312" s="324" t="s">
        <v>884</v>
      </c>
      <c r="O312" s="80" t="s">
        <v>2002</v>
      </c>
      <c r="P312" s="324" t="s">
        <v>884</v>
      </c>
      <c r="Q312" s="285"/>
      <c r="R312" s="286" t="s">
        <v>659</v>
      </c>
      <c r="S312" s="1"/>
      <c r="T312" s="1"/>
    </row>
    <row r="313" ht="23" customHeight="1" spans="1:20">
      <c r="A313" s="280" t="s">
        <v>2031</v>
      </c>
      <c r="B313" s="285" t="s">
        <v>20</v>
      </c>
      <c r="C313" s="321">
        <v>2021</v>
      </c>
      <c r="D313" s="322"/>
      <c r="E313" s="323" t="s">
        <v>517</v>
      </c>
      <c r="F313" s="282">
        <v>102.84839</v>
      </c>
      <c r="G313" s="283">
        <v>45</v>
      </c>
      <c r="H313" s="284">
        <v>102.84839</v>
      </c>
      <c r="I313" s="284">
        <v>79.7767375000001</v>
      </c>
      <c r="J313" s="285" t="s">
        <v>1997</v>
      </c>
      <c r="K313" s="285" t="s">
        <v>662</v>
      </c>
      <c r="L313" s="80" t="s">
        <v>1385</v>
      </c>
      <c r="M313" s="324" t="s">
        <v>1385</v>
      </c>
      <c r="N313" s="324" t="s">
        <v>1385</v>
      </c>
      <c r="O313" s="80" t="s">
        <v>2000</v>
      </c>
      <c r="P313" s="324" t="s">
        <v>1385</v>
      </c>
      <c r="Q313" s="290"/>
      <c r="R313" s="286" t="s">
        <v>664</v>
      </c>
      <c r="S313" s="1"/>
      <c r="T313" s="1"/>
    </row>
    <row r="314" ht="23" customHeight="1" spans="1:20">
      <c r="A314" s="280" t="s">
        <v>2032</v>
      </c>
      <c r="B314" s="285" t="s">
        <v>20</v>
      </c>
      <c r="C314" s="321">
        <v>2022</v>
      </c>
      <c r="D314" s="322"/>
      <c r="E314" s="323" t="s">
        <v>518</v>
      </c>
      <c r="F314" s="282">
        <v>31.36</v>
      </c>
      <c r="G314" s="283">
        <v>13</v>
      </c>
      <c r="H314" s="284">
        <v>31.36</v>
      </c>
      <c r="I314" s="284">
        <v>25.6498666666667</v>
      </c>
      <c r="J314" s="285" t="s">
        <v>1997</v>
      </c>
      <c r="K314" s="285" t="s">
        <v>662</v>
      </c>
      <c r="L314" s="80" t="s">
        <v>1845</v>
      </c>
      <c r="M314" s="324" t="s">
        <v>1846</v>
      </c>
      <c r="N314" s="324" t="s">
        <v>1846</v>
      </c>
      <c r="O314" s="80" t="s">
        <v>2003</v>
      </c>
      <c r="P314" s="324" t="s">
        <v>1846</v>
      </c>
      <c r="Q314" s="285"/>
      <c r="R314" s="286" t="s">
        <v>664</v>
      </c>
      <c r="S314" s="1"/>
      <c r="T314" s="1"/>
    </row>
    <row r="315" ht="23" customHeight="1" spans="1:20">
      <c r="A315" s="280" t="s">
        <v>1860</v>
      </c>
      <c r="B315" s="285" t="s">
        <v>20</v>
      </c>
      <c r="C315" s="321">
        <v>2013</v>
      </c>
      <c r="D315" s="322">
        <v>1</v>
      </c>
      <c r="E315" s="323" t="s">
        <v>531</v>
      </c>
      <c r="F315" s="282">
        <v>40</v>
      </c>
      <c r="G315" s="283">
        <v>61</v>
      </c>
      <c r="H315" s="284">
        <v>40</v>
      </c>
      <c r="I315" s="284">
        <v>40</v>
      </c>
      <c r="J315" s="285" t="s">
        <v>2001</v>
      </c>
      <c r="K315" s="285" t="s">
        <v>689</v>
      </c>
      <c r="L315" s="80" t="s">
        <v>1863</v>
      </c>
      <c r="M315" s="324" t="s">
        <v>1863</v>
      </c>
      <c r="N315" s="324" t="s">
        <v>1863</v>
      </c>
      <c r="O315" s="80"/>
      <c r="P315" s="324" t="s">
        <v>1863</v>
      </c>
      <c r="Q315" s="285"/>
      <c r="R315" s="286" t="s">
        <v>664</v>
      </c>
      <c r="S315" s="1"/>
      <c r="T315" s="1"/>
    </row>
    <row r="316" ht="23" customHeight="1" spans="1:20">
      <c r="A316" s="280" t="s">
        <v>1865</v>
      </c>
      <c r="B316" s="285" t="s">
        <v>20</v>
      </c>
      <c r="C316" s="321">
        <v>2013</v>
      </c>
      <c r="D316" s="322">
        <v>2</v>
      </c>
      <c r="E316" s="323" t="s">
        <v>532</v>
      </c>
      <c r="F316" s="282">
        <v>40</v>
      </c>
      <c r="G316" s="283">
        <v>41</v>
      </c>
      <c r="H316" s="284">
        <v>40</v>
      </c>
      <c r="I316" s="284">
        <v>2</v>
      </c>
      <c r="J316" s="285" t="s">
        <v>1997</v>
      </c>
      <c r="K316" s="285" t="s">
        <v>695</v>
      </c>
      <c r="L316" s="80" t="s">
        <v>1867</v>
      </c>
      <c r="M316" s="324" t="s">
        <v>1867</v>
      </c>
      <c r="N316" s="324" t="s">
        <v>1867</v>
      </c>
      <c r="O316" s="80" t="s">
        <v>2005</v>
      </c>
      <c r="P316" s="324" t="s">
        <v>1867</v>
      </c>
      <c r="Q316" s="285"/>
      <c r="R316" s="286" t="s">
        <v>659</v>
      </c>
      <c r="S316" s="1"/>
      <c r="T316" s="1"/>
    </row>
    <row r="317" ht="23" customHeight="1" spans="1:20">
      <c r="A317" s="280" t="s">
        <v>1868</v>
      </c>
      <c r="B317" s="285" t="s">
        <v>20</v>
      </c>
      <c r="C317" s="321">
        <v>2013</v>
      </c>
      <c r="D317" s="322">
        <v>3</v>
      </c>
      <c r="E317" s="323" t="s">
        <v>533</v>
      </c>
      <c r="F317" s="282">
        <v>50</v>
      </c>
      <c r="G317" s="283">
        <v>1</v>
      </c>
      <c r="H317" s="284">
        <v>50</v>
      </c>
      <c r="I317" s="284">
        <v>2.5</v>
      </c>
      <c r="J317" s="285" t="s">
        <v>1997</v>
      </c>
      <c r="K317" s="285" t="s">
        <v>735</v>
      </c>
      <c r="L317" s="80" t="s">
        <v>808</v>
      </c>
      <c r="M317" s="324" t="s">
        <v>2033</v>
      </c>
      <c r="N317" s="324" t="s">
        <v>2033</v>
      </c>
      <c r="O317" s="80" t="s">
        <v>2006</v>
      </c>
      <c r="P317" s="324" t="s">
        <v>2033</v>
      </c>
      <c r="Q317" s="285"/>
      <c r="R317" s="286" t="s">
        <v>660</v>
      </c>
      <c r="S317" s="1"/>
      <c r="T317" s="1"/>
    </row>
    <row r="318" ht="23" customHeight="1" spans="1:20">
      <c r="A318" s="280" t="s">
        <v>1870</v>
      </c>
      <c r="B318" s="285" t="s">
        <v>20</v>
      </c>
      <c r="C318" s="321">
        <v>2013</v>
      </c>
      <c r="D318" s="322">
        <v>5</v>
      </c>
      <c r="E318" s="323" t="s">
        <v>535</v>
      </c>
      <c r="F318" s="282">
        <v>65</v>
      </c>
      <c r="G318" s="283">
        <v>201</v>
      </c>
      <c r="H318" s="284">
        <v>65</v>
      </c>
      <c r="I318" s="284">
        <v>65</v>
      </c>
      <c r="J318" s="285" t="s">
        <v>1997</v>
      </c>
      <c r="K318" s="285" t="s">
        <v>695</v>
      </c>
      <c r="L318" s="80" t="s">
        <v>1872</v>
      </c>
      <c r="M318" s="324" t="s">
        <v>1872</v>
      </c>
      <c r="N318" s="324" t="s">
        <v>1872</v>
      </c>
      <c r="O318" s="80" t="s">
        <v>2002</v>
      </c>
      <c r="P318" s="324" t="s">
        <v>1872</v>
      </c>
      <c r="Q318" s="285"/>
      <c r="R318" s="286" t="s">
        <v>659</v>
      </c>
      <c r="S318" s="1"/>
      <c r="T318" s="1"/>
    </row>
    <row r="319" ht="27" spans="1:20">
      <c r="A319" s="280" t="s">
        <v>1873</v>
      </c>
      <c r="B319" s="285" t="s">
        <v>20</v>
      </c>
      <c r="C319" s="321">
        <v>2013</v>
      </c>
      <c r="D319" s="323">
        <v>6</v>
      </c>
      <c r="E319" s="323" t="s">
        <v>536</v>
      </c>
      <c r="F319" s="282">
        <v>30</v>
      </c>
      <c r="G319" s="283">
        <v>2001</v>
      </c>
      <c r="H319" s="284">
        <v>30</v>
      </c>
      <c r="I319" s="284">
        <v>30</v>
      </c>
      <c r="J319" s="285" t="s">
        <v>1997</v>
      </c>
      <c r="K319" s="285" t="s">
        <v>662</v>
      </c>
      <c r="L319" s="80" t="s">
        <v>1101</v>
      </c>
      <c r="M319" s="324" t="s">
        <v>664</v>
      </c>
      <c r="N319" s="324" t="s">
        <v>664</v>
      </c>
      <c r="O319" s="80" t="s">
        <v>2003</v>
      </c>
      <c r="P319" s="324" t="s">
        <v>664</v>
      </c>
      <c r="Q319" s="285" t="s">
        <v>2034</v>
      </c>
      <c r="R319" s="286" t="s">
        <v>777</v>
      </c>
      <c r="S319" s="1"/>
      <c r="T319" s="1"/>
    </row>
    <row r="320" ht="23" customHeight="1" spans="1:20">
      <c r="A320" s="280" t="s">
        <v>1875</v>
      </c>
      <c r="B320" s="285" t="s">
        <v>20</v>
      </c>
      <c r="C320" s="321">
        <v>2013</v>
      </c>
      <c r="D320" s="322">
        <v>7</v>
      </c>
      <c r="E320" s="323" t="s">
        <v>537</v>
      </c>
      <c r="F320" s="282">
        <v>50</v>
      </c>
      <c r="G320" s="283">
        <v>1</v>
      </c>
      <c r="H320" s="284">
        <v>50</v>
      </c>
      <c r="I320" s="284">
        <v>2.5</v>
      </c>
      <c r="J320" s="285" t="s">
        <v>1997</v>
      </c>
      <c r="K320" s="285" t="s">
        <v>695</v>
      </c>
      <c r="L320" s="80" t="s">
        <v>782</v>
      </c>
      <c r="M320" s="324" t="s">
        <v>782</v>
      </c>
      <c r="N320" s="324" t="s">
        <v>782</v>
      </c>
      <c r="O320" s="80" t="s">
        <v>2005</v>
      </c>
      <c r="P320" s="324" t="s">
        <v>782</v>
      </c>
      <c r="Q320" s="285"/>
      <c r="R320" s="286" t="s">
        <v>777</v>
      </c>
      <c r="S320" s="1"/>
      <c r="T320" s="1"/>
    </row>
    <row r="321" ht="23" customHeight="1" spans="1:20">
      <c r="A321" s="280" t="s">
        <v>1877</v>
      </c>
      <c r="B321" s="285" t="s">
        <v>20</v>
      </c>
      <c r="C321" s="321">
        <v>2013</v>
      </c>
      <c r="D321" s="322">
        <v>8</v>
      </c>
      <c r="E321" s="323" t="s">
        <v>538</v>
      </c>
      <c r="F321" s="282">
        <v>45</v>
      </c>
      <c r="G321" s="283">
        <v>222</v>
      </c>
      <c r="H321" s="284">
        <v>45</v>
      </c>
      <c r="I321" s="284">
        <v>45</v>
      </c>
      <c r="J321" s="285" t="s">
        <v>2001</v>
      </c>
      <c r="K321" s="285" t="s">
        <v>689</v>
      </c>
      <c r="L321" s="80" t="s">
        <v>1880</v>
      </c>
      <c r="M321" s="324" t="s">
        <v>1880</v>
      </c>
      <c r="N321" s="324" t="s">
        <v>1880</v>
      </c>
      <c r="O321" s="80"/>
      <c r="P321" s="324" t="s">
        <v>1880</v>
      </c>
      <c r="Q321" s="285"/>
      <c r="R321" s="286" t="s">
        <v>664</v>
      </c>
      <c r="S321" s="1"/>
      <c r="T321" s="1"/>
    </row>
    <row r="322" ht="23" customHeight="1" spans="1:20">
      <c r="A322" s="280" t="s">
        <v>1881</v>
      </c>
      <c r="B322" s="285" t="s">
        <v>20</v>
      </c>
      <c r="C322" s="321">
        <v>2013</v>
      </c>
      <c r="D322" s="322">
        <v>9</v>
      </c>
      <c r="E322" s="323" t="s">
        <v>539</v>
      </c>
      <c r="F322" s="282">
        <v>45</v>
      </c>
      <c r="G322" s="283">
        <v>171</v>
      </c>
      <c r="H322" s="284">
        <v>45</v>
      </c>
      <c r="I322" s="284">
        <v>45</v>
      </c>
      <c r="J322" s="285" t="s">
        <v>1997</v>
      </c>
      <c r="K322" s="285" t="s">
        <v>695</v>
      </c>
      <c r="L322" s="80" t="s">
        <v>1883</v>
      </c>
      <c r="M322" s="324" t="s">
        <v>1883</v>
      </c>
      <c r="N322" s="324" t="s">
        <v>1883</v>
      </c>
      <c r="O322" s="80" t="s">
        <v>2000</v>
      </c>
      <c r="P322" s="324" t="s">
        <v>1883</v>
      </c>
      <c r="Q322" s="285"/>
      <c r="R322" s="286" t="s">
        <v>659</v>
      </c>
      <c r="S322" s="1"/>
      <c r="T322" s="1"/>
    </row>
    <row r="323" ht="23" customHeight="1" spans="1:20">
      <c r="A323" s="280" t="s">
        <v>1884</v>
      </c>
      <c r="B323" s="285" t="s">
        <v>20</v>
      </c>
      <c r="C323" s="321">
        <v>2013</v>
      </c>
      <c r="D323" s="322">
        <v>10</v>
      </c>
      <c r="E323" s="323" t="s">
        <v>540</v>
      </c>
      <c r="F323" s="282">
        <v>40</v>
      </c>
      <c r="G323" s="283">
        <v>1</v>
      </c>
      <c r="H323" s="284">
        <v>40</v>
      </c>
      <c r="I323" s="284">
        <v>40</v>
      </c>
      <c r="J323" s="285" t="s">
        <v>1997</v>
      </c>
      <c r="K323" s="285" t="s">
        <v>695</v>
      </c>
      <c r="L323" s="80" t="s">
        <v>1886</v>
      </c>
      <c r="M323" s="324" t="s">
        <v>1886</v>
      </c>
      <c r="N323" s="324" t="s">
        <v>1886</v>
      </c>
      <c r="O323" s="80" t="s">
        <v>2006</v>
      </c>
      <c r="P323" s="324" t="s">
        <v>1886</v>
      </c>
      <c r="Q323" s="285"/>
      <c r="R323" s="286" t="s">
        <v>659</v>
      </c>
      <c r="S323" s="1"/>
      <c r="T323" s="1"/>
    </row>
    <row r="324" spans="1:20">
      <c r="A324" s="280" t="s">
        <v>1887</v>
      </c>
      <c r="B324" s="285" t="s">
        <v>20</v>
      </c>
      <c r="C324" s="321">
        <v>2013</v>
      </c>
      <c r="D324" s="322">
        <v>11</v>
      </c>
      <c r="E324" s="323" t="s">
        <v>541</v>
      </c>
      <c r="F324" s="282">
        <v>45</v>
      </c>
      <c r="G324" s="283">
        <v>222</v>
      </c>
      <c r="H324" s="284">
        <v>45</v>
      </c>
      <c r="I324" s="284">
        <v>45</v>
      </c>
      <c r="J324" s="285" t="s">
        <v>2001</v>
      </c>
      <c r="K324" s="285" t="s">
        <v>689</v>
      </c>
      <c r="L324" s="80" t="s">
        <v>1889</v>
      </c>
      <c r="M324" s="324" t="s">
        <v>1889</v>
      </c>
      <c r="N324" s="324" t="s">
        <v>1889</v>
      </c>
      <c r="O324" s="80"/>
      <c r="P324" s="324" t="s">
        <v>1889</v>
      </c>
      <c r="Q324" s="285"/>
      <c r="R324" s="286" t="s">
        <v>664</v>
      </c>
      <c r="S324" s="1"/>
      <c r="T324" s="1"/>
    </row>
    <row r="325" ht="23" customHeight="1" spans="1:20">
      <c r="A325" s="280" t="s">
        <v>1890</v>
      </c>
      <c r="B325" s="285" t="s">
        <v>20</v>
      </c>
      <c r="C325" s="321">
        <v>2013</v>
      </c>
      <c r="D325" s="322"/>
      <c r="E325" s="323" t="s">
        <v>542</v>
      </c>
      <c r="F325" s="282">
        <v>50</v>
      </c>
      <c r="G325" s="283">
        <v>4</v>
      </c>
      <c r="H325" s="284">
        <v>50</v>
      </c>
      <c r="I325" s="284">
        <v>2.5</v>
      </c>
      <c r="J325" s="285" t="s">
        <v>1997</v>
      </c>
      <c r="K325" s="285" t="s">
        <v>662</v>
      </c>
      <c r="L325" s="80" t="s">
        <v>867</v>
      </c>
      <c r="M325" s="324" t="s">
        <v>867</v>
      </c>
      <c r="N325" s="324" t="s">
        <v>867</v>
      </c>
      <c r="O325" s="80" t="s">
        <v>2004</v>
      </c>
      <c r="P325" s="324" t="s">
        <v>867</v>
      </c>
      <c r="Q325" s="285"/>
      <c r="R325" s="286" t="s">
        <v>664</v>
      </c>
      <c r="S325" s="1"/>
      <c r="T325" s="1"/>
    </row>
    <row r="326" ht="23" customHeight="1" spans="1:20">
      <c r="A326" s="280" t="s">
        <v>1892</v>
      </c>
      <c r="B326" s="285" t="s">
        <v>20</v>
      </c>
      <c r="C326" s="321">
        <v>2013</v>
      </c>
      <c r="D326" s="322">
        <v>13</v>
      </c>
      <c r="E326" s="323" t="s">
        <v>543</v>
      </c>
      <c r="F326" s="282">
        <v>40</v>
      </c>
      <c r="G326" s="283">
        <v>501</v>
      </c>
      <c r="H326" s="284">
        <v>40</v>
      </c>
      <c r="I326" s="284">
        <v>40</v>
      </c>
      <c r="J326" s="285" t="s">
        <v>2001</v>
      </c>
      <c r="K326" s="285" t="s">
        <v>689</v>
      </c>
      <c r="L326" s="80" t="s">
        <v>1894</v>
      </c>
      <c r="M326" s="324" t="s">
        <v>1894</v>
      </c>
      <c r="N326" s="324" t="s">
        <v>1894</v>
      </c>
      <c r="O326" s="80"/>
      <c r="P326" s="324" t="s">
        <v>1894</v>
      </c>
      <c r="Q326" s="285"/>
      <c r="R326" s="286" t="s">
        <v>664</v>
      </c>
      <c r="S326" s="1"/>
      <c r="T326" s="1"/>
    </row>
    <row r="327" spans="1:20">
      <c r="A327" s="280" t="s">
        <v>1895</v>
      </c>
      <c r="B327" s="285" t="s">
        <v>20</v>
      </c>
      <c r="C327" s="321">
        <v>2013</v>
      </c>
      <c r="D327" s="322">
        <v>14</v>
      </c>
      <c r="E327" s="323" t="s">
        <v>544</v>
      </c>
      <c r="F327" s="282">
        <v>40</v>
      </c>
      <c r="G327" s="283">
        <v>71</v>
      </c>
      <c r="H327" s="284">
        <v>40</v>
      </c>
      <c r="I327" s="284">
        <v>40</v>
      </c>
      <c r="J327" s="285" t="s">
        <v>2001</v>
      </c>
      <c r="K327" s="285" t="s">
        <v>689</v>
      </c>
      <c r="L327" s="80" t="s">
        <v>1346</v>
      </c>
      <c r="M327" s="324" t="s">
        <v>1346</v>
      </c>
      <c r="N327" s="324" t="s">
        <v>1346</v>
      </c>
      <c r="O327" s="80"/>
      <c r="P327" s="324" t="s">
        <v>1346</v>
      </c>
      <c r="Q327" s="285"/>
      <c r="R327" s="286" t="s">
        <v>664</v>
      </c>
      <c r="S327" s="1"/>
      <c r="T327" s="1"/>
    </row>
    <row r="328" ht="23" customHeight="1" spans="1:20">
      <c r="A328" s="280" t="s">
        <v>1897</v>
      </c>
      <c r="B328" s="285" t="s">
        <v>20</v>
      </c>
      <c r="C328" s="321">
        <v>2013</v>
      </c>
      <c r="D328" s="322">
        <v>15</v>
      </c>
      <c r="E328" s="323" t="s">
        <v>545</v>
      </c>
      <c r="F328" s="282">
        <v>50</v>
      </c>
      <c r="G328" s="283">
        <v>1</v>
      </c>
      <c r="H328" s="284">
        <v>50</v>
      </c>
      <c r="I328" s="284">
        <v>50</v>
      </c>
      <c r="J328" s="285" t="s">
        <v>2001</v>
      </c>
      <c r="K328" s="285" t="s">
        <v>689</v>
      </c>
      <c r="L328" s="80" t="s">
        <v>1899</v>
      </c>
      <c r="M328" s="324" t="s">
        <v>1899</v>
      </c>
      <c r="N328" s="324" t="s">
        <v>1899</v>
      </c>
      <c r="O328" s="80"/>
      <c r="P328" s="324" t="s">
        <v>1899</v>
      </c>
      <c r="Q328" s="285"/>
      <c r="R328" s="286" t="s">
        <v>664</v>
      </c>
      <c r="S328" s="1"/>
      <c r="T328" s="1"/>
    </row>
    <row r="329" ht="23" customHeight="1" spans="1:20">
      <c r="A329" s="280" t="s">
        <v>1900</v>
      </c>
      <c r="B329" s="285" t="s">
        <v>20</v>
      </c>
      <c r="C329" s="321">
        <v>2013</v>
      </c>
      <c r="D329" s="322">
        <v>16</v>
      </c>
      <c r="E329" s="323" t="s">
        <v>546</v>
      </c>
      <c r="F329" s="282">
        <v>60</v>
      </c>
      <c r="G329" s="283">
        <v>50</v>
      </c>
      <c r="H329" s="284">
        <v>60</v>
      </c>
      <c r="I329" s="284">
        <v>60</v>
      </c>
      <c r="J329" s="285" t="s">
        <v>2001</v>
      </c>
      <c r="K329" s="285" t="s">
        <v>689</v>
      </c>
      <c r="L329" s="80" t="s">
        <v>759</v>
      </c>
      <c r="M329" s="324" t="s">
        <v>759</v>
      </c>
      <c r="N329" s="324" t="s">
        <v>759</v>
      </c>
      <c r="O329" s="80"/>
      <c r="P329" s="324" t="s">
        <v>759</v>
      </c>
      <c r="Q329" s="285"/>
      <c r="R329" s="286" t="s">
        <v>664</v>
      </c>
      <c r="S329" s="1"/>
      <c r="T329" s="1"/>
    </row>
    <row r="330" ht="23" customHeight="1" spans="1:20">
      <c r="A330" s="475" t="s">
        <v>1902</v>
      </c>
      <c r="B330" s="285" t="s">
        <v>20</v>
      </c>
      <c r="C330" s="321">
        <v>2013</v>
      </c>
      <c r="D330" s="322">
        <v>17</v>
      </c>
      <c r="E330" s="327" t="s">
        <v>547</v>
      </c>
      <c r="F330" s="282">
        <v>45</v>
      </c>
      <c r="G330" s="283">
        <v>1</v>
      </c>
      <c r="H330" s="284">
        <v>45</v>
      </c>
      <c r="I330" s="284">
        <v>2.25</v>
      </c>
      <c r="J330" s="285" t="s">
        <v>1997</v>
      </c>
      <c r="K330" s="285" t="s">
        <v>735</v>
      </c>
      <c r="L330" s="80" t="s">
        <v>808</v>
      </c>
      <c r="M330" s="324" t="s">
        <v>2033</v>
      </c>
      <c r="N330" s="324" t="s">
        <v>2033</v>
      </c>
      <c r="O330" s="80" t="s">
        <v>2006</v>
      </c>
      <c r="P330" s="324" t="s">
        <v>2033</v>
      </c>
      <c r="Q330" s="285"/>
      <c r="R330" s="286" t="s">
        <v>777</v>
      </c>
      <c r="S330" s="1" t="s">
        <v>1999</v>
      </c>
      <c r="T330" s="1"/>
    </row>
    <row r="331" ht="23" customHeight="1" spans="1:20">
      <c r="A331" s="280" t="s">
        <v>1904</v>
      </c>
      <c r="B331" s="285" t="s">
        <v>20</v>
      </c>
      <c r="C331" s="321">
        <v>2013</v>
      </c>
      <c r="D331" s="322">
        <v>18</v>
      </c>
      <c r="E331" s="323" t="s">
        <v>548</v>
      </c>
      <c r="F331" s="282">
        <v>50</v>
      </c>
      <c r="G331" s="283">
        <v>403</v>
      </c>
      <c r="H331" s="284">
        <v>50</v>
      </c>
      <c r="I331" s="284">
        <v>50</v>
      </c>
      <c r="J331" s="285" t="s">
        <v>2001</v>
      </c>
      <c r="K331" s="285" t="s">
        <v>689</v>
      </c>
      <c r="L331" s="80" t="s">
        <v>1906</v>
      </c>
      <c r="M331" s="324" t="s">
        <v>1906</v>
      </c>
      <c r="N331" s="324" t="s">
        <v>1906</v>
      </c>
      <c r="O331" s="80"/>
      <c r="P331" s="324" t="s">
        <v>1906</v>
      </c>
      <c r="Q331" s="285"/>
      <c r="R331" s="286" t="s">
        <v>664</v>
      </c>
      <c r="S331" s="1"/>
      <c r="T331" s="1"/>
    </row>
    <row r="332" ht="23" customHeight="1" spans="1:20">
      <c r="A332" s="280" t="s">
        <v>1907</v>
      </c>
      <c r="B332" s="285" t="s">
        <v>20</v>
      </c>
      <c r="C332" s="321">
        <v>2014</v>
      </c>
      <c r="D332" s="322">
        <v>20</v>
      </c>
      <c r="E332" s="323" t="s">
        <v>1908</v>
      </c>
      <c r="F332" s="282">
        <v>40</v>
      </c>
      <c r="G332" s="283">
        <v>203</v>
      </c>
      <c r="H332" s="284">
        <v>40</v>
      </c>
      <c r="I332" s="284">
        <v>40</v>
      </c>
      <c r="J332" s="285" t="s">
        <v>2001</v>
      </c>
      <c r="K332" s="285" t="s">
        <v>689</v>
      </c>
      <c r="L332" s="80" t="s">
        <v>1911</v>
      </c>
      <c r="M332" s="324" t="s">
        <v>1911</v>
      </c>
      <c r="N332" s="324" t="s">
        <v>1911</v>
      </c>
      <c r="O332" s="80"/>
      <c r="P332" s="324" t="s">
        <v>1911</v>
      </c>
      <c r="Q332" s="285"/>
      <c r="R332" s="286" t="s">
        <v>664</v>
      </c>
      <c r="S332" s="1"/>
      <c r="T332" s="1"/>
    </row>
    <row r="333" ht="27" spans="1:20">
      <c r="A333" s="280" t="s">
        <v>1912</v>
      </c>
      <c r="B333" s="285" t="s">
        <v>20</v>
      </c>
      <c r="C333" s="321">
        <v>2014</v>
      </c>
      <c r="D333" s="323">
        <v>21</v>
      </c>
      <c r="E333" s="323" t="s">
        <v>550</v>
      </c>
      <c r="F333" s="282">
        <v>70</v>
      </c>
      <c r="G333" s="283">
        <v>1</v>
      </c>
      <c r="H333" s="284">
        <v>70</v>
      </c>
      <c r="I333" s="284">
        <v>3.5</v>
      </c>
      <c r="J333" s="285" t="s">
        <v>1997</v>
      </c>
      <c r="K333" s="285" t="s">
        <v>662</v>
      </c>
      <c r="L333" s="80" t="s">
        <v>1915</v>
      </c>
      <c r="M333" s="324" t="s">
        <v>1915</v>
      </c>
      <c r="N333" s="324" t="s">
        <v>1915</v>
      </c>
      <c r="O333" s="80" t="s">
        <v>2004</v>
      </c>
      <c r="P333" s="324" t="s">
        <v>1915</v>
      </c>
      <c r="Q333" s="285"/>
      <c r="R333" s="286" t="s">
        <v>777</v>
      </c>
      <c r="S333" s="1"/>
      <c r="T333" s="1"/>
    </row>
    <row r="334" ht="23" customHeight="1" spans="1:20">
      <c r="A334" s="280" t="s">
        <v>1916</v>
      </c>
      <c r="B334" s="285" t="s">
        <v>20</v>
      </c>
      <c r="C334" s="321">
        <v>2014</v>
      </c>
      <c r="D334" s="322">
        <v>22</v>
      </c>
      <c r="E334" s="323" t="s">
        <v>551</v>
      </c>
      <c r="F334" s="282">
        <v>50</v>
      </c>
      <c r="G334" s="283">
        <v>101</v>
      </c>
      <c r="H334" s="284">
        <v>50</v>
      </c>
      <c r="I334" s="284">
        <v>50</v>
      </c>
      <c r="J334" s="285" t="s">
        <v>2001</v>
      </c>
      <c r="K334" s="285" t="s">
        <v>689</v>
      </c>
      <c r="L334" s="80" t="s">
        <v>1894</v>
      </c>
      <c r="M334" s="324" t="s">
        <v>1894</v>
      </c>
      <c r="N334" s="324" t="s">
        <v>1894</v>
      </c>
      <c r="O334" s="80"/>
      <c r="P334" s="324" t="s">
        <v>1894</v>
      </c>
      <c r="Q334" s="285"/>
      <c r="R334" s="286" t="s">
        <v>664</v>
      </c>
      <c r="S334" s="1"/>
      <c r="T334" s="1"/>
    </row>
    <row r="335" ht="23" customHeight="1" spans="1:20">
      <c r="A335" s="280" t="s">
        <v>1919</v>
      </c>
      <c r="B335" s="285" t="s">
        <v>20</v>
      </c>
      <c r="C335" s="321">
        <v>2014</v>
      </c>
      <c r="D335" s="322">
        <v>23</v>
      </c>
      <c r="E335" s="323" t="s">
        <v>1920</v>
      </c>
      <c r="F335" s="282">
        <v>50</v>
      </c>
      <c r="G335" s="283">
        <v>1</v>
      </c>
      <c r="H335" s="284">
        <v>50</v>
      </c>
      <c r="I335" s="284">
        <v>2.5</v>
      </c>
      <c r="J335" s="285" t="s">
        <v>1997</v>
      </c>
      <c r="K335" s="285" t="s">
        <v>695</v>
      </c>
      <c r="L335" s="80" t="s">
        <v>1922</v>
      </c>
      <c r="M335" s="324" t="s">
        <v>1922</v>
      </c>
      <c r="N335" s="324" t="s">
        <v>1922</v>
      </c>
      <c r="O335" s="80" t="s">
        <v>2006</v>
      </c>
      <c r="P335" s="324" t="s">
        <v>1922</v>
      </c>
      <c r="Q335" s="285"/>
      <c r="R335" s="286" t="s">
        <v>777</v>
      </c>
      <c r="S335" s="1"/>
      <c r="T335" s="1"/>
    </row>
    <row r="336" ht="23" customHeight="1" spans="1:20">
      <c r="A336" s="280" t="s">
        <v>1923</v>
      </c>
      <c r="B336" s="285" t="s">
        <v>20</v>
      </c>
      <c r="C336" s="321">
        <v>2014</v>
      </c>
      <c r="D336" s="322">
        <v>24</v>
      </c>
      <c r="E336" s="323" t="s">
        <v>1924</v>
      </c>
      <c r="F336" s="282">
        <v>45</v>
      </c>
      <c r="G336" s="283">
        <v>1</v>
      </c>
      <c r="H336" s="284">
        <v>45</v>
      </c>
      <c r="I336" s="284">
        <v>2.25</v>
      </c>
      <c r="J336" s="285" t="s">
        <v>1997</v>
      </c>
      <c r="K336" s="285" t="s">
        <v>662</v>
      </c>
      <c r="L336" s="80" t="s">
        <v>858</v>
      </c>
      <c r="M336" s="324" t="s">
        <v>858</v>
      </c>
      <c r="N336" s="324" t="s">
        <v>858</v>
      </c>
      <c r="O336" s="80" t="s">
        <v>2002</v>
      </c>
      <c r="P336" s="324" t="s">
        <v>858</v>
      </c>
      <c r="Q336" s="285"/>
      <c r="R336" s="286" t="s">
        <v>777</v>
      </c>
      <c r="S336" s="1"/>
      <c r="T336" s="1"/>
    </row>
    <row r="337" ht="23" customHeight="1" spans="1:20">
      <c r="A337" s="280" t="s">
        <v>1927</v>
      </c>
      <c r="B337" s="285" t="s">
        <v>20</v>
      </c>
      <c r="C337" s="321">
        <v>2014</v>
      </c>
      <c r="D337" s="322">
        <v>26</v>
      </c>
      <c r="E337" s="323" t="s">
        <v>555</v>
      </c>
      <c r="F337" s="282">
        <v>55</v>
      </c>
      <c r="G337" s="283">
        <v>4</v>
      </c>
      <c r="H337" s="284">
        <v>55</v>
      </c>
      <c r="I337" s="284">
        <v>55</v>
      </c>
      <c r="J337" s="285" t="s">
        <v>2001</v>
      </c>
      <c r="K337" s="285" t="s">
        <v>689</v>
      </c>
      <c r="L337" s="80" t="s">
        <v>1929</v>
      </c>
      <c r="M337" s="324" t="s">
        <v>1929</v>
      </c>
      <c r="N337" s="324" t="s">
        <v>1929</v>
      </c>
      <c r="O337" s="80"/>
      <c r="P337" s="324" t="s">
        <v>1929</v>
      </c>
      <c r="Q337" s="285" t="s">
        <v>2035</v>
      </c>
      <c r="R337" s="286" t="s">
        <v>664</v>
      </c>
      <c r="S337" s="1"/>
      <c r="T337" s="1"/>
    </row>
    <row r="338" ht="23" customHeight="1" spans="1:20">
      <c r="A338" s="280" t="s">
        <v>1930</v>
      </c>
      <c r="B338" s="285" t="s">
        <v>20</v>
      </c>
      <c r="C338" s="321">
        <v>2014</v>
      </c>
      <c r="D338" s="322">
        <v>27</v>
      </c>
      <c r="E338" s="323" t="s">
        <v>556</v>
      </c>
      <c r="F338" s="282">
        <v>60</v>
      </c>
      <c r="G338" s="283">
        <v>1</v>
      </c>
      <c r="H338" s="284">
        <v>60</v>
      </c>
      <c r="I338" s="284">
        <v>5.375</v>
      </c>
      <c r="J338" s="285" t="s">
        <v>1997</v>
      </c>
      <c r="K338" s="285" t="s">
        <v>735</v>
      </c>
      <c r="L338" s="80" t="s">
        <v>808</v>
      </c>
      <c r="M338" s="324" t="s">
        <v>2036</v>
      </c>
      <c r="N338" s="324" t="s">
        <v>2036</v>
      </c>
      <c r="O338" s="80" t="s">
        <v>2006</v>
      </c>
      <c r="P338" s="324" t="s">
        <v>2036</v>
      </c>
      <c r="Q338" s="285" t="s">
        <v>2035</v>
      </c>
      <c r="R338" s="286" t="s">
        <v>659</v>
      </c>
      <c r="S338" s="1"/>
      <c r="T338" s="1"/>
    </row>
    <row r="339" ht="23" customHeight="1" spans="1:20">
      <c r="A339" s="280" t="s">
        <v>1933</v>
      </c>
      <c r="B339" s="285" t="s">
        <v>20</v>
      </c>
      <c r="C339" s="321">
        <v>2014</v>
      </c>
      <c r="D339" s="322"/>
      <c r="E339" s="323" t="s">
        <v>557</v>
      </c>
      <c r="F339" s="282">
        <v>55</v>
      </c>
      <c r="G339" s="283">
        <v>13383</v>
      </c>
      <c r="H339" s="284">
        <v>55</v>
      </c>
      <c r="I339" s="284">
        <v>7.27833333333333</v>
      </c>
      <c r="J339" s="285" t="s">
        <v>1997</v>
      </c>
      <c r="K339" s="285" t="s">
        <v>662</v>
      </c>
      <c r="L339" s="80" t="s">
        <v>1361</v>
      </c>
      <c r="M339" s="324" t="s">
        <v>1361</v>
      </c>
      <c r="N339" s="324" t="s">
        <v>1361</v>
      </c>
      <c r="O339" s="80" t="s">
        <v>2005</v>
      </c>
      <c r="P339" s="324" t="s">
        <v>1361</v>
      </c>
      <c r="Q339" s="285"/>
      <c r="R339" s="286" t="s">
        <v>664</v>
      </c>
      <c r="S339" s="1"/>
      <c r="T339" s="1"/>
    </row>
    <row r="340" ht="23" customHeight="1" spans="1:20">
      <c r="A340" s="280" t="s">
        <v>1935</v>
      </c>
      <c r="B340" s="285" t="s">
        <v>20</v>
      </c>
      <c r="C340" s="321">
        <v>2014</v>
      </c>
      <c r="D340" s="322">
        <v>29</v>
      </c>
      <c r="E340" s="323" t="s">
        <v>544</v>
      </c>
      <c r="F340" s="282">
        <v>55</v>
      </c>
      <c r="G340" s="283">
        <v>4</v>
      </c>
      <c r="H340" s="284">
        <v>55</v>
      </c>
      <c r="I340" s="284">
        <v>55</v>
      </c>
      <c r="J340" s="285" t="s">
        <v>2001</v>
      </c>
      <c r="K340" s="285" t="s">
        <v>689</v>
      </c>
      <c r="L340" s="80" t="s">
        <v>1937</v>
      </c>
      <c r="M340" s="324" t="s">
        <v>1937</v>
      </c>
      <c r="N340" s="324" t="s">
        <v>1937</v>
      </c>
      <c r="O340" s="80"/>
      <c r="P340" s="324" t="s">
        <v>1937</v>
      </c>
      <c r="Q340" s="285"/>
      <c r="R340" s="286" t="s">
        <v>664</v>
      </c>
      <c r="S340" s="1"/>
      <c r="T340" s="1"/>
    </row>
    <row r="341" ht="23" customHeight="1" spans="1:20">
      <c r="A341" s="280" t="s">
        <v>1938</v>
      </c>
      <c r="B341" s="285" t="s">
        <v>20</v>
      </c>
      <c r="C341" s="321">
        <v>2014</v>
      </c>
      <c r="D341" s="322">
        <v>30</v>
      </c>
      <c r="E341" s="323" t="s">
        <v>558</v>
      </c>
      <c r="F341" s="282">
        <v>60</v>
      </c>
      <c r="G341" s="283">
        <v>1000</v>
      </c>
      <c r="H341" s="284">
        <v>60</v>
      </c>
      <c r="I341" s="284">
        <v>60</v>
      </c>
      <c r="J341" s="285" t="s">
        <v>2001</v>
      </c>
      <c r="K341" s="285" t="s">
        <v>689</v>
      </c>
      <c r="L341" s="80" t="s">
        <v>1334</v>
      </c>
      <c r="M341" s="324" t="s">
        <v>1334</v>
      </c>
      <c r="N341" s="324" t="s">
        <v>1334</v>
      </c>
      <c r="O341" s="80"/>
      <c r="P341" s="324" t="s">
        <v>1334</v>
      </c>
      <c r="Q341" s="285"/>
      <c r="R341" s="286" t="s">
        <v>664</v>
      </c>
      <c r="S341" s="1"/>
      <c r="T341" s="1"/>
    </row>
    <row r="342" ht="23" customHeight="1" spans="1:20">
      <c r="A342" s="280" t="s">
        <v>1940</v>
      </c>
      <c r="B342" s="285" t="s">
        <v>20</v>
      </c>
      <c r="C342" s="321">
        <v>2014</v>
      </c>
      <c r="D342" s="322">
        <v>31</v>
      </c>
      <c r="E342" s="323" t="s">
        <v>559</v>
      </c>
      <c r="F342" s="282">
        <v>30</v>
      </c>
      <c r="G342" s="283">
        <v>36</v>
      </c>
      <c r="H342" s="284">
        <v>30</v>
      </c>
      <c r="I342" s="284">
        <v>30</v>
      </c>
      <c r="J342" s="285" t="s">
        <v>2001</v>
      </c>
      <c r="K342" s="285" t="s">
        <v>689</v>
      </c>
      <c r="L342" s="80" t="s">
        <v>1333</v>
      </c>
      <c r="M342" s="324" t="s">
        <v>1333</v>
      </c>
      <c r="N342" s="324" t="s">
        <v>1333</v>
      </c>
      <c r="O342" s="80"/>
      <c r="P342" s="324" t="s">
        <v>1333</v>
      </c>
      <c r="Q342" s="285"/>
      <c r="R342" s="286" t="s">
        <v>664</v>
      </c>
      <c r="S342" s="1"/>
      <c r="T342" s="1"/>
    </row>
    <row r="343" ht="23" customHeight="1" spans="1:20">
      <c r="A343" s="280" t="s">
        <v>1942</v>
      </c>
      <c r="B343" s="285" t="s">
        <v>20</v>
      </c>
      <c r="C343" s="321">
        <v>2014</v>
      </c>
      <c r="D343" s="322">
        <v>32</v>
      </c>
      <c r="E343" s="323" t="s">
        <v>560</v>
      </c>
      <c r="F343" s="282">
        <v>30</v>
      </c>
      <c r="G343" s="283">
        <v>1</v>
      </c>
      <c r="H343" s="284">
        <v>30</v>
      </c>
      <c r="I343" s="284">
        <v>1.7375</v>
      </c>
      <c r="J343" s="285" t="s">
        <v>1997</v>
      </c>
      <c r="K343" s="285" t="s">
        <v>695</v>
      </c>
      <c r="L343" s="80" t="s">
        <v>1867</v>
      </c>
      <c r="M343" s="324" t="s">
        <v>1867</v>
      </c>
      <c r="N343" s="324" t="s">
        <v>1867</v>
      </c>
      <c r="O343" s="80" t="s">
        <v>2005</v>
      </c>
      <c r="P343" s="324" t="s">
        <v>1867</v>
      </c>
      <c r="Q343" s="285"/>
      <c r="R343" s="286" t="s">
        <v>659</v>
      </c>
      <c r="S343" s="1"/>
      <c r="T343" s="1"/>
    </row>
    <row r="344" ht="23" customHeight="1" spans="1:20">
      <c r="A344" s="280" t="s">
        <v>1944</v>
      </c>
      <c r="B344" s="285" t="s">
        <v>20</v>
      </c>
      <c r="C344" s="321">
        <v>2014</v>
      </c>
      <c r="D344" s="322">
        <v>33</v>
      </c>
      <c r="E344" s="323" t="s">
        <v>561</v>
      </c>
      <c r="F344" s="282">
        <v>35</v>
      </c>
      <c r="G344" s="283">
        <v>1</v>
      </c>
      <c r="H344" s="284">
        <v>35</v>
      </c>
      <c r="I344" s="284">
        <v>35</v>
      </c>
      <c r="J344" s="285" t="s">
        <v>1997</v>
      </c>
      <c r="K344" s="285" t="s">
        <v>695</v>
      </c>
      <c r="L344" s="80" t="s">
        <v>1883</v>
      </c>
      <c r="M344" s="324" t="s">
        <v>1883</v>
      </c>
      <c r="N344" s="324" t="s">
        <v>1883</v>
      </c>
      <c r="O344" s="80" t="s">
        <v>2000</v>
      </c>
      <c r="P344" s="324" t="s">
        <v>1883</v>
      </c>
      <c r="Q344" s="285"/>
      <c r="R344" s="286" t="s">
        <v>777</v>
      </c>
      <c r="S344" s="1"/>
      <c r="T344" s="1"/>
    </row>
    <row r="345" ht="23" customHeight="1" spans="1:20">
      <c r="A345" s="280" t="s">
        <v>1946</v>
      </c>
      <c r="B345" s="285" t="s">
        <v>20</v>
      </c>
      <c r="C345" s="321">
        <v>2014</v>
      </c>
      <c r="D345" s="322">
        <v>34</v>
      </c>
      <c r="E345" s="323" t="s">
        <v>562</v>
      </c>
      <c r="F345" s="282">
        <v>40</v>
      </c>
      <c r="G345" s="283">
        <v>20002</v>
      </c>
      <c r="H345" s="284">
        <v>40</v>
      </c>
      <c r="I345" s="284">
        <v>40</v>
      </c>
      <c r="J345" s="285" t="s">
        <v>2001</v>
      </c>
      <c r="K345" s="285" t="s">
        <v>689</v>
      </c>
      <c r="L345" s="80" t="s">
        <v>1948</v>
      </c>
      <c r="M345" s="324" t="s">
        <v>1948</v>
      </c>
      <c r="N345" s="324" t="s">
        <v>1948</v>
      </c>
      <c r="O345" s="80"/>
      <c r="P345" s="324" t="s">
        <v>1948</v>
      </c>
      <c r="Q345" s="285"/>
      <c r="R345" s="286" t="s">
        <v>664</v>
      </c>
      <c r="S345" s="1"/>
      <c r="T345" s="1"/>
    </row>
    <row r="346" ht="23" customHeight="1" spans="1:20">
      <c r="A346" s="280" t="s">
        <v>1816</v>
      </c>
      <c r="B346" s="285" t="s">
        <v>20</v>
      </c>
      <c r="C346" s="321">
        <v>2014</v>
      </c>
      <c r="D346" s="322"/>
      <c r="E346" s="323" t="s">
        <v>563</v>
      </c>
      <c r="F346" s="282">
        <v>30</v>
      </c>
      <c r="G346" s="283">
        <v>1</v>
      </c>
      <c r="H346" s="284">
        <v>30</v>
      </c>
      <c r="I346" s="284">
        <v>0</v>
      </c>
      <c r="J346" s="285" t="s">
        <v>1997</v>
      </c>
      <c r="K346" s="285" t="s">
        <v>662</v>
      </c>
      <c r="L346" s="80" t="s">
        <v>853</v>
      </c>
      <c r="M346" s="324" t="s">
        <v>853</v>
      </c>
      <c r="N346" s="324" t="s">
        <v>853</v>
      </c>
      <c r="O346" s="80" t="s">
        <v>2005</v>
      </c>
      <c r="P346" s="324" t="s">
        <v>853</v>
      </c>
      <c r="Q346" s="285"/>
      <c r="R346" s="286"/>
      <c r="S346" s="1"/>
      <c r="T346" s="1"/>
    </row>
    <row r="347" ht="23" customHeight="1" spans="1:20">
      <c r="A347" s="280" t="s">
        <v>1950</v>
      </c>
      <c r="B347" s="285" t="s">
        <v>20</v>
      </c>
      <c r="C347" s="321">
        <v>2014</v>
      </c>
      <c r="D347" s="322">
        <v>36</v>
      </c>
      <c r="E347" s="323" t="s">
        <v>564</v>
      </c>
      <c r="F347" s="282">
        <v>300.02</v>
      </c>
      <c r="G347" s="283">
        <v>39</v>
      </c>
      <c r="H347" s="284">
        <v>300.02</v>
      </c>
      <c r="I347" s="284">
        <v>17.3761583333334</v>
      </c>
      <c r="J347" s="285" t="s">
        <v>2001</v>
      </c>
      <c r="K347" s="285" t="s">
        <v>689</v>
      </c>
      <c r="L347" s="80" t="s">
        <v>1952</v>
      </c>
      <c r="M347" s="324" t="s">
        <v>1952</v>
      </c>
      <c r="N347" s="324" t="s">
        <v>1952</v>
      </c>
      <c r="O347" s="80"/>
      <c r="P347" s="324" t="s">
        <v>1952</v>
      </c>
      <c r="Q347" s="285"/>
      <c r="R347" s="286" t="s">
        <v>664</v>
      </c>
      <c r="S347" s="1"/>
      <c r="T347" s="1"/>
    </row>
    <row r="348" ht="23" customHeight="1" spans="1:20">
      <c r="A348" s="280" t="s">
        <v>1953</v>
      </c>
      <c r="B348" s="285" t="s">
        <v>20</v>
      </c>
      <c r="C348" s="321">
        <v>2015</v>
      </c>
      <c r="D348" s="322">
        <v>37</v>
      </c>
      <c r="E348" s="323" t="s">
        <v>565</v>
      </c>
      <c r="F348" s="282">
        <v>70</v>
      </c>
      <c r="G348" s="283">
        <v>322</v>
      </c>
      <c r="H348" s="284">
        <v>70</v>
      </c>
      <c r="I348" s="284">
        <v>70</v>
      </c>
      <c r="J348" s="285" t="s">
        <v>2001</v>
      </c>
      <c r="K348" s="285" t="s">
        <v>689</v>
      </c>
      <c r="L348" s="80" t="s">
        <v>1956</v>
      </c>
      <c r="M348" s="324" t="s">
        <v>1956</v>
      </c>
      <c r="N348" s="324" t="s">
        <v>1956</v>
      </c>
      <c r="O348" s="80"/>
      <c r="P348" s="324" t="s">
        <v>1956</v>
      </c>
      <c r="Q348" s="285"/>
      <c r="R348" s="286" t="s">
        <v>664</v>
      </c>
      <c r="S348" s="1"/>
      <c r="T348" s="1"/>
    </row>
    <row r="349" ht="23" customHeight="1" spans="1:20">
      <c r="A349" s="280" t="s">
        <v>1957</v>
      </c>
      <c r="B349" s="285" t="s">
        <v>20</v>
      </c>
      <c r="C349" s="321">
        <v>2015</v>
      </c>
      <c r="D349" s="322">
        <v>38</v>
      </c>
      <c r="E349" s="323" t="s">
        <v>566</v>
      </c>
      <c r="F349" s="282">
        <v>80</v>
      </c>
      <c r="G349" s="283">
        <v>81</v>
      </c>
      <c r="H349" s="284">
        <v>80</v>
      </c>
      <c r="I349" s="284">
        <v>80</v>
      </c>
      <c r="J349" s="285" t="s">
        <v>2001</v>
      </c>
      <c r="K349" s="285" t="s">
        <v>689</v>
      </c>
      <c r="L349" s="80" t="s">
        <v>1960</v>
      </c>
      <c r="M349" s="324" t="s">
        <v>1960</v>
      </c>
      <c r="N349" s="324" t="s">
        <v>1960</v>
      </c>
      <c r="O349" s="80"/>
      <c r="P349" s="324" t="s">
        <v>1960</v>
      </c>
      <c r="Q349" s="285"/>
      <c r="R349" s="286" t="s">
        <v>664</v>
      </c>
      <c r="S349" s="1"/>
      <c r="T349" s="1"/>
    </row>
    <row r="350" ht="23" customHeight="1" spans="1:20">
      <c r="A350" s="280" t="s">
        <v>1961</v>
      </c>
      <c r="B350" s="285" t="s">
        <v>20</v>
      </c>
      <c r="C350" s="321">
        <v>2015</v>
      </c>
      <c r="D350" s="322">
        <v>41</v>
      </c>
      <c r="E350" s="323" t="s">
        <v>567</v>
      </c>
      <c r="F350" s="282">
        <v>60</v>
      </c>
      <c r="G350" s="283">
        <v>2213</v>
      </c>
      <c r="H350" s="284">
        <v>60</v>
      </c>
      <c r="I350" s="284">
        <v>60</v>
      </c>
      <c r="J350" s="285" t="s">
        <v>2001</v>
      </c>
      <c r="K350" s="285" t="s">
        <v>689</v>
      </c>
      <c r="L350" s="80" t="s">
        <v>1964</v>
      </c>
      <c r="M350" s="324" t="s">
        <v>1964</v>
      </c>
      <c r="N350" s="324" t="s">
        <v>1964</v>
      </c>
      <c r="O350" s="80"/>
      <c r="P350" s="324" t="s">
        <v>1964</v>
      </c>
      <c r="Q350" s="285"/>
      <c r="R350" s="286" t="s">
        <v>664</v>
      </c>
      <c r="S350" s="1"/>
      <c r="T350" s="1"/>
    </row>
    <row r="351" ht="23" customHeight="1" spans="1:20">
      <c r="A351" s="280" t="s">
        <v>1965</v>
      </c>
      <c r="B351" s="285" t="s">
        <v>20</v>
      </c>
      <c r="C351" s="321">
        <v>2015</v>
      </c>
      <c r="D351" s="322">
        <v>42</v>
      </c>
      <c r="E351" s="323" t="s">
        <v>568</v>
      </c>
      <c r="F351" s="282">
        <v>50</v>
      </c>
      <c r="G351" s="283">
        <v>100</v>
      </c>
      <c r="H351" s="284">
        <v>50</v>
      </c>
      <c r="I351" s="284">
        <v>50</v>
      </c>
      <c r="J351" s="285" t="s">
        <v>1997</v>
      </c>
      <c r="K351" s="285" t="s">
        <v>695</v>
      </c>
      <c r="L351" s="80" t="s">
        <v>1968</v>
      </c>
      <c r="M351" s="324" t="s">
        <v>1968</v>
      </c>
      <c r="N351" s="324" t="s">
        <v>1968</v>
      </c>
      <c r="O351" s="80" t="s">
        <v>2000</v>
      </c>
      <c r="P351" s="324" t="s">
        <v>1968</v>
      </c>
      <c r="Q351" s="285"/>
      <c r="R351" s="286" t="s">
        <v>659</v>
      </c>
      <c r="S351" s="1"/>
      <c r="T351" s="1"/>
    </row>
    <row r="352" ht="30" customHeight="1" spans="1:20">
      <c r="A352" s="475" t="s">
        <v>1969</v>
      </c>
      <c r="B352" s="285" t="s">
        <v>20</v>
      </c>
      <c r="C352" s="321">
        <v>2015</v>
      </c>
      <c r="D352" s="322">
        <v>43</v>
      </c>
      <c r="E352" s="327" t="s">
        <v>569</v>
      </c>
      <c r="F352" s="282">
        <v>49</v>
      </c>
      <c r="G352" s="283">
        <v>2</v>
      </c>
      <c r="H352" s="284">
        <v>49</v>
      </c>
      <c r="I352" s="284">
        <v>49</v>
      </c>
      <c r="J352" s="285" t="s">
        <v>1997</v>
      </c>
      <c r="K352" s="285" t="s">
        <v>695</v>
      </c>
      <c r="L352" s="80" t="s">
        <v>1968</v>
      </c>
      <c r="M352" s="324" t="s">
        <v>1968</v>
      </c>
      <c r="N352" s="324" t="s">
        <v>1968</v>
      </c>
      <c r="O352" s="80" t="s">
        <v>2000</v>
      </c>
      <c r="P352" s="324" t="s">
        <v>1968</v>
      </c>
      <c r="Q352" s="285"/>
      <c r="R352" s="286" t="s">
        <v>777</v>
      </c>
      <c r="S352" s="1" t="s">
        <v>1999</v>
      </c>
      <c r="T352" s="1"/>
    </row>
    <row r="353" ht="23" customHeight="1" spans="1:20">
      <c r="A353" s="280" t="s">
        <v>1356</v>
      </c>
      <c r="B353" s="285" t="s">
        <v>20</v>
      </c>
      <c r="C353" s="321">
        <v>2018</v>
      </c>
      <c r="D353" s="322"/>
      <c r="E353" s="323" t="s">
        <v>573</v>
      </c>
      <c r="F353" s="282">
        <v>719.82</v>
      </c>
      <c r="G353" s="283">
        <v>2</v>
      </c>
      <c r="H353" s="284">
        <v>719.82</v>
      </c>
      <c r="I353" s="284">
        <v>35.991</v>
      </c>
      <c r="J353" s="285" t="s">
        <v>1997</v>
      </c>
      <c r="K353" s="285" t="s">
        <v>662</v>
      </c>
      <c r="L353" s="80" t="s">
        <v>1973</v>
      </c>
      <c r="M353" s="324" t="s">
        <v>1973</v>
      </c>
      <c r="N353" s="324" t="s">
        <v>1973</v>
      </c>
      <c r="O353" s="80" t="s">
        <v>2037</v>
      </c>
      <c r="P353" s="324" t="s">
        <v>1973</v>
      </c>
      <c r="Q353" s="285"/>
      <c r="R353" s="286"/>
      <c r="S353" s="1"/>
      <c r="T353" s="1"/>
    </row>
    <row r="354" ht="26" customHeight="1" spans="1:20">
      <c r="F354" s="259"/>
      <c r="G354" s="259">
        <f>SUBTOTAL(9,G6:G353)</f>
        <v>3117264</v>
      </c>
      <c r="H354" s="259">
        <f>SUBTOTAL(9,H6:H353)</f>
        <v>114618.14378809</v>
      </c>
      <c r="I354" s="259">
        <f>SUBTOTAL(9,I6:I353)</f>
        <v>72895.7735025797</v>
      </c>
      <c r="L354" s="328"/>
      <c r="M354" s="328"/>
      <c r="N354" s="328"/>
      <c r="O354" s="328"/>
      <c r="P354" s="328"/>
    </row>
    <row r="355" ht="23" customHeight="1" spans="1:20">
      <c r="F355" s="259"/>
      <c r="G355" s="257" t="s">
        <v>2038</v>
      </c>
      <c r="H355" s="259">
        <f>附件3!M357</f>
        <v>114618.143788212</v>
      </c>
      <c r="I355" s="259"/>
      <c r="L355" s="328"/>
      <c r="M355" s="328"/>
      <c r="N355" s="328"/>
      <c r="O355" s="328"/>
      <c r="P355" s="328"/>
    </row>
    <row r="356" ht="23" customHeight="1" spans="1:20">
      <c r="F356" s="259"/>
      <c r="H356" s="259">
        <f>H354-H355</f>
        <v>-1.21581251733005e-7</v>
      </c>
      <c r="I356" s="259"/>
      <c r="L356" s="328"/>
      <c r="M356" s="328"/>
      <c r="N356" s="328"/>
      <c r="O356" s="328"/>
      <c r="P356" s="328"/>
    </row>
    <row r="357" ht="23" customHeight="1"/>
    <row r="363" spans="1:20">
      <c r="J363" s="329"/>
    </row>
  </sheetData>
  <autoFilter xmlns:etc="http://www.wps.cn/officeDocument/2017/etCustomData" ref="A5:T356" etc:filterBottomFollowUsedRange="0">
    <extLst/>
  </autoFilter>
  <mergeCells count="17">
    <mergeCell ref="A1:Q1"/>
    <mergeCell ref="K2:P2"/>
    <mergeCell ref="K3:L3"/>
    <mergeCell ref="A2:A4"/>
    <mergeCell ref="B2:B4"/>
    <mergeCell ref="C2:C4"/>
    <mergeCell ref="E2:E4"/>
    <mergeCell ref="F2:F4"/>
    <mergeCell ref="G2:G4"/>
    <mergeCell ref="H2:H4"/>
    <mergeCell ref="I2:I4"/>
    <mergeCell ref="J2:J4"/>
    <mergeCell ref="M3:M4"/>
    <mergeCell ref="N3:N4"/>
    <mergeCell ref="O3:O4"/>
    <mergeCell ref="P3:P4"/>
    <mergeCell ref="Q2:Q4"/>
  </mergeCells>
  <dataValidations count="2">
    <dataValidation type="list" allowBlank="1" showInputMessage="1" showErrorMessage="1" sqref="R6 R11 R14 R20 R23 R307 R8:R9 R26:R55 R57:R305">
      <formula1>"巩固,升级,盘活,调整"</formula1>
    </dataValidation>
    <dataValidation type="list" allowBlank="1" showInputMessage="1" showErrorMessage="1" sqref="K6:K307">
      <formula1>"农村集体经济组织,农户,国企,乡（镇）人民政府"</formula1>
    </dataValidation>
  </dataValidations>
  <pageMargins left="0.751388888888889" right="0.751388888888889" top="1" bottom="1" header="0.5" footer="0.5"/>
  <pageSetup paperSize="9" scale="39" fitToHeight="0" orientation="landscape" horizontalDpi="600"/>
  <headerFooter/>
  <drawing r:id="rId1"/>
  <legacyDrawing r:id="rId2"/>
  <oleObjects>
    <mc:AlternateContent xmlns:mc="http://schemas.openxmlformats.org/markup-compatibility/2006">
      <mc:Choice Requires="x14">
        <oleObject shapeId="1025" progId="Equation.KSEE3" r:id="rId3">
          <objectPr defaultSize="0" r:id="rId4">
            <anchor moveWithCells="1">
              <from>
                <xdr:col>2</xdr:col>
                <xdr:colOff>0</xdr:colOff>
                <xdr:row>5</xdr:row>
                <xdr:rowOff>0</xdr:rowOff>
              </from>
              <to>
                <xdr:col>2</xdr:col>
                <xdr:colOff>8890</xdr:colOff>
                <xdr:row>5</xdr:row>
                <xdr:rowOff>14605</xdr:rowOff>
              </to>
            </anchor>
          </objectPr>
        </oleObject>
      </mc:Choice>
      <mc:Fallback>
        <oleObject shapeId="1025" progId="Equation.KSEE3" r:id="rId3"/>
      </mc:Fallback>
    </mc:AlternateContent>
    <mc:AlternateContent xmlns:mc="http://schemas.openxmlformats.org/markup-compatibility/2006">
      <mc:Choice Requires="x14">
        <oleObject shapeId="1026" progId="Equation.KSEE3" r:id="rId5">
          <objectPr defaultSize="0" r:id="rId4">
            <anchor moveWithCells="1">
              <from>
                <xdr:col>2</xdr:col>
                <xdr:colOff>0</xdr:colOff>
                <xdr:row>5</xdr:row>
                <xdr:rowOff>0</xdr:rowOff>
              </from>
              <to>
                <xdr:col>2</xdr:col>
                <xdr:colOff>8255</xdr:colOff>
                <xdr:row>5</xdr:row>
                <xdr:rowOff>17780</xdr:rowOff>
              </to>
            </anchor>
          </objectPr>
        </oleObject>
      </mc:Choice>
      <mc:Fallback>
        <oleObject shapeId="1026" progId="Equation.KSEE3" r:id="rId5"/>
      </mc:Fallback>
    </mc:AlternateContent>
    <mc:AlternateContent xmlns:mc="http://schemas.openxmlformats.org/markup-compatibility/2006">
      <mc:Choice Requires="x14">
        <oleObject shapeId="1027" progId="Equation.KSEE3" r:id="rId6">
          <objectPr defaultSize="0" r:id="rId4">
            <anchor moveWithCells="1">
              <from>
                <xdr:col>2</xdr:col>
                <xdr:colOff>0</xdr:colOff>
                <xdr:row>5</xdr:row>
                <xdr:rowOff>0</xdr:rowOff>
              </from>
              <to>
                <xdr:col>2</xdr:col>
                <xdr:colOff>8255</xdr:colOff>
                <xdr:row>5</xdr:row>
                <xdr:rowOff>8255</xdr:rowOff>
              </to>
            </anchor>
          </objectPr>
        </oleObject>
      </mc:Choice>
      <mc:Fallback>
        <oleObject shapeId="1027" progId="Equation.KSEE3" r:id="rId6"/>
      </mc:Fallback>
    </mc:AlternateContent>
    <mc:AlternateContent xmlns:mc="http://schemas.openxmlformats.org/markup-compatibility/2006">
      <mc:Choice Requires="x14">
        <oleObject shapeId="1031" progId="Equation.KSEE3" r:id="rId7">
          <objectPr defaultSize="0" r:id="rId4">
            <anchor moveWithCells="1">
              <from>
                <xdr:col>2</xdr:col>
                <xdr:colOff>0</xdr:colOff>
                <xdr:row>6</xdr:row>
                <xdr:rowOff>0</xdr:rowOff>
              </from>
              <to>
                <xdr:col>2</xdr:col>
                <xdr:colOff>8890</xdr:colOff>
                <xdr:row>6</xdr:row>
                <xdr:rowOff>14605</xdr:rowOff>
              </to>
            </anchor>
          </objectPr>
        </oleObject>
      </mc:Choice>
      <mc:Fallback>
        <oleObject shapeId="1031" progId="Equation.KSEE3" r:id="rId7"/>
      </mc:Fallback>
    </mc:AlternateContent>
    <mc:AlternateContent xmlns:mc="http://schemas.openxmlformats.org/markup-compatibility/2006">
      <mc:Choice Requires="x14">
        <oleObject shapeId="1032" progId="Equation.KSEE3" r:id="rId8">
          <objectPr defaultSize="0" r:id="rId4">
            <anchor moveWithCells="1">
              <from>
                <xdr:col>2</xdr:col>
                <xdr:colOff>0</xdr:colOff>
                <xdr:row>6</xdr:row>
                <xdr:rowOff>0</xdr:rowOff>
              </from>
              <to>
                <xdr:col>2</xdr:col>
                <xdr:colOff>8255</xdr:colOff>
                <xdr:row>6</xdr:row>
                <xdr:rowOff>17780</xdr:rowOff>
              </to>
            </anchor>
          </objectPr>
        </oleObject>
      </mc:Choice>
      <mc:Fallback>
        <oleObject shapeId="1032" progId="Equation.KSEE3" r:id="rId8"/>
      </mc:Fallback>
    </mc:AlternateContent>
    <mc:AlternateContent xmlns:mc="http://schemas.openxmlformats.org/markup-compatibility/2006">
      <mc:Choice Requires="x14">
        <oleObject shapeId="1033" progId="Equation.KSEE3" r:id="rId9">
          <objectPr defaultSize="0" r:id="rId4">
            <anchor moveWithCells="1">
              <from>
                <xdr:col>2</xdr:col>
                <xdr:colOff>0</xdr:colOff>
                <xdr:row>6</xdr:row>
                <xdr:rowOff>0</xdr:rowOff>
              </from>
              <to>
                <xdr:col>2</xdr:col>
                <xdr:colOff>8255</xdr:colOff>
                <xdr:row>6</xdr:row>
                <xdr:rowOff>8255</xdr:rowOff>
              </to>
            </anchor>
          </objectPr>
        </oleObject>
      </mc:Choice>
      <mc:Fallback>
        <oleObject shapeId="1033" progId="Equation.KSEE3" r:id="rId9"/>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X2121"/>
  <sheetViews>
    <sheetView zoomScale="70" zoomScaleNormal="70" workbookViewId="0">
      <pane ySplit="3" topLeftCell="A239" activePane="bottomLeft" state="frozen"/>
      <selection/>
      <selection pane="bottomLeft" activeCell="A254" sqref="$A254:$XFD262"/>
    </sheetView>
  </sheetViews>
  <sheetFormatPr defaultColWidth="8.9" defaultRowHeight="14.25"/>
  <cols>
    <col min="1" max="1" width="26.8833333333333" style="152" customWidth="1"/>
    <col min="2" max="2" width="13.9666666666667" style="152" customWidth="1"/>
    <col min="3" max="3" width="34.5333333333333" style="152" customWidth="1"/>
    <col min="4" max="4" width="22.225" style="152" customWidth="1"/>
    <col min="5" max="5" width="17.9666666666667" style="83" customWidth="1"/>
    <col min="6" max="6" width="21.1" style="83" customWidth="1"/>
    <col min="7" max="7" width="14.3833333333333" style="152" customWidth="1"/>
    <col min="8" max="8" width="11.3833333333333" style="83" customWidth="1"/>
    <col min="9" max="9" width="18.1" style="83" customWidth="1"/>
    <col min="10" max="10" width="22.2166666666667" style="153" customWidth="1"/>
    <col min="11" max="11" width="21.275" style="153" customWidth="1"/>
    <col min="12" max="12" width="22.5333333333333" style="153" customWidth="1"/>
    <col min="13" max="13" width="19.0333333333333" style="83" customWidth="1"/>
    <col min="14" max="14" width="19.8416666666667" style="154" customWidth="1"/>
    <col min="15" max="15" width="15.8666666666667" style="83" customWidth="1"/>
    <col min="16" max="16" width="13.15" style="83" customWidth="1"/>
    <col min="17" max="17" width="16.8916666666667" style="83" customWidth="1"/>
    <col min="18" max="18" width="12.5583333333333" style="83" customWidth="1"/>
    <col min="19" max="19" width="20.5916666666667" style="83" customWidth="1"/>
    <col min="20" max="20" width="13.5083333333333" style="83" customWidth="1"/>
    <col min="21" max="21" width="33.8" style="152" customWidth="1"/>
    <col min="22" max="22" width="25.0166666666667" style="83" customWidth="1"/>
    <col min="23" max="23" width="29.3583333333333" style="155" hidden="1" customWidth="1"/>
    <col min="24" max="16384" width="8.9" style="83"/>
  </cols>
  <sheetData>
    <row r="1" s="145" customFormat="1" ht="18.75" spans="1:23">
      <c r="A1" s="50" t="s">
        <v>2039</v>
      </c>
      <c r="B1" s="156" t="s">
        <v>2040</v>
      </c>
      <c r="C1" s="157" t="s">
        <v>2041</v>
      </c>
      <c r="D1" s="158" t="s">
        <v>2042</v>
      </c>
      <c r="G1" s="112"/>
      <c r="H1" s="159"/>
      <c r="I1" s="160"/>
      <c r="J1" s="161"/>
      <c r="K1" s="161"/>
      <c r="L1" s="161"/>
      <c r="M1" s="159"/>
      <c r="N1" s="159"/>
      <c r="O1" s="159"/>
      <c r="P1" s="159"/>
      <c r="Q1" s="159"/>
      <c r="R1" s="159"/>
      <c r="S1" s="159"/>
      <c r="T1" s="159"/>
      <c r="U1" s="112"/>
      <c r="V1" s="112"/>
      <c r="W1" s="162"/>
    </row>
    <row r="2" s="145" customFormat="1" ht="31" customHeight="1" spans="1:23">
      <c r="A2" s="163"/>
      <c r="B2" s="163"/>
      <c r="C2" s="163"/>
      <c r="D2" s="163"/>
      <c r="E2" s="163"/>
      <c r="F2" s="163"/>
      <c r="G2" s="163"/>
      <c r="H2" s="163"/>
      <c r="I2" s="163"/>
      <c r="J2" s="163"/>
      <c r="K2" s="163"/>
      <c r="L2" s="163"/>
      <c r="M2" s="163"/>
      <c r="N2" s="163"/>
      <c r="O2" s="163"/>
      <c r="P2" s="163"/>
      <c r="Q2" s="163"/>
      <c r="R2" s="163"/>
      <c r="S2" s="163"/>
      <c r="T2" s="163"/>
      <c r="U2" s="163"/>
      <c r="V2" s="164"/>
      <c r="W2" s="162"/>
    </row>
    <row r="3" s="145" customFormat="1" ht="73" customHeight="1" spans="1:23">
      <c r="A3" s="165" t="s">
        <v>2043</v>
      </c>
      <c r="B3" s="166" t="s">
        <v>1976</v>
      </c>
      <c r="C3" s="166" t="s">
        <v>2044</v>
      </c>
      <c r="D3" s="166" t="s">
        <v>2045</v>
      </c>
      <c r="E3" s="167" t="s">
        <v>2046</v>
      </c>
      <c r="F3" s="166" t="s">
        <v>2047</v>
      </c>
      <c r="G3" s="166" t="s">
        <v>2048</v>
      </c>
      <c r="H3" s="166" t="s">
        <v>2049</v>
      </c>
      <c r="I3" s="168" t="s">
        <v>1978</v>
      </c>
      <c r="J3" s="169" t="s">
        <v>2050</v>
      </c>
      <c r="K3" s="169" t="s">
        <v>2051</v>
      </c>
      <c r="L3" s="169" t="s">
        <v>2052</v>
      </c>
      <c r="M3" s="166" t="s">
        <v>2053</v>
      </c>
      <c r="N3" s="166" t="s">
        <v>2054</v>
      </c>
      <c r="O3" s="166" t="s">
        <v>2055</v>
      </c>
      <c r="P3" s="166" t="s">
        <v>2056</v>
      </c>
      <c r="Q3" s="166" t="s">
        <v>2057</v>
      </c>
      <c r="R3" s="166"/>
      <c r="S3" s="166" t="s">
        <v>2058</v>
      </c>
      <c r="T3" s="166" t="s">
        <v>2059</v>
      </c>
      <c r="U3" s="166" t="s">
        <v>2060</v>
      </c>
      <c r="V3" s="170" t="s">
        <v>630</v>
      </c>
      <c r="W3" s="171" t="s">
        <v>2061</v>
      </c>
    </row>
    <row r="4" s="145" customFormat="1" ht="26" customHeight="1" spans="1:23">
      <c r="A4" s="172"/>
      <c r="B4" s="173"/>
      <c r="C4" s="173"/>
      <c r="D4" s="173" t="s">
        <v>2062</v>
      </c>
      <c r="E4" s="174" t="s">
        <v>2063</v>
      </c>
      <c r="F4" s="173"/>
      <c r="G4" s="173"/>
      <c r="H4" s="173" t="s">
        <v>2064</v>
      </c>
      <c r="I4" s="175"/>
      <c r="J4" s="176" t="s">
        <v>2065</v>
      </c>
      <c r="K4" s="176" t="s">
        <v>2066</v>
      </c>
      <c r="L4" s="176" t="s">
        <v>2067</v>
      </c>
      <c r="M4" s="173" t="s">
        <v>2068</v>
      </c>
      <c r="N4" s="173" t="s">
        <v>2069</v>
      </c>
      <c r="O4" s="173" t="s">
        <v>1995</v>
      </c>
      <c r="P4" s="173" t="s">
        <v>2070</v>
      </c>
      <c r="Q4" s="173" t="s">
        <v>2071</v>
      </c>
      <c r="R4" s="173" t="s">
        <v>2072</v>
      </c>
      <c r="S4" s="173" t="s">
        <v>2073</v>
      </c>
      <c r="T4" s="173" t="s">
        <v>2074</v>
      </c>
      <c r="U4" s="35"/>
      <c r="V4" s="177"/>
      <c r="W4" s="178"/>
    </row>
    <row r="5" s="145" customFormat="1" ht="26" customHeight="1" spans="1:23">
      <c r="A5" s="110" t="s">
        <v>653</v>
      </c>
      <c r="B5" s="31" t="s">
        <v>20</v>
      </c>
      <c r="C5" s="31" t="s">
        <v>2075</v>
      </c>
      <c r="D5" s="31" t="s">
        <v>2076</v>
      </c>
      <c r="E5" s="32">
        <v>41821</v>
      </c>
      <c r="F5" s="31" t="s">
        <v>2077</v>
      </c>
      <c r="G5" s="31" t="s">
        <v>2078</v>
      </c>
      <c r="H5" s="33">
        <v>20</v>
      </c>
      <c r="I5" s="33">
        <v>1</v>
      </c>
      <c r="J5" s="34">
        <v>539867.58</v>
      </c>
      <c r="K5" s="34">
        <v>267121.9796875</v>
      </c>
      <c r="L5" s="34">
        <v>272745.6003125</v>
      </c>
      <c r="M5" s="33" t="s">
        <v>2079</v>
      </c>
      <c r="N5" s="33" t="s">
        <v>2080</v>
      </c>
      <c r="O5" s="33" t="s">
        <v>1997</v>
      </c>
      <c r="P5" s="33" t="s">
        <v>2081</v>
      </c>
      <c r="Q5" s="33" t="s">
        <v>2082</v>
      </c>
      <c r="R5" s="33" t="s">
        <v>2083</v>
      </c>
      <c r="S5" s="33" t="s">
        <v>2084</v>
      </c>
      <c r="T5" s="33" t="s">
        <v>2083</v>
      </c>
      <c r="U5" s="35" t="s">
        <v>663</v>
      </c>
      <c r="V5" s="177"/>
      <c r="W5" s="178" t="s">
        <v>2085</v>
      </c>
    </row>
    <row r="6" s="145" customFormat="1" ht="26" customHeight="1" spans="1:23">
      <c r="A6" s="110" t="s">
        <v>653</v>
      </c>
      <c r="B6" s="31" t="s">
        <v>20</v>
      </c>
      <c r="C6" s="31" t="s">
        <v>2086</v>
      </c>
      <c r="D6" s="31" t="s">
        <v>2087</v>
      </c>
      <c r="E6" s="32">
        <v>41821</v>
      </c>
      <c r="F6" s="31" t="s">
        <v>2077</v>
      </c>
      <c r="G6" s="38" t="s">
        <v>2088</v>
      </c>
      <c r="H6" s="33">
        <v>10</v>
      </c>
      <c r="I6" s="33">
        <v>1</v>
      </c>
      <c r="J6" s="34">
        <v>91000</v>
      </c>
      <c r="K6" s="34">
        <v>86450</v>
      </c>
      <c r="L6" s="34">
        <v>4550</v>
      </c>
      <c r="M6" s="33" t="s">
        <v>2079</v>
      </c>
      <c r="N6" s="33" t="s">
        <v>2089</v>
      </c>
      <c r="O6" s="33" t="s">
        <v>1997</v>
      </c>
      <c r="P6" s="33" t="s">
        <v>2081</v>
      </c>
      <c r="Q6" s="33" t="s">
        <v>2082</v>
      </c>
      <c r="R6" s="33" t="s">
        <v>2083</v>
      </c>
      <c r="S6" s="33" t="s">
        <v>2084</v>
      </c>
      <c r="T6" s="33" t="s">
        <v>2083</v>
      </c>
      <c r="U6" s="35" t="s">
        <v>663</v>
      </c>
      <c r="V6" s="179"/>
      <c r="W6" s="180"/>
    </row>
    <row r="7" s="145" customFormat="1" ht="26" customHeight="1" spans="1:23">
      <c r="A7" s="110" t="s">
        <v>653</v>
      </c>
      <c r="B7" s="31" t="s">
        <v>20</v>
      </c>
      <c r="C7" s="31" t="s">
        <v>2090</v>
      </c>
      <c r="D7" s="31" t="s">
        <v>2091</v>
      </c>
      <c r="E7" s="32">
        <v>41821</v>
      </c>
      <c r="F7" s="31" t="s">
        <v>2077</v>
      </c>
      <c r="G7" s="31" t="s">
        <v>2092</v>
      </c>
      <c r="H7" s="33">
        <v>10</v>
      </c>
      <c r="I7" s="33">
        <v>1</v>
      </c>
      <c r="J7" s="34">
        <v>31000</v>
      </c>
      <c r="K7" s="34">
        <v>29450</v>
      </c>
      <c r="L7" s="34">
        <v>1550</v>
      </c>
      <c r="M7" s="33" t="s">
        <v>2079</v>
      </c>
      <c r="N7" s="33" t="s">
        <v>2089</v>
      </c>
      <c r="O7" s="33" t="s">
        <v>1997</v>
      </c>
      <c r="P7" s="33" t="s">
        <v>2081</v>
      </c>
      <c r="Q7" s="33" t="s">
        <v>2082</v>
      </c>
      <c r="R7" s="33" t="s">
        <v>2083</v>
      </c>
      <c r="S7" s="33" t="s">
        <v>2084</v>
      </c>
      <c r="T7" s="33" t="s">
        <v>2083</v>
      </c>
      <c r="U7" s="35" t="s">
        <v>663</v>
      </c>
      <c r="V7" s="177"/>
      <c r="W7" s="180"/>
    </row>
    <row r="8" s="145" customFormat="1" ht="26" customHeight="1" spans="1:23">
      <c r="A8" s="110" t="s">
        <v>653</v>
      </c>
      <c r="B8" s="31" t="s">
        <v>20</v>
      </c>
      <c r="C8" s="31" t="s">
        <v>2093</v>
      </c>
      <c r="D8" s="31" t="s">
        <v>2094</v>
      </c>
      <c r="E8" s="32">
        <v>41821</v>
      </c>
      <c r="F8" s="31" t="s">
        <v>2077</v>
      </c>
      <c r="G8" s="31" t="s">
        <v>2095</v>
      </c>
      <c r="H8" s="33">
        <v>5</v>
      </c>
      <c r="I8" s="33">
        <v>100</v>
      </c>
      <c r="J8" s="34">
        <v>65000</v>
      </c>
      <c r="K8" s="34">
        <v>61750</v>
      </c>
      <c r="L8" s="34">
        <v>3250</v>
      </c>
      <c r="M8" s="33" t="s">
        <v>2079</v>
      </c>
      <c r="N8" s="33" t="s">
        <v>2096</v>
      </c>
      <c r="O8" s="33" t="s">
        <v>1997</v>
      </c>
      <c r="P8" s="33" t="s">
        <v>2081</v>
      </c>
      <c r="Q8" s="33" t="s">
        <v>2082</v>
      </c>
      <c r="R8" s="33" t="s">
        <v>2083</v>
      </c>
      <c r="S8" s="33" t="s">
        <v>2084</v>
      </c>
      <c r="T8" s="33" t="s">
        <v>2083</v>
      </c>
      <c r="U8" s="35" t="s">
        <v>663</v>
      </c>
      <c r="V8" s="177"/>
      <c r="W8" s="180"/>
    </row>
    <row r="9" s="145" customFormat="1" ht="26" customHeight="1" spans="1:23">
      <c r="A9" s="110" t="s">
        <v>653</v>
      </c>
      <c r="B9" s="31" t="s">
        <v>20</v>
      </c>
      <c r="C9" s="31" t="s">
        <v>2097</v>
      </c>
      <c r="D9" s="31" t="s">
        <v>2098</v>
      </c>
      <c r="E9" s="32">
        <v>41821</v>
      </c>
      <c r="F9" s="31" t="s">
        <v>2077</v>
      </c>
      <c r="G9" s="31" t="s">
        <v>2092</v>
      </c>
      <c r="H9" s="33">
        <v>5</v>
      </c>
      <c r="I9" s="33">
        <v>1</v>
      </c>
      <c r="J9" s="34">
        <v>120000</v>
      </c>
      <c r="K9" s="34">
        <v>114000</v>
      </c>
      <c r="L9" s="34">
        <v>6000</v>
      </c>
      <c r="M9" s="33" t="s">
        <v>2079</v>
      </c>
      <c r="N9" s="33" t="s">
        <v>2096</v>
      </c>
      <c r="O9" s="33" t="s">
        <v>1997</v>
      </c>
      <c r="P9" s="33" t="s">
        <v>2081</v>
      </c>
      <c r="Q9" s="33" t="s">
        <v>2082</v>
      </c>
      <c r="R9" s="33" t="s">
        <v>2083</v>
      </c>
      <c r="S9" s="33" t="s">
        <v>2084</v>
      </c>
      <c r="T9" s="33" t="s">
        <v>2083</v>
      </c>
      <c r="U9" s="35" t="s">
        <v>663</v>
      </c>
      <c r="V9" s="177"/>
      <c r="W9" s="180"/>
    </row>
    <row r="10" s="145" customFormat="1" ht="26" customHeight="1" spans="1:23">
      <c r="A10" s="110" t="s">
        <v>653</v>
      </c>
      <c r="B10" s="31" t="s">
        <v>20</v>
      </c>
      <c r="C10" s="31" t="s">
        <v>2099</v>
      </c>
      <c r="D10" s="31" t="s">
        <v>2100</v>
      </c>
      <c r="E10" s="32">
        <v>41821</v>
      </c>
      <c r="F10" s="31" t="s">
        <v>2077</v>
      </c>
      <c r="G10" s="31" t="s">
        <v>2092</v>
      </c>
      <c r="H10" s="33">
        <v>5</v>
      </c>
      <c r="I10" s="33">
        <v>1</v>
      </c>
      <c r="J10" s="34">
        <v>45000</v>
      </c>
      <c r="K10" s="34">
        <v>42750</v>
      </c>
      <c r="L10" s="34">
        <v>2250</v>
      </c>
      <c r="M10" s="33" t="s">
        <v>2079</v>
      </c>
      <c r="N10" s="33" t="s">
        <v>2096</v>
      </c>
      <c r="O10" s="33" t="s">
        <v>1997</v>
      </c>
      <c r="P10" s="33" t="s">
        <v>2081</v>
      </c>
      <c r="Q10" s="33" t="s">
        <v>2082</v>
      </c>
      <c r="R10" s="33" t="s">
        <v>2083</v>
      </c>
      <c r="S10" s="33" t="s">
        <v>2084</v>
      </c>
      <c r="T10" s="33" t="s">
        <v>2083</v>
      </c>
      <c r="U10" s="35" t="s">
        <v>663</v>
      </c>
      <c r="V10" s="177"/>
      <c r="W10" s="180"/>
    </row>
    <row r="11" s="145" customFormat="1" ht="26" customHeight="1" spans="1:23">
      <c r="A11" s="31" t="s">
        <v>666</v>
      </c>
      <c r="B11" s="31" t="s">
        <v>20</v>
      </c>
      <c r="C11" s="31" t="s">
        <v>2101</v>
      </c>
      <c r="D11" s="31" t="s">
        <v>2102</v>
      </c>
      <c r="E11" s="32">
        <v>41609</v>
      </c>
      <c r="F11" s="31" t="s">
        <v>667</v>
      </c>
      <c r="G11" s="31" t="s">
        <v>2078</v>
      </c>
      <c r="H11" s="33">
        <v>20</v>
      </c>
      <c r="I11" s="33">
        <v>1</v>
      </c>
      <c r="J11" s="34">
        <v>594353.26</v>
      </c>
      <c r="K11" s="34">
        <v>310549.57835</v>
      </c>
      <c r="L11" s="34">
        <v>283803.68165</v>
      </c>
      <c r="M11" s="33" t="s">
        <v>2079</v>
      </c>
      <c r="N11" s="33" t="s">
        <v>2080</v>
      </c>
      <c r="O11" s="33" t="s">
        <v>1997</v>
      </c>
      <c r="P11" s="33" t="s">
        <v>2081</v>
      </c>
      <c r="Q11" s="33" t="s">
        <v>2103</v>
      </c>
      <c r="R11" s="33" t="s">
        <v>2104</v>
      </c>
      <c r="S11" s="33" t="s">
        <v>2105</v>
      </c>
      <c r="T11" s="112" t="s">
        <v>664</v>
      </c>
      <c r="U11" s="35" t="s">
        <v>670</v>
      </c>
      <c r="V11" s="177"/>
      <c r="W11" s="178" t="s">
        <v>2106</v>
      </c>
    </row>
    <row r="12" s="145" customFormat="1" ht="26" customHeight="1" spans="1:23">
      <c r="A12" s="31" t="s">
        <v>666</v>
      </c>
      <c r="B12" s="31" t="s">
        <v>20</v>
      </c>
      <c r="C12" s="31" t="s">
        <v>2107</v>
      </c>
      <c r="D12" s="31" t="s">
        <v>2108</v>
      </c>
      <c r="E12" s="32">
        <v>41609</v>
      </c>
      <c r="F12" s="31" t="s">
        <v>667</v>
      </c>
      <c r="G12" s="31" t="s">
        <v>2109</v>
      </c>
      <c r="H12" s="33">
        <v>5</v>
      </c>
      <c r="I12" s="33">
        <v>1</v>
      </c>
      <c r="J12" s="34">
        <v>3500</v>
      </c>
      <c r="K12" s="34">
        <v>3325</v>
      </c>
      <c r="L12" s="34">
        <v>175</v>
      </c>
      <c r="M12" s="33" t="s">
        <v>2079</v>
      </c>
      <c r="N12" s="33" t="s">
        <v>2110</v>
      </c>
      <c r="O12" s="33" t="s">
        <v>1997</v>
      </c>
      <c r="P12" s="33" t="s">
        <v>2081</v>
      </c>
      <c r="Q12" s="33" t="s">
        <v>2103</v>
      </c>
      <c r="R12" s="33" t="s">
        <v>2104</v>
      </c>
      <c r="S12" s="33" t="s">
        <v>2105</v>
      </c>
      <c r="T12" s="112" t="s">
        <v>664</v>
      </c>
      <c r="U12" s="35" t="s">
        <v>670</v>
      </c>
      <c r="V12" s="177"/>
      <c r="W12" s="180"/>
    </row>
    <row r="13" s="145" customFormat="1" ht="26" customHeight="1" spans="1:23">
      <c r="A13" s="31" t="s">
        <v>666</v>
      </c>
      <c r="B13" s="31" t="s">
        <v>20</v>
      </c>
      <c r="C13" s="31" t="s">
        <v>2111</v>
      </c>
      <c r="D13" s="31" t="s">
        <v>2087</v>
      </c>
      <c r="E13" s="32">
        <v>41609</v>
      </c>
      <c r="F13" s="31" t="s">
        <v>667</v>
      </c>
      <c r="G13" s="38" t="s">
        <v>2112</v>
      </c>
      <c r="H13" s="33">
        <v>10</v>
      </c>
      <c r="I13" s="33">
        <v>1</v>
      </c>
      <c r="J13" s="34">
        <v>22946</v>
      </c>
      <c r="K13" s="34">
        <v>21798.7</v>
      </c>
      <c r="L13" s="34">
        <v>1147.3</v>
      </c>
      <c r="M13" s="33" t="s">
        <v>2079</v>
      </c>
      <c r="N13" s="33" t="s">
        <v>2089</v>
      </c>
      <c r="O13" s="33" t="s">
        <v>1997</v>
      </c>
      <c r="P13" s="33" t="s">
        <v>2081</v>
      </c>
      <c r="Q13" s="33" t="s">
        <v>2103</v>
      </c>
      <c r="R13" s="33" t="s">
        <v>2104</v>
      </c>
      <c r="S13" s="33" t="s">
        <v>2105</v>
      </c>
      <c r="T13" s="112" t="s">
        <v>664</v>
      </c>
      <c r="U13" s="35" t="s">
        <v>670</v>
      </c>
      <c r="V13" s="177"/>
      <c r="W13" s="180"/>
    </row>
    <row r="14" s="145" customFormat="1" ht="26" customHeight="1" spans="1:23">
      <c r="A14" s="31" t="s">
        <v>666</v>
      </c>
      <c r="B14" s="31" t="s">
        <v>20</v>
      </c>
      <c r="C14" s="31" t="s">
        <v>2113</v>
      </c>
      <c r="D14" s="31" t="s">
        <v>2114</v>
      </c>
      <c r="E14" s="32">
        <v>41609</v>
      </c>
      <c r="F14" s="31" t="s">
        <v>667</v>
      </c>
      <c r="G14" s="31" t="s">
        <v>2095</v>
      </c>
      <c r="H14" s="33">
        <v>10</v>
      </c>
      <c r="I14" s="33">
        <v>1</v>
      </c>
      <c r="J14" s="34">
        <v>20000</v>
      </c>
      <c r="K14" s="34">
        <v>19000</v>
      </c>
      <c r="L14" s="34">
        <v>1000</v>
      </c>
      <c r="M14" s="33" t="s">
        <v>2079</v>
      </c>
      <c r="N14" s="33" t="s">
        <v>2089</v>
      </c>
      <c r="O14" s="33" t="s">
        <v>1997</v>
      </c>
      <c r="P14" s="33" t="s">
        <v>2081</v>
      </c>
      <c r="Q14" s="33" t="s">
        <v>2103</v>
      </c>
      <c r="R14" s="33" t="s">
        <v>2104</v>
      </c>
      <c r="S14" s="33" t="s">
        <v>2105</v>
      </c>
      <c r="T14" s="112" t="s">
        <v>664</v>
      </c>
      <c r="U14" s="35" t="s">
        <v>670</v>
      </c>
      <c r="V14" s="177"/>
      <c r="W14" s="180"/>
    </row>
    <row r="15" s="145" customFormat="1" ht="26" customHeight="1" spans="1:23">
      <c r="A15" s="31" t="s">
        <v>666</v>
      </c>
      <c r="B15" s="31" t="s">
        <v>20</v>
      </c>
      <c r="C15" s="31" t="s">
        <v>2115</v>
      </c>
      <c r="D15" s="31" t="s">
        <v>2116</v>
      </c>
      <c r="E15" s="32">
        <v>41609</v>
      </c>
      <c r="F15" s="31" t="s">
        <v>667</v>
      </c>
      <c r="G15" s="38" t="s">
        <v>2117</v>
      </c>
      <c r="H15" s="33">
        <v>10</v>
      </c>
      <c r="I15" s="33">
        <v>1</v>
      </c>
      <c r="J15" s="34">
        <v>52819.81</v>
      </c>
      <c r="K15" s="34">
        <v>50178.8195</v>
      </c>
      <c r="L15" s="34">
        <v>2640.9905</v>
      </c>
      <c r="M15" s="33" t="s">
        <v>2079</v>
      </c>
      <c r="N15" s="33" t="s">
        <v>2089</v>
      </c>
      <c r="O15" s="33" t="s">
        <v>1997</v>
      </c>
      <c r="P15" s="33" t="s">
        <v>2081</v>
      </c>
      <c r="Q15" s="33" t="s">
        <v>2103</v>
      </c>
      <c r="R15" s="33" t="s">
        <v>2104</v>
      </c>
      <c r="S15" s="33" t="s">
        <v>2105</v>
      </c>
      <c r="T15" s="112" t="s">
        <v>664</v>
      </c>
      <c r="U15" s="35" t="s">
        <v>670</v>
      </c>
      <c r="V15" s="177"/>
      <c r="W15" s="180"/>
    </row>
    <row r="16" s="145" customFormat="1" ht="26" customHeight="1" spans="1:23">
      <c r="A16" s="31" t="s">
        <v>666</v>
      </c>
      <c r="B16" s="31" t="s">
        <v>20</v>
      </c>
      <c r="C16" s="31" t="s">
        <v>2118</v>
      </c>
      <c r="D16" s="31" t="s">
        <v>2119</v>
      </c>
      <c r="E16" s="32">
        <v>41609</v>
      </c>
      <c r="F16" s="31" t="s">
        <v>667</v>
      </c>
      <c r="G16" s="31" t="s">
        <v>2092</v>
      </c>
      <c r="H16" s="33">
        <v>5</v>
      </c>
      <c r="I16" s="33">
        <v>42</v>
      </c>
      <c r="J16" s="34">
        <v>25200</v>
      </c>
      <c r="K16" s="34">
        <v>23940</v>
      </c>
      <c r="L16" s="34">
        <v>1260</v>
      </c>
      <c r="M16" s="33" t="s">
        <v>2079</v>
      </c>
      <c r="N16" s="33" t="s">
        <v>2110</v>
      </c>
      <c r="O16" s="33" t="s">
        <v>1997</v>
      </c>
      <c r="P16" s="33" t="s">
        <v>2081</v>
      </c>
      <c r="Q16" s="33" t="s">
        <v>2103</v>
      </c>
      <c r="R16" s="33" t="s">
        <v>2104</v>
      </c>
      <c r="S16" s="33" t="s">
        <v>2105</v>
      </c>
      <c r="T16" s="112" t="s">
        <v>664</v>
      </c>
      <c r="U16" s="35" t="s">
        <v>670</v>
      </c>
      <c r="V16" s="177"/>
      <c r="W16" s="180"/>
    </row>
    <row r="17" s="145" customFormat="1" ht="26" customHeight="1" spans="1:23">
      <c r="A17" s="31" t="s">
        <v>666</v>
      </c>
      <c r="B17" s="31" t="s">
        <v>20</v>
      </c>
      <c r="C17" s="31" t="s">
        <v>2120</v>
      </c>
      <c r="D17" s="31" t="s">
        <v>2091</v>
      </c>
      <c r="E17" s="32">
        <v>41609</v>
      </c>
      <c r="F17" s="31" t="s">
        <v>667</v>
      </c>
      <c r="G17" s="31" t="s">
        <v>2092</v>
      </c>
      <c r="H17" s="33">
        <v>10</v>
      </c>
      <c r="I17" s="33">
        <v>1</v>
      </c>
      <c r="J17" s="34">
        <v>29599.25</v>
      </c>
      <c r="K17" s="34">
        <v>28119.2875</v>
      </c>
      <c r="L17" s="34">
        <v>1479.9625</v>
      </c>
      <c r="M17" s="33" t="s">
        <v>2079</v>
      </c>
      <c r="N17" s="33" t="s">
        <v>2089</v>
      </c>
      <c r="O17" s="33" t="s">
        <v>1997</v>
      </c>
      <c r="P17" s="33" t="s">
        <v>2081</v>
      </c>
      <c r="Q17" s="33" t="s">
        <v>2103</v>
      </c>
      <c r="R17" s="33" t="s">
        <v>2104</v>
      </c>
      <c r="S17" s="33" t="s">
        <v>2105</v>
      </c>
      <c r="T17" s="112" t="s">
        <v>664</v>
      </c>
      <c r="U17" s="35" t="s">
        <v>670</v>
      </c>
      <c r="V17" s="177"/>
      <c r="W17" s="180"/>
    </row>
    <row r="18" s="145" customFormat="1" ht="26" customHeight="1" spans="1:23">
      <c r="A18" s="31" t="s">
        <v>666</v>
      </c>
      <c r="B18" s="31" t="s">
        <v>20</v>
      </c>
      <c r="C18" s="31" t="s">
        <v>2121</v>
      </c>
      <c r="D18" s="31" t="s">
        <v>2122</v>
      </c>
      <c r="E18" s="32">
        <v>41609</v>
      </c>
      <c r="F18" s="31" t="s">
        <v>667</v>
      </c>
      <c r="G18" s="31" t="s">
        <v>2092</v>
      </c>
      <c r="H18" s="33">
        <v>1</v>
      </c>
      <c r="I18" s="33">
        <v>42</v>
      </c>
      <c r="J18" s="34">
        <v>50440</v>
      </c>
      <c r="K18" s="34">
        <v>47918</v>
      </c>
      <c r="L18" s="34">
        <v>2522</v>
      </c>
      <c r="M18" s="33" t="s">
        <v>2123</v>
      </c>
      <c r="N18" s="33" t="s">
        <v>2124</v>
      </c>
      <c r="O18" s="33" t="s">
        <v>1997</v>
      </c>
      <c r="P18" s="33" t="s">
        <v>2081</v>
      </c>
      <c r="Q18" s="33" t="s">
        <v>2103</v>
      </c>
      <c r="R18" s="33" t="s">
        <v>2104</v>
      </c>
      <c r="S18" s="33" t="s">
        <v>2105</v>
      </c>
      <c r="T18" s="112" t="s">
        <v>664</v>
      </c>
      <c r="U18" s="35" t="s">
        <v>670</v>
      </c>
      <c r="V18" s="177"/>
      <c r="W18" s="180"/>
    </row>
    <row r="19" s="145" customFormat="1" ht="26" customHeight="1" spans="1:23">
      <c r="A19" s="31" t="s">
        <v>671</v>
      </c>
      <c r="B19" s="31" t="s">
        <v>20</v>
      </c>
      <c r="C19" s="31" t="s">
        <v>2125</v>
      </c>
      <c r="D19" s="31" t="s">
        <v>2126</v>
      </c>
      <c r="E19" s="32">
        <v>41821</v>
      </c>
      <c r="F19" s="31" t="s">
        <v>672</v>
      </c>
      <c r="G19" s="38" t="s">
        <v>2127</v>
      </c>
      <c r="H19" s="33">
        <v>20</v>
      </c>
      <c r="I19" s="33">
        <v>1</v>
      </c>
      <c r="J19" s="34">
        <v>800000</v>
      </c>
      <c r="K19" s="34">
        <v>395833.333333333</v>
      </c>
      <c r="L19" s="34">
        <v>404166.666666667</v>
      </c>
      <c r="M19" s="33" t="s">
        <v>2079</v>
      </c>
      <c r="N19" s="33" t="s">
        <v>2080</v>
      </c>
      <c r="O19" s="33" t="s">
        <v>1997</v>
      </c>
      <c r="P19" s="33" t="s">
        <v>2081</v>
      </c>
      <c r="Q19" s="33" t="s">
        <v>2103</v>
      </c>
      <c r="R19" s="33" t="s">
        <v>2128</v>
      </c>
      <c r="S19" s="33" t="s">
        <v>2084</v>
      </c>
      <c r="T19" s="33" t="s">
        <v>2081</v>
      </c>
      <c r="U19" s="35" t="s">
        <v>674</v>
      </c>
      <c r="V19" s="181"/>
      <c r="W19" s="178" t="s">
        <v>2129</v>
      </c>
    </row>
    <row r="20" s="145" customFormat="1" ht="26" customHeight="1" spans="1:23">
      <c r="A20" s="31" t="s">
        <v>677</v>
      </c>
      <c r="B20" s="31" t="s">
        <v>20</v>
      </c>
      <c r="C20" s="31" t="s">
        <v>2130</v>
      </c>
      <c r="D20" s="31" t="s">
        <v>2131</v>
      </c>
      <c r="E20" s="32">
        <v>41609</v>
      </c>
      <c r="F20" s="31" t="s">
        <v>678</v>
      </c>
      <c r="G20" s="38" t="s">
        <v>2132</v>
      </c>
      <c r="H20" s="33">
        <v>10</v>
      </c>
      <c r="I20" s="33">
        <v>1</v>
      </c>
      <c r="J20" s="34">
        <v>220000</v>
      </c>
      <c r="K20" s="34">
        <v>209000</v>
      </c>
      <c r="L20" s="34">
        <v>11000</v>
      </c>
      <c r="M20" s="33" t="s">
        <v>2079</v>
      </c>
      <c r="N20" s="33" t="s">
        <v>2089</v>
      </c>
      <c r="O20" s="33" t="s">
        <v>1997</v>
      </c>
      <c r="P20" s="33" t="s">
        <v>2081</v>
      </c>
      <c r="Q20" s="33" t="s">
        <v>2103</v>
      </c>
      <c r="R20" s="33" t="s">
        <v>2104</v>
      </c>
      <c r="S20" s="33" t="s">
        <v>2084</v>
      </c>
      <c r="T20" s="33" t="s">
        <v>2081</v>
      </c>
      <c r="U20" s="35" t="s">
        <v>681</v>
      </c>
      <c r="V20" s="181"/>
      <c r="W20" s="178" t="s">
        <v>2133</v>
      </c>
    </row>
    <row r="21" s="145" customFormat="1" ht="26" customHeight="1" spans="1:23">
      <c r="A21" s="31" t="s">
        <v>691</v>
      </c>
      <c r="B21" s="31" t="s">
        <v>20</v>
      </c>
      <c r="C21" s="31" t="s">
        <v>2134</v>
      </c>
      <c r="D21" s="31" t="s">
        <v>2135</v>
      </c>
      <c r="E21" s="32">
        <v>41395</v>
      </c>
      <c r="F21" s="31" t="s">
        <v>692</v>
      </c>
      <c r="G21" s="31" t="s">
        <v>2136</v>
      </c>
      <c r="H21" s="33">
        <v>3</v>
      </c>
      <c r="I21" s="33">
        <v>200</v>
      </c>
      <c r="J21" s="34">
        <v>98823.5294117647</v>
      </c>
      <c r="K21" s="34">
        <v>0</v>
      </c>
      <c r="L21" s="34">
        <v>98823.5294117647</v>
      </c>
      <c r="M21" s="33" t="s">
        <v>2137</v>
      </c>
      <c r="N21" s="33" t="s">
        <v>2138</v>
      </c>
      <c r="O21" s="33" t="s">
        <v>1997</v>
      </c>
      <c r="P21" s="33" t="s">
        <v>2081</v>
      </c>
      <c r="Q21" s="33" t="s">
        <v>2103</v>
      </c>
      <c r="R21" s="33" t="s">
        <v>2139</v>
      </c>
      <c r="S21" s="33" t="s">
        <v>2084</v>
      </c>
      <c r="T21" s="33" t="s">
        <v>2081</v>
      </c>
      <c r="U21" s="35" t="s">
        <v>696</v>
      </c>
      <c r="V21" s="177"/>
      <c r="W21" s="178" t="s">
        <v>2129</v>
      </c>
    </row>
    <row r="22" s="145" customFormat="1" ht="26" customHeight="1" spans="1:23">
      <c r="A22" s="31" t="s">
        <v>691</v>
      </c>
      <c r="B22" s="31" t="s">
        <v>20</v>
      </c>
      <c r="C22" s="31" t="s">
        <v>2140</v>
      </c>
      <c r="D22" s="31" t="s">
        <v>2141</v>
      </c>
      <c r="E22" s="32">
        <v>41395</v>
      </c>
      <c r="F22" s="31" t="s">
        <v>692</v>
      </c>
      <c r="G22" s="31" t="s">
        <v>2142</v>
      </c>
      <c r="H22" s="33">
        <v>1</v>
      </c>
      <c r="I22" s="33">
        <v>100</v>
      </c>
      <c r="J22" s="34">
        <v>41176.4705882353</v>
      </c>
      <c r="K22" s="34">
        <v>41176.4705882353</v>
      </c>
      <c r="L22" s="34">
        <v>0</v>
      </c>
      <c r="M22" s="33" t="s">
        <v>2137</v>
      </c>
      <c r="N22" s="33" t="s">
        <v>2143</v>
      </c>
      <c r="O22" s="33" t="s">
        <v>1997</v>
      </c>
      <c r="P22" s="33" t="s">
        <v>2144</v>
      </c>
      <c r="Q22" s="33" t="s">
        <v>2082</v>
      </c>
      <c r="R22" s="33" t="s">
        <v>2145</v>
      </c>
      <c r="S22" s="33" t="s">
        <v>2084</v>
      </c>
      <c r="T22" s="33" t="s">
        <v>2083</v>
      </c>
      <c r="U22" s="35" t="s">
        <v>696</v>
      </c>
      <c r="V22" s="177"/>
      <c r="W22" s="180"/>
    </row>
    <row r="23" s="145" customFormat="1" ht="26" customHeight="1" spans="1:23">
      <c r="A23" s="110" t="s">
        <v>708</v>
      </c>
      <c r="B23" s="31" t="s">
        <v>20</v>
      </c>
      <c r="C23" s="31" t="s">
        <v>2146</v>
      </c>
      <c r="D23" s="31" t="s">
        <v>2147</v>
      </c>
      <c r="E23" s="32">
        <v>41780</v>
      </c>
      <c r="F23" s="31" t="s">
        <v>791</v>
      </c>
      <c r="G23" s="38" t="s">
        <v>2148</v>
      </c>
      <c r="H23" s="33">
        <v>10</v>
      </c>
      <c r="I23" s="33">
        <v>1</v>
      </c>
      <c r="J23" s="34">
        <v>10909.0909090909</v>
      </c>
      <c r="K23" s="34">
        <v>10363.6363636364</v>
      </c>
      <c r="L23" s="34">
        <v>545.454545454544</v>
      </c>
      <c r="M23" s="33" t="s">
        <v>2079</v>
      </c>
      <c r="N23" s="33" t="s">
        <v>2089</v>
      </c>
      <c r="O23" s="33" t="s">
        <v>1997</v>
      </c>
      <c r="P23" s="33" t="s">
        <v>2081</v>
      </c>
      <c r="Q23" s="33" t="s">
        <v>2082</v>
      </c>
      <c r="R23" s="33" t="s">
        <v>2083</v>
      </c>
      <c r="S23" s="33" t="s">
        <v>2084</v>
      </c>
      <c r="T23" s="33" t="s">
        <v>2083</v>
      </c>
      <c r="U23" s="35" t="s">
        <v>712</v>
      </c>
      <c r="V23" s="177"/>
      <c r="W23" s="178" t="s">
        <v>2149</v>
      </c>
    </row>
    <row r="24" s="145" customFormat="1" ht="26" customHeight="1" spans="1:23">
      <c r="A24" s="110" t="s">
        <v>708</v>
      </c>
      <c r="B24" s="31" t="s">
        <v>20</v>
      </c>
      <c r="C24" s="31" t="s">
        <v>2150</v>
      </c>
      <c r="D24" s="31" t="s">
        <v>2151</v>
      </c>
      <c r="E24" s="32">
        <v>41780</v>
      </c>
      <c r="F24" s="31" t="s">
        <v>791</v>
      </c>
      <c r="G24" s="38" t="s">
        <v>2152</v>
      </c>
      <c r="H24" s="33">
        <v>10</v>
      </c>
      <c r="I24" s="33">
        <v>1</v>
      </c>
      <c r="J24" s="34">
        <v>109090.909090909</v>
      </c>
      <c r="K24" s="34">
        <v>103636.363636364</v>
      </c>
      <c r="L24" s="34">
        <v>5454.54545454546</v>
      </c>
      <c r="M24" s="33" t="s">
        <v>2079</v>
      </c>
      <c r="N24" s="33" t="s">
        <v>2089</v>
      </c>
      <c r="O24" s="33" t="s">
        <v>1997</v>
      </c>
      <c r="P24" s="33" t="s">
        <v>2081</v>
      </c>
      <c r="Q24" s="33" t="s">
        <v>2082</v>
      </c>
      <c r="R24" s="33" t="s">
        <v>2083</v>
      </c>
      <c r="S24" s="33" t="s">
        <v>2084</v>
      </c>
      <c r="T24" s="33" t="s">
        <v>2083</v>
      </c>
      <c r="U24" s="35" t="s">
        <v>712</v>
      </c>
      <c r="V24" s="177"/>
      <c r="W24" s="178"/>
    </row>
    <row r="25" s="145" customFormat="1" ht="26" customHeight="1" spans="1:23">
      <c r="A25" s="110" t="s">
        <v>708</v>
      </c>
      <c r="B25" s="31" t="s">
        <v>20</v>
      </c>
      <c r="C25" s="31" t="s">
        <v>2153</v>
      </c>
      <c r="D25" s="31" t="s">
        <v>2154</v>
      </c>
      <c r="E25" s="32">
        <v>41780</v>
      </c>
      <c r="F25" s="31" t="s">
        <v>791</v>
      </c>
      <c r="G25" s="38" t="s">
        <v>2155</v>
      </c>
      <c r="H25" s="33">
        <v>10</v>
      </c>
      <c r="I25" s="33">
        <v>1</v>
      </c>
      <c r="J25" s="34">
        <v>4727.27272727273</v>
      </c>
      <c r="K25" s="34">
        <v>4490.90909090909</v>
      </c>
      <c r="L25" s="34">
        <v>236.363636363636</v>
      </c>
      <c r="M25" s="33" t="s">
        <v>2079</v>
      </c>
      <c r="N25" s="33" t="s">
        <v>2089</v>
      </c>
      <c r="O25" s="33" t="s">
        <v>1997</v>
      </c>
      <c r="P25" s="33" t="s">
        <v>2081</v>
      </c>
      <c r="Q25" s="33" t="s">
        <v>2082</v>
      </c>
      <c r="R25" s="33" t="s">
        <v>2083</v>
      </c>
      <c r="S25" s="33" t="s">
        <v>2084</v>
      </c>
      <c r="T25" s="33" t="s">
        <v>2083</v>
      </c>
      <c r="U25" s="35" t="s">
        <v>712</v>
      </c>
      <c r="V25" s="177"/>
      <c r="W25" s="178"/>
    </row>
    <row r="26" s="145" customFormat="1" ht="26" customHeight="1" spans="1:23">
      <c r="A26" s="110" t="s">
        <v>708</v>
      </c>
      <c r="B26" s="31" t="s">
        <v>20</v>
      </c>
      <c r="C26" s="31" t="s">
        <v>2156</v>
      </c>
      <c r="D26" s="31" t="s">
        <v>2157</v>
      </c>
      <c r="E26" s="32">
        <v>41780</v>
      </c>
      <c r="F26" s="31" t="s">
        <v>791</v>
      </c>
      <c r="G26" s="31" t="s">
        <v>2158</v>
      </c>
      <c r="H26" s="33">
        <v>3</v>
      </c>
      <c r="I26" s="33">
        <v>5000</v>
      </c>
      <c r="J26" s="34">
        <v>227272.727272727</v>
      </c>
      <c r="K26" s="34">
        <v>0</v>
      </c>
      <c r="L26" s="34">
        <v>227272.727272727</v>
      </c>
      <c r="M26" s="33" t="s">
        <v>2137</v>
      </c>
      <c r="N26" s="33" t="s">
        <v>2138</v>
      </c>
      <c r="O26" s="33" t="s">
        <v>1997</v>
      </c>
      <c r="P26" s="33" t="s">
        <v>2081</v>
      </c>
      <c r="Q26" s="33" t="s">
        <v>2103</v>
      </c>
      <c r="R26" s="33" t="s">
        <v>2139</v>
      </c>
      <c r="S26" s="33" t="s">
        <v>2084</v>
      </c>
      <c r="T26" s="41" t="s">
        <v>2159</v>
      </c>
      <c r="U26" s="35" t="s">
        <v>712</v>
      </c>
      <c r="V26" s="179" t="s">
        <v>2160</v>
      </c>
      <c r="W26" s="178"/>
    </row>
    <row r="27" s="145" customFormat="1" ht="26" customHeight="1" spans="1:23">
      <c r="A27" s="110" t="s">
        <v>708</v>
      </c>
      <c r="B27" s="31" t="s">
        <v>20</v>
      </c>
      <c r="C27" s="31" t="s">
        <v>2161</v>
      </c>
      <c r="D27" s="31" t="s">
        <v>2108</v>
      </c>
      <c r="E27" s="32">
        <v>41780</v>
      </c>
      <c r="F27" s="31" t="s">
        <v>791</v>
      </c>
      <c r="G27" s="31" t="s">
        <v>2078</v>
      </c>
      <c r="H27" s="33">
        <v>10</v>
      </c>
      <c r="I27" s="33">
        <v>1</v>
      </c>
      <c r="J27" s="34">
        <v>74000</v>
      </c>
      <c r="K27" s="34">
        <v>70300</v>
      </c>
      <c r="L27" s="34">
        <v>3700</v>
      </c>
      <c r="M27" s="33" t="s">
        <v>2079</v>
      </c>
      <c r="N27" s="33" t="s">
        <v>2089</v>
      </c>
      <c r="O27" s="33" t="s">
        <v>1997</v>
      </c>
      <c r="P27" s="33" t="s">
        <v>2081</v>
      </c>
      <c r="Q27" s="33" t="s">
        <v>2082</v>
      </c>
      <c r="R27" s="33" t="s">
        <v>2083</v>
      </c>
      <c r="S27" s="33" t="s">
        <v>2084</v>
      </c>
      <c r="T27" s="33" t="s">
        <v>2083</v>
      </c>
      <c r="U27" s="35" t="s">
        <v>712</v>
      </c>
      <c r="V27" s="177"/>
      <c r="W27" s="178"/>
    </row>
    <row r="28" s="145" customFormat="1" ht="26" customHeight="1" spans="1:23">
      <c r="A28" s="110" t="s">
        <v>708</v>
      </c>
      <c r="B28" s="31" t="s">
        <v>20</v>
      </c>
      <c r="C28" s="31" t="s">
        <v>2162</v>
      </c>
      <c r="D28" s="31" t="s">
        <v>2087</v>
      </c>
      <c r="E28" s="32">
        <v>41780</v>
      </c>
      <c r="F28" s="31" t="s">
        <v>791</v>
      </c>
      <c r="G28" s="31" t="s">
        <v>2078</v>
      </c>
      <c r="H28" s="33">
        <v>10</v>
      </c>
      <c r="I28" s="33">
        <v>1</v>
      </c>
      <c r="J28" s="34">
        <v>74000</v>
      </c>
      <c r="K28" s="34">
        <v>70300</v>
      </c>
      <c r="L28" s="34">
        <v>3700</v>
      </c>
      <c r="M28" s="33" t="s">
        <v>2079</v>
      </c>
      <c r="N28" s="33" t="s">
        <v>2089</v>
      </c>
      <c r="O28" s="33" t="s">
        <v>1997</v>
      </c>
      <c r="P28" s="33" t="s">
        <v>2081</v>
      </c>
      <c r="Q28" s="33" t="s">
        <v>2082</v>
      </c>
      <c r="R28" s="33" t="s">
        <v>2083</v>
      </c>
      <c r="S28" s="33" t="s">
        <v>2084</v>
      </c>
      <c r="T28" s="33" t="s">
        <v>2083</v>
      </c>
      <c r="U28" s="35" t="s">
        <v>712</v>
      </c>
      <c r="V28" s="177"/>
      <c r="W28" s="178"/>
    </row>
    <row r="29" s="145" customFormat="1" ht="26" customHeight="1" spans="1:23">
      <c r="A29" s="31" t="s">
        <v>724</v>
      </c>
      <c r="B29" s="31" t="s">
        <v>20</v>
      </c>
      <c r="C29" s="31" t="s">
        <v>2163</v>
      </c>
      <c r="D29" s="31" t="s">
        <v>2164</v>
      </c>
      <c r="E29" s="32">
        <v>41808</v>
      </c>
      <c r="F29" s="31" t="s">
        <v>725</v>
      </c>
      <c r="G29" s="38" t="s">
        <v>2165</v>
      </c>
      <c r="H29" s="33">
        <v>20</v>
      </c>
      <c r="I29" s="33">
        <v>1</v>
      </c>
      <c r="J29" s="34">
        <v>192240.627724499</v>
      </c>
      <c r="K29" s="34">
        <v>95119.0605928511</v>
      </c>
      <c r="L29" s="34">
        <v>97121.5671316479</v>
      </c>
      <c r="M29" s="33" t="s">
        <v>2079</v>
      </c>
      <c r="N29" s="33" t="s">
        <v>2080</v>
      </c>
      <c r="O29" s="33" t="s">
        <v>1997</v>
      </c>
      <c r="P29" s="33" t="s">
        <v>2081</v>
      </c>
      <c r="Q29" s="33" t="s">
        <v>2103</v>
      </c>
      <c r="R29" s="33" t="s">
        <v>2104</v>
      </c>
      <c r="S29" s="33" t="s">
        <v>2105</v>
      </c>
      <c r="T29" s="112" t="s">
        <v>664</v>
      </c>
      <c r="U29" s="35" t="s">
        <v>727</v>
      </c>
      <c r="V29" s="177"/>
      <c r="W29" s="178" t="s">
        <v>2166</v>
      </c>
    </row>
    <row r="30" s="145" customFormat="1" ht="26" customHeight="1" spans="1:23">
      <c r="A30" s="31" t="s">
        <v>724</v>
      </c>
      <c r="B30" s="31" t="s">
        <v>20</v>
      </c>
      <c r="C30" s="31" t="s">
        <v>2167</v>
      </c>
      <c r="D30" s="31" t="s">
        <v>2168</v>
      </c>
      <c r="E30" s="32">
        <v>41808</v>
      </c>
      <c r="F30" s="31" t="s">
        <v>725</v>
      </c>
      <c r="G30" s="31" t="s">
        <v>2169</v>
      </c>
      <c r="H30" s="33">
        <v>10</v>
      </c>
      <c r="I30" s="33">
        <v>1</v>
      </c>
      <c r="J30" s="34">
        <v>45771.5780296425</v>
      </c>
      <c r="K30" s="34">
        <v>43482.9991281604</v>
      </c>
      <c r="L30" s="34">
        <v>2288.57890148213</v>
      </c>
      <c r="M30" s="33" t="s">
        <v>2079</v>
      </c>
      <c r="N30" s="33" t="s">
        <v>2096</v>
      </c>
      <c r="O30" s="33" t="s">
        <v>1997</v>
      </c>
      <c r="P30" s="33" t="s">
        <v>2081</v>
      </c>
      <c r="Q30" s="33" t="s">
        <v>2103</v>
      </c>
      <c r="R30" s="33" t="s">
        <v>2104</v>
      </c>
      <c r="S30" s="33" t="s">
        <v>2105</v>
      </c>
      <c r="T30" s="112" t="s">
        <v>664</v>
      </c>
      <c r="U30" s="35" t="s">
        <v>727</v>
      </c>
      <c r="V30" s="177"/>
      <c r="W30" s="180"/>
    </row>
    <row r="31" s="145" customFormat="1" ht="26" customHeight="1" spans="1:23">
      <c r="A31" s="31" t="s">
        <v>724</v>
      </c>
      <c r="B31" s="31" t="s">
        <v>20</v>
      </c>
      <c r="C31" s="31" t="s">
        <v>2170</v>
      </c>
      <c r="D31" s="31" t="s">
        <v>2171</v>
      </c>
      <c r="E31" s="32">
        <v>41808</v>
      </c>
      <c r="F31" s="31" t="s">
        <v>725</v>
      </c>
      <c r="G31" s="31" t="s">
        <v>2169</v>
      </c>
      <c r="H31" s="33">
        <v>10</v>
      </c>
      <c r="I31" s="33">
        <v>1</v>
      </c>
      <c r="J31" s="34">
        <v>61987.7942458588</v>
      </c>
      <c r="K31" s="34">
        <v>58888.4045335659</v>
      </c>
      <c r="L31" s="34">
        <v>3099.38971229294</v>
      </c>
      <c r="M31" s="33" t="s">
        <v>2079</v>
      </c>
      <c r="N31" s="33" t="s">
        <v>2096</v>
      </c>
      <c r="O31" s="33" t="s">
        <v>1997</v>
      </c>
      <c r="P31" s="33" t="s">
        <v>2081</v>
      </c>
      <c r="Q31" s="33" t="s">
        <v>2103</v>
      </c>
      <c r="R31" s="33" t="s">
        <v>2104</v>
      </c>
      <c r="S31" s="33" t="s">
        <v>2105</v>
      </c>
      <c r="T31" s="112" t="s">
        <v>664</v>
      </c>
      <c r="U31" s="35" t="s">
        <v>727</v>
      </c>
      <c r="V31" s="177"/>
      <c r="W31" s="180"/>
    </row>
    <row r="32" s="146" customFormat="1" ht="26" customHeight="1" spans="1:23">
      <c r="A32" s="31" t="s">
        <v>728</v>
      </c>
      <c r="B32" s="182" t="s">
        <v>20</v>
      </c>
      <c r="C32" s="31" t="s">
        <v>2172</v>
      </c>
      <c r="D32" s="182" t="s">
        <v>2173</v>
      </c>
      <c r="E32" s="183">
        <v>41638</v>
      </c>
      <c r="F32" s="182" t="s">
        <v>725</v>
      </c>
      <c r="G32" s="182" t="s">
        <v>2078</v>
      </c>
      <c r="H32" s="182">
        <v>10</v>
      </c>
      <c r="I32" s="182">
        <v>1</v>
      </c>
      <c r="J32" s="70">
        <v>460000</v>
      </c>
      <c r="K32" s="184">
        <v>437000</v>
      </c>
      <c r="L32" s="184">
        <v>23000</v>
      </c>
      <c r="M32" s="182" t="s">
        <v>2079</v>
      </c>
      <c r="N32" s="182" t="s">
        <v>2089</v>
      </c>
      <c r="O32" s="33" t="s">
        <v>1997</v>
      </c>
      <c r="P32" s="182" t="s">
        <v>2081</v>
      </c>
      <c r="Q32" s="182" t="s">
        <v>2103</v>
      </c>
      <c r="R32" s="182" t="s">
        <v>2104</v>
      </c>
      <c r="S32" s="33" t="s">
        <v>2105</v>
      </c>
      <c r="T32" s="112" t="s">
        <v>664</v>
      </c>
      <c r="U32" s="35" t="s">
        <v>727</v>
      </c>
      <c r="V32" s="185"/>
      <c r="W32" s="186" t="s">
        <v>2174</v>
      </c>
    </row>
    <row r="33" s="146" customFormat="1" ht="26" customHeight="1" spans="1:23">
      <c r="A33" s="31" t="s">
        <v>730</v>
      </c>
      <c r="B33" s="182" t="s">
        <v>20</v>
      </c>
      <c r="C33" s="31" t="s">
        <v>2175</v>
      </c>
      <c r="D33" s="182" t="s">
        <v>2176</v>
      </c>
      <c r="E33" s="183">
        <v>41638</v>
      </c>
      <c r="F33" s="183" t="s">
        <v>692</v>
      </c>
      <c r="G33" s="182" t="s">
        <v>2177</v>
      </c>
      <c r="H33" s="187">
        <v>10</v>
      </c>
      <c r="I33" s="188">
        <v>1</v>
      </c>
      <c r="J33" s="70">
        <v>510000</v>
      </c>
      <c r="K33" s="184">
        <v>484500</v>
      </c>
      <c r="L33" s="184">
        <v>25500</v>
      </c>
      <c r="M33" s="184" t="s">
        <v>2079</v>
      </c>
      <c r="N33" s="182" t="s">
        <v>2089</v>
      </c>
      <c r="O33" s="33" t="s">
        <v>1997</v>
      </c>
      <c r="P33" s="182" t="s">
        <v>2081</v>
      </c>
      <c r="Q33" s="182" t="s">
        <v>2103</v>
      </c>
      <c r="R33" s="182" t="s">
        <v>2104</v>
      </c>
      <c r="S33" s="33" t="s">
        <v>2105</v>
      </c>
      <c r="T33" s="188" t="s">
        <v>664</v>
      </c>
      <c r="U33" s="35" t="s">
        <v>698</v>
      </c>
      <c r="V33" s="185"/>
      <c r="W33" s="186" t="s">
        <v>2174</v>
      </c>
    </row>
    <row r="34" s="145" customFormat="1" ht="26" customHeight="1" spans="1:23">
      <c r="A34" s="31" t="s">
        <v>732</v>
      </c>
      <c r="B34" s="31" t="s">
        <v>20</v>
      </c>
      <c r="C34" s="31" t="s">
        <v>2178</v>
      </c>
      <c r="D34" s="31" t="s">
        <v>2179</v>
      </c>
      <c r="E34" s="32">
        <v>42125</v>
      </c>
      <c r="F34" s="31" t="s">
        <v>2180</v>
      </c>
      <c r="G34" s="31" t="s">
        <v>2078</v>
      </c>
      <c r="H34" s="33">
        <v>20</v>
      </c>
      <c r="I34" s="33">
        <v>1</v>
      </c>
      <c r="J34" s="34">
        <v>494504</v>
      </c>
      <c r="K34" s="34">
        <v>225102.341666667</v>
      </c>
      <c r="L34" s="34">
        <v>269401.658333333</v>
      </c>
      <c r="M34" s="33" t="s">
        <v>2079</v>
      </c>
      <c r="N34" s="33" t="s">
        <v>2080</v>
      </c>
      <c r="O34" s="33" t="s">
        <v>1997</v>
      </c>
      <c r="P34" s="33" t="s">
        <v>2081</v>
      </c>
      <c r="Q34" s="33" t="s">
        <v>2103</v>
      </c>
      <c r="R34" s="33" t="s">
        <v>2128</v>
      </c>
      <c r="S34" s="33" t="s">
        <v>2084</v>
      </c>
      <c r="T34" s="33" t="s">
        <v>2081</v>
      </c>
      <c r="U34" s="35" t="s">
        <v>736</v>
      </c>
      <c r="V34" s="177"/>
      <c r="W34" s="178" t="s">
        <v>2181</v>
      </c>
    </row>
    <row r="35" s="145" customFormat="1" ht="26" customHeight="1" spans="1:23">
      <c r="A35" s="31" t="s">
        <v>732</v>
      </c>
      <c r="B35" s="31" t="s">
        <v>20</v>
      </c>
      <c r="C35" s="31" t="s">
        <v>2182</v>
      </c>
      <c r="D35" s="31" t="s">
        <v>2183</v>
      </c>
      <c r="E35" s="32">
        <v>42125</v>
      </c>
      <c r="F35" s="31" t="s">
        <v>2180</v>
      </c>
      <c r="G35" s="31" t="s">
        <v>2092</v>
      </c>
      <c r="H35" s="33">
        <v>5</v>
      </c>
      <c r="I35" s="33">
        <v>4</v>
      </c>
      <c r="J35" s="34">
        <v>3200</v>
      </c>
      <c r="K35" s="34">
        <v>3040</v>
      </c>
      <c r="L35" s="34">
        <v>160</v>
      </c>
      <c r="M35" s="33" t="s">
        <v>2079</v>
      </c>
      <c r="N35" s="33" t="s">
        <v>2110</v>
      </c>
      <c r="O35" s="33" t="s">
        <v>1997</v>
      </c>
      <c r="P35" s="33" t="s">
        <v>2081</v>
      </c>
      <c r="Q35" s="33" t="s">
        <v>2103</v>
      </c>
      <c r="R35" s="33" t="s">
        <v>2128</v>
      </c>
      <c r="S35" s="33" t="s">
        <v>2084</v>
      </c>
      <c r="T35" s="33" t="s">
        <v>2081</v>
      </c>
      <c r="U35" s="35" t="s">
        <v>736</v>
      </c>
      <c r="V35" s="177"/>
      <c r="W35" s="180"/>
    </row>
    <row r="36" s="145" customFormat="1" ht="26" customHeight="1" spans="1:23">
      <c r="A36" s="31" t="s">
        <v>732</v>
      </c>
      <c r="B36" s="31" t="s">
        <v>20</v>
      </c>
      <c r="C36" s="31" t="s">
        <v>2184</v>
      </c>
      <c r="D36" s="31" t="s">
        <v>2185</v>
      </c>
      <c r="E36" s="32">
        <v>42125</v>
      </c>
      <c r="F36" s="31" t="s">
        <v>2180</v>
      </c>
      <c r="G36" s="31" t="s">
        <v>2092</v>
      </c>
      <c r="H36" s="33">
        <v>5</v>
      </c>
      <c r="I36" s="33">
        <v>1</v>
      </c>
      <c r="J36" s="34">
        <v>5000</v>
      </c>
      <c r="K36" s="34">
        <v>4750</v>
      </c>
      <c r="L36" s="34">
        <v>250</v>
      </c>
      <c r="M36" s="33" t="s">
        <v>2079</v>
      </c>
      <c r="N36" s="33" t="s">
        <v>2110</v>
      </c>
      <c r="O36" s="33" t="s">
        <v>1997</v>
      </c>
      <c r="P36" s="33" t="s">
        <v>2081</v>
      </c>
      <c r="Q36" s="33" t="s">
        <v>2103</v>
      </c>
      <c r="R36" s="33" t="s">
        <v>2128</v>
      </c>
      <c r="S36" s="33" t="s">
        <v>2084</v>
      </c>
      <c r="T36" s="33" t="s">
        <v>2081</v>
      </c>
      <c r="U36" s="35" t="s">
        <v>736</v>
      </c>
      <c r="V36" s="177"/>
      <c r="W36" s="180"/>
    </row>
    <row r="37" s="145" customFormat="1" ht="26" customHeight="1" spans="1:23">
      <c r="A37" s="31" t="s">
        <v>732</v>
      </c>
      <c r="B37" s="31" t="s">
        <v>20</v>
      </c>
      <c r="C37" s="31" t="s">
        <v>2186</v>
      </c>
      <c r="D37" s="31" t="s">
        <v>2187</v>
      </c>
      <c r="E37" s="32">
        <v>42125</v>
      </c>
      <c r="F37" s="31" t="s">
        <v>2180</v>
      </c>
      <c r="G37" s="31" t="s">
        <v>2169</v>
      </c>
      <c r="H37" s="33">
        <v>10</v>
      </c>
      <c r="I37" s="33">
        <v>1</v>
      </c>
      <c r="J37" s="34">
        <v>3000</v>
      </c>
      <c r="K37" s="34">
        <v>2731.25</v>
      </c>
      <c r="L37" s="34">
        <v>268.75</v>
      </c>
      <c r="M37" s="33" t="s">
        <v>2079</v>
      </c>
      <c r="N37" s="33" t="s">
        <v>2096</v>
      </c>
      <c r="O37" s="33" t="s">
        <v>1997</v>
      </c>
      <c r="P37" s="33" t="s">
        <v>2081</v>
      </c>
      <c r="Q37" s="33" t="s">
        <v>2103</v>
      </c>
      <c r="R37" s="33" t="s">
        <v>2128</v>
      </c>
      <c r="S37" s="33" t="s">
        <v>2084</v>
      </c>
      <c r="T37" s="33" t="s">
        <v>2081</v>
      </c>
      <c r="U37" s="35" t="s">
        <v>736</v>
      </c>
      <c r="V37" s="177"/>
      <c r="W37" s="180"/>
    </row>
    <row r="38" s="145" customFormat="1" ht="26" customHeight="1" spans="1:23">
      <c r="A38" s="31" t="s">
        <v>732</v>
      </c>
      <c r="B38" s="31" t="s">
        <v>20</v>
      </c>
      <c r="C38" s="31" t="s">
        <v>2188</v>
      </c>
      <c r="D38" s="31" t="s">
        <v>2189</v>
      </c>
      <c r="E38" s="32">
        <v>42125</v>
      </c>
      <c r="F38" s="31" t="s">
        <v>2180</v>
      </c>
      <c r="G38" s="31" t="s">
        <v>2190</v>
      </c>
      <c r="H38" s="33">
        <v>5</v>
      </c>
      <c r="I38" s="33">
        <v>1</v>
      </c>
      <c r="J38" s="34">
        <v>4000</v>
      </c>
      <c r="K38" s="34">
        <v>3800</v>
      </c>
      <c r="L38" s="34">
        <v>200</v>
      </c>
      <c r="M38" s="33" t="s">
        <v>2079</v>
      </c>
      <c r="N38" s="33" t="s">
        <v>2110</v>
      </c>
      <c r="O38" s="33" t="s">
        <v>1997</v>
      </c>
      <c r="P38" s="33" t="s">
        <v>2081</v>
      </c>
      <c r="Q38" s="33" t="s">
        <v>2103</v>
      </c>
      <c r="R38" s="33" t="s">
        <v>2128</v>
      </c>
      <c r="S38" s="33" t="s">
        <v>2084</v>
      </c>
      <c r="T38" s="33" t="s">
        <v>2081</v>
      </c>
      <c r="U38" s="35" t="s">
        <v>736</v>
      </c>
      <c r="V38" s="177"/>
      <c r="W38" s="180"/>
    </row>
    <row r="39" s="145" customFormat="1" ht="26" customHeight="1" spans="1:23">
      <c r="A39" s="31" t="s">
        <v>732</v>
      </c>
      <c r="B39" s="31" t="s">
        <v>20</v>
      </c>
      <c r="C39" s="31" t="s">
        <v>2191</v>
      </c>
      <c r="D39" s="31" t="s">
        <v>2192</v>
      </c>
      <c r="E39" s="32">
        <v>42125</v>
      </c>
      <c r="F39" s="31" t="s">
        <v>2180</v>
      </c>
      <c r="G39" s="31" t="s">
        <v>2169</v>
      </c>
      <c r="H39" s="33">
        <v>5</v>
      </c>
      <c r="I39" s="33">
        <v>1</v>
      </c>
      <c r="J39" s="34">
        <v>296</v>
      </c>
      <c r="K39" s="34">
        <v>281.2</v>
      </c>
      <c r="L39" s="34">
        <v>14.8</v>
      </c>
      <c r="M39" s="33" t="s">
        <v>2079</v>
      </c>
      <c r="N39" s="33" t="s">
        <v>2096</v>
      </c>
      <c r="O39" s="33" t="s">
        <v>1997</v>
      </c>
      <c r="P39" s="33" t="s">
        <v>2081</v>
      </c>
      <c r="Q39" s="33" t="s">
        <v>2103</v>
      </c>
      <c r="R39" s="33" t="s">
        <v>2128</v>
      </c>
      <c r="S39" s="33" t="s">
        <v>2084</v>
      </c>
      <c r="T39" s="33" t="s">
        <v>2081</v>
      </c>
      <c r="U39" s="35" t="s">
        <v>736</v>
      </c>
      <c r="V39" s="177"/>
      <c r="W39" s="180"/>
    </row>
    <row r="40" s="145" customFormat="1" ht="26" customHeight="1" spans="1:23">
      <c r="A40" s="31" t="s">
        <v>732</v>
      </c>
      <c r="B40" s="31" t="s">
        <v>20</v>
      </c>
      <c r="C40" s="31" t="s">
        <v>2193</v>
      </c>
      <c r="D40" s="31" t="s">
        <v>2194</v>
      </c>
      <c r="E40" s="32">
        <v>42125</v>
      </c>
      <c r="F40" s="31" t="s">
        <v>2180</v>
      </c>
      <c r="G40" s="31" t="s">
        <v>2195</v>
      </c>
      <c r="H40" s="33">
        <v>3</v>
      </c>
      <c r="I40" s="33">
        <v>800</v>
      </c>
      <c r="J40" s="34">
        <v>20000</v>
      </c>
      <c r="K40" s="34">
        <v>20000</v>
      </c>
      <c r="L40" s="34">
        <v>0</v>
      </c>
      <c r="M40" s="33" t="s">
        <v>2137</v>
      </c>
      <c r="N40" s="33" t="s">
        <v>2143</v>
      </c>
      <c r="O40" s="33" t="s">
        <v>1997</v>
      </c>
      <c r="P40" s="33" t="s">
        <v>2196</v>
      </c>
      <c r="Q40" s="33" t="s">
        <v>2082</v>
      </c>
      <c r="R40" s="33" t="s">
        <v>2197</v>
      </c>
      <c r="S40" s="33" t="s">
        <v>2084</v>
      </c>
      <c r="T40" s="33" t="s">
        <v>2083</v>
      </c>
      <c r="U40" s="35" t="s">
        <v>736</v>
      </c>
      <c r="V40" s="177"/>
      <c r="W40" s="180"/>
    </row>
    <row r="41" s="145" customFormat="1" ht="26" customHeight="1" spans="1:23">
      <c r="A41" s="31" t="s">
        <v>732</v>
      </c>
      <c r="B41" s="31" t="s">
        <v>20</v>
      </c>
      <c r="C41" s="31" t="s">
        <v>2198</v>
      </c>
      <c r="D41" s="31" t="s">
        <v>2199</v>
      </c>
      <c r="E41" s="32">
        <v>42125</v>
      </c>
      <c r="F41" s="31" t="s">
        <v>2180</v>
      </c>
      <c r="G41" s="31" t="s">
        <v>2195</v>
      </c>
      <c r="H41" s="33">
        <v>3</v>
      </c>
      <c r="I41" s="33">
        <v>800</v>
      </c>
      <c r="J41" s="34">
        <v>20000</v>
      </c>
      <c r="K41" s="34">
        <v>20000</v>
      </c>
      <c r="L41" s="34">
        <v>0</v>
      </c>
      <c r="M41" s="33" t="s">
        <v>2137</v>
      </c>
      <c r="N41" s="33" t="s">
        <v>2143</v>
      </c>
      <c r="O41" s="33" t="s">
        <v>1997</v>
      </c>
      <c r="P41" s="33" t="s">
        <v>2196</v>
      </c>
      <c r="Q41" s="33" t="s">
        <v>2082</v>
      </c>
      <c r="R41" s="33" t="s">
        <v>2197</v>
      </c>
      <c r="S41" s="33" t="s">
        <v>2084</v>
      </c>
      <c r="T41" s="33" t="s">
        <v>2083</v>
      </c>
      <c r="U41" s="35" t="s">
        <v>736</v>
      </c>
      <c r="V41" s="177"/>
      <c r="W41" s="180"/>
    </row>
    <row r="42" s="145" customFormat="1" ht="26" customHeight="1" spans="1:23">
      <c r="A42" s="31" t="s">
        <v>732</v>
      </c>
      <c r="B42" s="31" t="s">
        <v>20</v>
      </c>
      <c r="C42" s="31" t="s">
        <v>2200</v>
      </c>
      <c r="D42" s="31" t="s">
        <v>2201</v>
      </c>
      <c r="E42" s="32">
        <v>42125</v>
      </c>
      <c r="F42" s="31" t="s">
        <v>2180</v>
      </c>
      <c r="G42" s="31" t="s">
        <v>2195</v>
      </c>
      <c r="H42" s="33">
        <v>3</v>
      </c>
      <c r="I42" s="33">
        <v>800</v>
      </c>
      <c r="J42" s="34">
        <v>20000</v>
      </c>
      <c r="K42" s="34">
        <v>20000</v>
      </c>
      <c r="L42" s="34">
        <v>0</v>
      </c>
      <c r="M42" s="33" t="s">
        <v>2137</v>
      </c>
      <c r="N42" s="33" t="s">
        <v>2143</v>
      </c>
      <c r="O42" s="33" t="s">
        <v>1997</v>
      </c>
      <c r="P42" s="33" t="s">
        <v>2196</v>
      </c>
      <c r="Q42" s="33" t="s">
        <v>2082</v>
      </c>
      <c r="R42" s="33" t="s">
        <v>2197</v>
      </c>
      <c r="S42" s="33" t="s">
        <v>2084</v>
      </c>
      <c r="T42" s="33" t="s">
        <v>2083</v>
      </c>
      <c r="U42" s="35" t="s">
        <v>736</v>
      </c>
      <c r="V42" s="177"/>
      <c r="W42" s="180"/>
    </row>
    <row r="43" s="145" customFormat="1" ht="26" customHeight="1" spans="1:23">
      <c r="A43" s="31" t="s">
        <v>732</v>
      </c>
      <c r="B43" s="31" t="s">
        <v>20</v>
      </c>
      <c r="C43" s="31" t="s">
        <v>2202</v>
      </c>
      <c r="D43" s="31" t="s">
        <v>2203</v>
      </c>
      <c r="E43" s="32">
        <v>42125</v>
      </c>
      <c r="F43" s="31" t="s">
        <v>2180</v>
      </c>
      <c r="G43" s="31" t="s">
        <v>2195</v>
      </c>
      <c r="H43" s="33">
        <v>3</v>
      </c>
      <c r="I43" s="33">
        <v>800</v>
      </c>
      <c r="J43" s="34">
        <v>20000</v>
      </c>
      <c r="K43" s="34">
        <v>20000</v>
      </c>
      <c r="L43" s="34">
        <v>0</v>
      </c>
      <c r="M43" s="33" t="s">
        <v>2137</v>
      </c>
      <c r="N43" s="33" t="s">
        <v>2143</v>
      </c>
      <c r="O43" s="33" t="s">
        <v>1997</v>
      </c>
      <c r="P43" s="33" t="s">
        <v>2196</v>
      </c>
      <c r="Q43" s="33" t="s">
        <v>2082</v>
      </c>
      <c r="R43" s="33" t="s">
        <v>2197</v>
      </c>
      <c r="S43" s="33" t="s">
        <v>2084</v>
      </c>
      <c r="T43" s="33" t="s">
        <v>2083</v>
      </c>
      <c r="U43" s="35" t="s">
        <v>736</v>
      </c>
      <c r="V43" s="177"/>
      <c r="W43" s="180"/>
    </row>
    <row r="44" s="146" customFormat="1" ht="26" customHeight="1" spans="1:23">
      <c r="A44" s="31" t="s">
        <v>737</v>
      </c>
      <c r="B44" s="182" t="s">
        <v>20</v>
      </c>
      <c r="C44" s="31" t="s">
        <v>2204</v>
      </c>
      <c r="D44" s="182" t="s">
        <v>2176</v>
      </c>
      <c r="E44" s="183">
        <v>41638</v>
      </c>
      <c r="F44" s="183" t="s">
        <v>738</v>
      </c>
      <c r="G44" s="182" t="s">
        <v>2205</v>
      </c>
      <c r="H44" s="187">
        <v>10</v>
      </c>
      <c r="I44" s="188">
        <v>1</v>
      </c>
      <c r="J44" s="70">
        <v>390000</v>
      </c>
      <c r="K44" s="70">
        <v>370500</v>
      </c>
      <c r="L44" s="70">
        <v>19500</v>
      </c>
      <c r="M44" s="184" t="s">
        <v>2079</v>
      </c>
      <c r="N44" s="182" t="s">
        <v>2089</v>
      </c>
      <c r="O44" s="33" t="s">
        <v>1997</v>
      </c>
      <c r="P44" s="182" t="s">
        <v>2081</v>
      </c>
      <c r="Q44" s="182" t="s">
        <v>2103</v>
      </c>
      <c r="R44" s="182" t="s">
        <v>2104</v>
      </c>
      <c r="S44" s="33" t="s">
        <v>2105</v>
      </c>
      <c r="T44" s="188" t="s">
        <v>664</v>
      </c>
      <c r="U44" s="35" t="s">
        <v>740</v>
      </c>
      <c r="V44" s="185"/>
      <c r="W44" s="186" t="s">
        <v>2174</v>
      </c>
    </row>
    <row r="45" s="145" customFormat="1" ht="26" customHeight="1" spans="1:23">
      <c r="A45" s="189" t="s">
        <v>744</v>
      </c>
      <c r="B45" s="31" t="s">
        <v>20</v>
      </c>
      <c r="C45" s="31" t="s">
        <v>2206</v>
      </c>
      <c r="D45" s="31" t="s">
        <v>2207</v>
      </c>
      <c r="E45" s="32">
        <v>41609</v>
      </c>
      <c r="F45" s="31" t="s">
        <v>745</v>
      </c>
      <c r="G45" s="31" t="s">
        <v>2078</v>
      </c>
      <c r="H45" s="33">
        <v>10</v>
      </c>
      <c r="I45" s="33">
        <v>1</v>
      </c>
      <c r="J45" s="34">
        <v>305168.791147219</v>
      </c>
      <c r="K45" s="34">
        <v>289910.351589858</v>
      </c>
      <c r="L45" s="34">
        <v>15258.439557361</v>
      </c>
      <c r="M45" s="33" t="s">
        <v>2079</v>
      </c>
      <c r="N45" s="33" t="s">
        <v>2080</v>
      </c>
      <c r="O45" s="33" t="s">
        <v>1997</v>
      </c>
      <c r="P45" s="33" t="s">
        <v>2081</v>
      </c>
      <c r="Q45" s="33" t="s">
        <v>2103</v>
      </c>
      <c r="R45" s="33" t="s">
        <v>2128</v>
      </c>
      <c r="S45" s="33" t="s">
        <v>2084</v>
      </c>
      <c r="T45" s="33" t="s">
        <v>2081</v>
      </c>
      <c r="U45" s="35" t="s">
        <v>748</v>
      </c>
      <c r="V45" s="177"/>
      <c r="W45" s="178" t="s">
        <v>2208</v>
      </c>
    </row>
    <row r="46" s="145" customFormat="1" ht="26" customHeight="1" spans="1:23">
      <c r="A46" s="189" t="s">
        <v>744</v>
      </c>
      <c r="B46" s="31" t="s">
        <v>20</v>
      </c>
      <c r="C46" s="31" t="s">
        <v>2209</v>
      </c>
      <c r="D46" s="31" t="s">
        <v>2210</v>
      </c>
      <c r="E46" s="32">
        <v>41609</v>
      </c>
      <c r="F46" s="31" t="s">
        <v>745</v>
      </c>
      <c r="G46" s="31" t="s">
        <v>2078</v>
      </c>
      <c r="H46" s="33">
        <v>10</v>
      </c>
      <c r="I46" s="33">
        <v>1</v>
      </c>
      <c r="J46" s="34">
        <v>143549.516739039</v>
      </c>
      <c r="K46" s="34">
        <v>136372.040902087</v>
      </c>
      <c r="L46" s="34">
        <v>7177.47583695195</v>
      </c>
      <c r="M46" s="33" t="s">
        <v>2079</v>
      </c>
      <c r="N46" s="33" t="s">
        <v>2080</v>
      </c>
      <c r="O46" s="33" t="s">
        <v>1997</v>
      </c>
      <c r="P46" s="33" t="s">
        <v>2081</v>
      </c>
      <c r="Q46" s="33" t="s">
        <v>2103</v>
      </c>
      <c r="R46" s="33" t="s">
        <v>2128</v>
      </c>
      <c r="S46" s="33" t="s">
        <v>2084</v>
      </c>
      <c r="T46" s="33" t="s">
        <v>2081</v>
      </c>
      <c r="U46" s="35" t="s">
        <v>748</v>
      </c>
      <c r="V46" s="177"/>
      <c r="W46" s="178"/>
    </row>
    <row r="47" s="145" customFormat="1" ht="26" customHeight="1" spans="1:23">
      <c r="A47" s="189" t="s">
        <v>744</v>
      </c>
      <c r="B47" s="31" t="s">
        <v>20</v>
      </c>
      <c r="C47" s="31" t="s">
        <v>2211</v>
      </c>
      <c r="D47" s="31" t="s">
        <v>2212</v>
      </c>
      <c r="E47" s="32">
        <v>41609</v>
      </c>
      <c r="F47" s="31" t="s">
        <v>745</v>
      </c>
      <c r="G47" s="31" t="s">
        <v>2213</v>
      </c>
      <c r="H47" s="33">
        <v>3</v>
      </c>
      <c r="I47" s="33">
        <v>10</v>
      </c>
      <c r="J47" s="34">
        <v>67236.3076061073</v>
      </c>
      <c r="K47" s="34">
        <v>63874.4922258019</v>
      </c>
      <c r="L47" s="34">
        <v>3361.81538030536</v>
      </c>
      <c r="M47" s="33" t="s">
        <v>2137</v>
      </c>
      <c r="N47" s="33" t="s">
        <v>2138</v>
      </c>
      <c r="O47" s="33" t="s">
        <v>1997</v>
      </c>
      <c r="P47" s="33" t="s">
        <v>2196</v>
      </c>
      <c r="Q47" s="33" t="s">
        <v>2082</v>
      </c>
      <c r="R47" s="33" t="s">
        <v>2214</v>
      </c>
      <c r="S47" s="33" t="s">
        <v>2084</v>
      </c>
      <c r="T47" s="33" t="s">
        <v>2083</v>
      </c>
      <c r="U47" s="35" t="s">
        <v>748</v>
      </c>
      <c r="V47" s="177"/>
      <c r="W47" s="178"/>
    </row>
    <row r="48" s="145" customFormat="1" ht="26" customHeight="1" spans="1:23">
      <c r="A48" s="189" t="s">
        <v>744</v>
      </c>
      <c r="B48" s="31" t="s">
        <v>20</v>
      </c>
      <c r="C48" s="31" t="s">
        <v>2215</v>
      </c>
      <c r="D48" s="31" t="s">
        <v>2216</v>
      </c>
      <c r="E48" s="32">
        <v>41609</v>
      </c>
      <c r="F48" s="31" t="s">
        <v>745</v>
      </c>
      <c r="G48" s="31" t="s">
        <v>2092</v>
      </c>
      <c r="H48" s="33">
        <v>8</v>
      </c>
      <c r="I48" s="33">
        <v>10</v>
      </c>
      <c r="J48" s="34">
        <v>16809.0769015268</v>
      </c>
      <c r="K48" s="34">
        <v>15968.6230564505</v>
      </c>
      <c r="L48" s="34">
        <v>840.453845076339</v>
      </c>
      <c r="M48" s="33" t="s">
        <v>2123</v>
      </c>
      <c r="N48" s="33" t="s">
        <v>2124</v>
      </c>
      <c r="O48" s="33" t="s">
        <v>1997</v>
      </c>
      <c r="P48" s="33" t="s">
        <v>2196</v>
      </c>
      <c r="Q48" s="33" t="s">
        <v>2082</v>
      </c>
      <c r="R48" s="33" t="s">
        <v>2214</v>
      </c>
      <c r="S48" s="33" t="s">
        <v>2084</v>
      </c>
      <c r="T48" s="33" t="s">
        <v>2083</v>
      </c>
      <c r="U48" s="35" t="s">
        <v>748</v>
      </c>
      <c r="V48" s="177"/>
      <c r="W48" s="178"/>
    </row>
    <row r="49" s="145" customFormat="1" ht="26" customHeight="1" spans="1:23">
      <c r="A49" s="189" t="s">
        <v>744</v>
      </c>
      <c r="B49" s="31" t="s">
        <v>20</v>
      </c>
      <c r="C49" s="31" t="s">
        <v>2217</v>
      </c>
      <c r="D49" s="31" t="s">
        <v>2218</v>
      </c>
      <c r="E49" s="32">
        <v>41609</v>
      </c>
      <c r="F49" s="31" t="s">
        <v>745</v>
      </c>
      <c r="G49" s="31" t="s">
        <v>2092</v>
      </c>
      <c r="H49" s="33">
        <v>5</v>
      </c>
      <c r="I49" s="33">
        <v>2</v>
      </c>
      <c r="J49" s="34">
        <v>33618.1538030537</v>
      </c>
      <c r="K49" s="34">
        <v>31937.246112901</v>
      </c>
      <c r="L49" s="34">
        <v>1680.90769015269</v>
      </c>
      <c r="M49" s="33" t="s">
        <v>2079</v>
      </c>
      <c r="N49" s="33" t="s">
        <v>2096</v>
      </c>
      <c r="O49" s="33" t="s">
        <v>1997</v>
      </c>
      <c r="P49" s="33" t="s">
        <v>2196</v>
      </c>
      <c r="Q49" s="33" t="s">
        <v>2082</v>
      </c>
      <c r="R49" s="33" t="s">
        <v>2214</v>
      </c>
      <c r="S49" s="33" t="s">
        <v>2084</v>
      </c>
      <c r="T49" s="33" t="s">
        <v>2083</v>
      </c>
      <c r="U49" s="35" t="s">
        <v>748</v>
      </c>
      <c r="V49" s="177"/>
      <c r="W49" s="178"/>
    </row>
    <row r="50" s="145" customFormat="1" ht="26" customHeight="1" spans="1:23">
      <c r="A50" s="189" t="s">
        <v>744</v>
      </c>
      <c r="B50" s="31" t="s">
        <v>20</v>
      </c>
      <c r="C50" s="31" t="s">
        <v>2219</v>
      </c>
      <c r="D50" s="31" t="s">
        <v>2220</v>
      </c>
      <c r="E50" s="32">
        <v>41609</v>
      </c>
      <c r="F50" s="31" t="s">
        <v>745</v>
      </c>
      <c r="G50" s="31" t="s">
        <v>2092</v>
      </c>
      <c r="H50" s="33">
        <v>5</v>
      </c>
      <c r="I50" s="33">
        <v>1</v>
      </c>
      <c r="J50" s="34">
        <v>21011.3461269085</v>
      </c>
      <c r="K50" s="34">
        <v>19960.7788205631</v>
      </c>
      <c r="L50" s="34">
        <v>1050.56730634542</v>
      </c>
      <c r="M50" s="33" t="s">
        <v>2123</v>
      </c>
      <c r="N50" s="33" t="s">
        <v>2124</v>
      </c>
      <c r="O50" s="33" t="s">
        <v>1997</v>
      </c>
      <c r="P50" s="33" t="s">
        <v>2196</v>
      </c>
      <c r="Q50" s="33" t="s">
        <v>2082</v>
      </c>
      <c r="R50" s="33" t="s">
        <v>2214</v>
      </c>
      <c r="S50" s="33" t="s">
        <v>2084</v>
      </c>
      <c r="T50" s="33" t="s">
        <v>2083</v>
      </c>
      <c r="U50" s="35" t="s">
        <v>748</v>
      </c>
      <c r="V50" s="177"/>
      <c r="W50" s="178"/>
    </row>
    <row r="51" s="145" customFormat="1" ht="26" customHeight="1" spans="1:23">
      <c r="A51" s="189" t="s">
        <v>744</v>
      </c>
      <c r="B51" s="31" t="s">
        <v>20</v>
      </c>
      <c r="C51" s="31" t="s">
        <v>2221</v>
      </c>
      <c r="D51" s="31" t="s">
        <v>2222</v>
      </c>
      <c r="E51" s="32">
        <v>41609</v>
      </c>
      <c r="F51" s="31" t="s">
        <v>745</v>
      </c>
      <c r="G51" s="31" t="s">
        <v>2092</v>
      </c>
      <c r="H51" s="33">
        <v>10</v>
      </c>
      <c r="I51" s="33">
        <v>12</v>
      </c>
      <c r="J51" s="34">
        <v>12606.8076761451</v>
      </c>
      <c r="K51" s="34">
        <v>11976.4672923378</v>
      </c>
      <c r="L51" s="34">
        <v>630.340383807255</v>
      </c>
      <c r="M51" s="33" t="s">
        <v>2079</v>
      </c>
      <c r="N51" s="33" t="s">
        <v>2110</v>
      </c>
      <c r="O51" s="33" t="s">
        <v>1997</v>
      </c>
      <c r="P51" s="33" t="s">
        <v>2196</v>
      </c>
      <c r="Q51" s="33" t="s">
        <v>2082</v>
      </c>
      <c r="R51" s="33" t="s">
        <v>2214</v>
      </c>
      <c r="S51" s="33" t="s">
        <v>2084</v>
      </c>
      <c r="T51" s="33" t="s">
        <v>2083</v>
      </c>
      <c r="U51" s="35" t="s">
        <v>748</v>
      </c>
      <c r="V51" s="177"/>
      <c r="W51" s="178"/>
    </row>
    <row r="52" s="145" customFormat="1" ht="26" customHeight="1" spans="1:23">
      <c r="A52" s="31" t="s">
        <v>760</v>
      </c>
      <c r="B52" s="31" t="s">
        <v>20</v>
      </c>
      <c r="C52" s="31" t="s">
        <v>2223</v>
      </c>
      <c r="D52" s="31" t="s">
        <v>2224</v>
      </c>
      <c r="E52" s="32">
        <v>41808</v>
      </c>
      <c r="F52" s="31" t="s">
        <v>761</v>
      </c>
      <c r="G52" s="31" t="s">
        <v>2225</v>
      </c>
      <c r="H52" s="33">
        <v>10</v>
      </c>
      <c r="I52" s="33">
        <v>2</v>
      </c>
      <c r="J52" s="34">
        <v>231600</v>
      </c>
      <c r="K52" s="34">
        <v>220020</v>
      </c>
      <c r="L52" s="34">
        <v>11580</v>
      </c>
      <c r="M52" s="33" t="s">
        <v>2079</v>
      </c>
      <c r="N52" s="33" t="s">
        <v>2080</v>
      </c>
      <c r="O52" s="33" t="s">
        <v>1997</v>
      </c>
      <c r="P52" s="33" t="s">
        <v>2081</v>
      </c>
      <c r="Q52" s="33" t="s">
        <v>2103</v>
      </c>
      <c r="R52" s="33" t="s">
        <v>2104</v>
      </c>
      <c r="S52" s="33" t="s">
        <v>2084</v>
      </c>
      <c r="T52" s="33" t="s">
        <v>2081</v>
      </c>
      <c r="U52" s="35" t="s">
        <v>763</v>
      </c>
      <c r="V52" s="177"/>
      <c r="W52" s="178" t="s">
        <v>2208</v>
      </c>
    </row>
    <row r="53" s="145" customFormat="1" ht="26" customHeight="1" spans="1:23">
      <c r="A53" s="31" t="s">
        <v>760</v>
      </c>
      <c r="B53" s="31" t="s">
        <v>20</v>
      </c>
      <c r="C53" s="31" t="s">
        <v>2226</v>
      </c>
      <c r="D53" s="31" t="s">
        <v>2227</v>
      </c>
      <c r="E53" s="32">
        <v>41808</v>
      </c>
      <c r="F53" s="31" t="s">
        <v>761</v>
      </c>
      <c r="G53" s="31" t="s">
        <v>2169</v>
      </c>
      <c r="H53" s="33">
        <v>10</v>
      </c>
      <c r="I53" s="33">
        <v>1</v>
      </c>
      <c r="J53" s="34">
        <v>43723.0769230769</v>
      </c>
      <c r="K53" s="34">
        <v>41536.9230769231</v>
      </c>
      <c r="L53" s="34">
        <v>2186.15384615384</v>
      </c>
      <c r="M53" s="33" t="s">
        <v>2079</v>
      </c>
      <c r="N53" s="33" t="s">
        <v>2096</v>
      </c>
      <c r="O53" s="33" t="s">
        <v>1997</v>
      </c>
      <c r="P53" s="33" t="s">
        <v>2081</v>
      </c>
      <c r="Q53" s="33" t="s">
        <v>2103</v>
      </c>
      <c r="R53" s="33" t="s">
        <v>2104</v>
      </c>
      <c r="S53" s="33" t="s">
        <v>2084</v>
      </c>
      <c r="T53" s="33" t="s">
        <v>2081</v>
      </c>
      <c r="U53" s="35" t="s">
        <v>763</v>
      </c>
      <c r="V53" s="177"/>
      <c r="W53" s="180"/>
    </row>
    <row r="54" s="145" customFormat="1" ht="26" customHeight="1" spans="1:23">
      <c r="A54" s="31" t="s">
        <v>760</v>
      </c>
      <c r="B54" s="31" t="s">
        <v>20</v>
      </c>
      <c r="C54" s="31" t="s">
        <v>2228</v>
      </c>
      <c r="D54" s="31" t="s">
        <v>2229</v>
      </c>
      <c r="E54" s="32">
        <v>41808</v>
      </c>
      <c r="F54" s="31" t="s">
        <v>761</v>
      </c>
      <c r="G54" s="31" t="s">
        <v>2169</v>
      </c>
      <c r="H54" s="33">
        <v>10</v>
      </c>
      <c r="I54" s="33">
        <v>1</v>
      </c>
      <c r="J54" s="34">
        <v>43723.0769230769</v>
      </c>
      <c r="K54" s="34">
        <v>41536.9230769231</v>
      </c>
      <c r="L54" s="34">
        <v>2186.15384615384</v>
      </c>
      <c r="M54" s="33" t="s">
        <v>2079</v>
      </c>
      <c r="N54" s="33" t="s">
        <v>2096</v>
      </c>
      <c r="O54" s="33" t="s">
        <v>1997</v>
      </c>
      <c r="P54" s="33" t="s">
        <v>2081</v>
      </c>
      <c r="Q54" s="33" t="s">
        <v>2103</v>
      </c>
      <c r="R54" s="33" t="s">
        <v>2104</v>
      </c>
      <c r="S54" s="33" t="s">
        <v>2084</v>
      </c>
      <c r="T54" s="33" t="s">
        <v>2081</v>
      </c>
      <c r="U54" s="35" t="s">
        <v>763</v>
      </c>
      <c r="V54" s="177"/>
      <c r="W54" s="180"/>
    </row>
    <row r="55" s="145" customFormat="1" ht="26" customHeight="1" spans="1:23">
      <c r="A55" s="31" t="s">
        <v>760</v>
      </c>
      <c r="B55" s="31" t="s">
        <v>20</v>
      </c>
      <c r="C55" s="31" t="s">
        <v>2230</v>
      </c>
      <c r="D55" s="31" t="s">
        <v>2231</v>
      </c>
      <c r="E55" s="32">
        <v>41808</v>
      </c>
      <c r="F55" s="31" t="s">
        <v>761</v>
      </c>
      <c r="G55" s="31" t="s">
        <v>2169</v>
      </c>
      <c r="H55" s="33">
        <v>10</v>
      </c>
      <c r="I55" s="33">
        <v>1</v>
      </c>
      <c r="J55" s="34">
        <v>43723.0769230769</v>
      </c>
      <c r="K55" s="34">
        <v>41536.9230769231</v>
      </c>
      <c r="L55" s="34">
        <v>2186.15384615384</v>
      </c>
      <c r="M55" s="33" t="s">
        <v>2079</v>
      </c>
      <c r="N55" s="33" t="s">
        <v>2096</v>
      </c>
      <c r="O55" s="33" t="s">
        <v>1997</v>
      </c>
      <c r="P55" s="33" t="s">
        <v>2081</v>
      </c>
      <c r="Q55" s="33" t="s">
        <v>2103</v>
      </c>
      <c r="R55" s="33" t="s">
        <v>2104</v>
      </c>
      <c r="S55" s="33" t="s">
        <v>2084</v>
      </c>
      <c r="T55" s="33" t="s">
        <v>2081</v>
      </c>
      <c r="U55" s="35" t="s">
        <v>763</v>
      </c>
      <c r="V55" s="177"/>
      <c r="W55" s="180"/>
    </row>
    <row r="56" s="145" customFormat="1" ht="26" customHeight="1" spans="1:23">
      <c r="A56" s="31" t="s">
        <v>760</v>
      </c>
      <c r="B56" s="31" t="s">
        <v>20</v>
      </c>
      <c r="C56" s="31" t="s">
        <v>2232</v>
      </c>
      <c r="D56" s="31" t="s">
        <v>2233</v>
      </c>
      <c r="E56" s="32">
        <v>41808</v>
      </c>
      <c r="F56" s="31" t="s">
        <v>761</v>
      </c>
      <c r="G56" s="31" t="s">
        <v>2169</v>
      </c>
      <c r="H56" s="33">
        <v>10</v>
      </c>
      <c r="I56" s="33">
        <v>1</v>
      </c>
      <c r="J56" s="34">
        <v>43723.0769230769</v>
      </c>
      <c r="K56" s="34">
        <v>41536.9230769231</v>
      </c>
      <c r="L56" s="34">
        <v>2186.15384615384</v>
      </c>
      <c r="M56" s="33" t="s">
        <v>2079</v>
      </c>
      <c r="N56" s="33" t="s">
        <v>2096</v>
      </c>
      <c r="O56" s="33" t="s">
        <v>1997</v>
      </c>
      <c r="P56" s="33" t="s">
        <v>2081</v>
      </c>
      <c r="Q56" s="33" t="s">
        <v>2103</v>
      </c>
      <c r="R56" s="33" t="s">
        <v>2104</v>
      </c>
      <c r="S56" s="33" t="s">
        <v>2084</v>
      </c>
      <c r="T56" s="33" t="s">
        <v>2081</v>
      </c>
      <c r="U56" s="35" t="s">
        <v>763</v>
      </c>
      <c r="V56" s="177"/>
      <c r="W56" s="180"/>
    </row>
    <row r="57" s="145" customFormat="1" ht="26" customHeight="1" spans="1:23">
      <c r="A57" s="31" t="s">
        <v>760</v>
      </c>
      <c r="B57" s="31" t="s">
        <v>20</v>
      </c>
      <c r="C57" s="31" t="s">
        <v>2234</v>
      </c>
      <c r="D57" s="31" t="s">
        <v>2235</v>
      </c>
      <c r="E57" s="32">
        <v>41808</v>
      </c>
      <c r="F57" s="31" t="s">
        <v>761</v>
      </c>
      <c r="G57" s="31" t="s">
        <v>2236</v>
      </c>
      <c r="H57" s="33">
        <v>10</v>
      </c>
      <c r="I57" s="33">
        <v>4</v>
      </c>
      <c r="J57" s="34">
        <v>174892.307692308</v>
      </c>
      <c r="K57" s="34">
        <v>166147.692307693</v>
      </c>
      <c r="L57" s="34">
        <v>8744.6153846154</v>
      </c>
      <c r="M57" s="33" t="s">
        <v>2079</v>
      </c>
      <c r="N57" s="33" t="s">
        <v>2096</v>
      </c>
      <c r="O57" s="33" t="s">
        <v>1997</v>
      </c>
      <c r="P57" s="33" t="s">
        <v>2081</v>
      </c>
      <c r="Q57" s="33" t="s">
        <v>2103</v>
      </c>
      <c r="R57" s="33" t="s">
        <v>2104</v>
      </c>
      <c r="S57" s="33" t="s">
        <v>2084</v>
      </c>
      <c r="T57" s="33" t="s">
        <v>2081</v>
      </c>
      <c r="U57" s="35" t="s">
        <v>763</v>
      </c>
      <c r="V57" s="177"/>
      <c r="W57" s="180"/>
    </row>
    <row r="58" s="145" customFormat="1" ht="26" customHeight="1" spans="1:23">
      <c r="A58" s="31" t="s">
        <v>760</v>
      </c>
      <c r="B58" s="31" t="s">
        <v>20</v>
      </c>
      <c r="C58" s="31" t="s">
        <v>2237</v>
      </c>
      <c r="D58" s="31" t="s">
        <v>2238</v>
      </c>
      <c r="E58" s="32">
        <v>41808</v>
      </c>
      <c r="F58" s="31" t="s">
        <v>761</v>
      </c>
      <c r="G58" s="31" t="s">
        <v>2236</v>
      </c>
      <c r="H58" s="33">
        <v>10</v>
      </c>
      <c r="I58" s="33">
        <v>3</v>
      </c>
      <c r="J58" s="34">
        <v>131169.230769231</v>
      </c>
      <c r="K58" s="34">
        <v>124610.769230769</v>
      </c>
      <c r="L58" s="34">
        <v>6558.46153846155</v>
      </c>
      <c r="M58" s="33" t="s">
        <v>2079</v>
      </c>
      <c r="N58" s="33" t="s">
        <v>2096</v>
      </c>
      <c r="O58" s="33" t="s">
        <v>1997</v>
      </c>
      <c r="P58" s="33" t="s">
        <v>2081</v>
      </c>
      <c r="Q58" s="33" t="s">
        <v>2103</v>
      </c>
      <c r="R58" s="33" t="s">
        <v>2104</v>
      </c>
      <c r="S58" s="33" t="s">
        <v>2084</v>
      </c>
      <c r="T58" s="33" t="s">
        <v>2081</v>
      </c>
      <c r="U58" s="35" t="s">
        <v>763</v>
      </c>
      <c r="V58" s="177"/>
      <c r="W58" s="180"/>
    </row>
    <row r="59" s="145" customFormat="1" ht="26" customHeight="1" spans="1:23">
      <c r="A59" s="31" t="s">
        <v>760</v>
      </c>
      <c r="B59" s="31" t="s">
        <v>20</v>
      </c>
      <c r="C59" s="31" t="s">
        <v>2239</v>
      </c>
      <c r="D59" s="31" t="s">
        <v>2240</v>
      </c>
      <c r="E59" s="32">
        <v>41808</v>
      </c>
      <c r="F59" s="31" t="s">
        <v>761</v>
      </c>
      <c r="G59" s="31" t="s">
        <v>2169</v>
      </c>
      <c r="H59" s="33">
        <v>10</v>
      </c>
      <c r="I59" s="33">
        <v>1</v>
      </c>
      <c r="J59" s="34">
        <v>43723.0769230769</v>
      </c>
      <c r="K59" s="34">
        <v>41536.9230769231</v>
      </c>
      <c r="L59" s="34">
        <v>2186.15384615384</v>
      </c>
      <c r="M59" s="33" t="s">
        <v>2079</v>
      </c>
      <c r="N59" s="33" t="s">
        <v>2096</v>
      </c>
      <c r="O59" s="33" t="s">
        <v>1997</v>
      </c>
      <c r="P59" s="33" t="s">
        <v>2081</v>
      </c>
      <c r="Q59" s="33" t="s">
        <v>2103</v>
      </c>
      <c r="R59" s="33" t="s">
        <v>2104</v>
      </c>
      <c r="S59" s="33" t="s">
        <v>2084</v>
      </c>
      <c r="T59" s="33" t="s">
        <v>2081</v>
      </c>
      <c r="U59" s="35" t="s">
        <v>763</v>
      </c>
      <c r="V59" s="177"/>
      <c r="W59" s="180"/>
    </row>
    <row r="60" s="145" customFormat="1" ht="26" customHeight="1" spans="1:23">
      <c r="A60" s="31" t="s">
        <v>760</v>
      </c>
      <c r="B60" s="31" t="s">
        <v>20</v>
      </c>
      <c r="C60" s="31" t="s">
        <v>2241</v>
      </c>
      <c r="D60" s="31" t="s">
        <v>2242</v>
      </c>
      <c r="E60" s="32">
        <v>41808</v>
      </c>
      <c r="F60" s="31" t="s">
        <v>761</v>
      </c>
      <c r="G60" s="31" t="s">
        <v>2243</v>
      </c>
      <c r="H60" s="33">
        <v>10</v>
      </c>
      <c r="I60" s="33">
        <v>1</v>
      </c>
      <c r="J60" s="34">
        <v>43723.0769230769</v>
      </c>
      <c r="K60" s="34">
        <v>41536.9230769231</v>
      </c>
      <c r="L60" s="34">
        <v>2186.15384615384</v>
      </c>
      <c r="M60" s="33" t="s">
        <v>2079</v>
      </c>
      <c r="N60" s="33" t="s">
        <v>2089</v>
      </c>
      <c r="O60" s="33" t="s">
        <v>1997</v>
      </c>
      <c r="P60" s="33" t="s">
        <v>2081</v>
      </c>
      <c r="Q60" s="33" t="s">
        <v>2103</v>
      </c>
      <c r="R60" s="33" t="s">
        <v>2104</v>
      </c>
      <c r="S60" s="33" t="s">
        <v>2084</v>
      </c>
      <c r="T60" s="33" t="s">
        <v>2081</v>
      </c>
      <c r="U60" s="35" t="s">
        <v>763</v>
      </c>
      <c r="V60" s="177"/>
      <c r="W60" s="180"/>
    </row>
    <row r="61" s="145" customFormat="1" ht="37.5" spans="1:23">
      <c r="A61" s="31" t="s">
        <v>766</v>
      </c>
      <c r="B61" s="31" t="s">
        <v>20</v>
      </c>
      <c r="C61" s="31" t="s">
        <v>2244</v>
      </c>
      <c r="D61" s="31" t="s">
        <v>2245</v>
      </c>
      <c r="E61" s="32">
        <v>42125</v>
      </c>
      <c r="F61" s="31" t="s">
        <v>761</v>
      </c>
      <c r="G61" s="31" t="s">
        <v>2246</v>
      </c>
      <c r="H61" s="33">
        <v>3</v>
      </c>
      <c r="I61" s="33">
        <v>150</v>
      </c>
      <c r="J61" s="34">
        <v>21844.6601941748</v>
      </c>
      <c r="K61" s="34">
        <v>20752.4271844661</v>
      </c>
      <c r="L61" s="34">
        <v>1092.23300970874</v>
      </c>
      <c r="M61" s="33" t="s">
        <v>2123</v>
      </c>
      <c r="N61" s="33" t="s">
        <v>2124</v>
      </c>
      <c r="O61" s="33" t="s">
        <v>1997</v>
      </c>
      <c r="P61" s="33" t="s">
        <v>2081</v>
      </c>
      <c r="Q61" s="33" t="s">
        <v>2103</v>
      </c>
      <c r="R61" s="33" t="s">
        <v>2128</v>
      </c>
      <c r="S61" s="33" t="s">
        <v>2084</v>
      </c>
      <c r="T61" s="33" t="s">
        <v>2081</v>
      </c>
      <c r="U61" s="35" t="s">
        <v>768</v>
      </c>
      <c r="V61" s="179" t="s">
        <v>2247</v>
      </c>
      <c r="W61" s="178" t="s">
        <v>2208</v>
      </c>
    </row>
    <row r="62" s="145" customFormat="1" ht="37.5" spans="1:23">
      <c r="A62" s="31" t="s">
        <v>766</v>
      </c>
      <c r="B62" s="31" t="s">
        <v>20</v>
      </c>
      <c r="C62" s="31" t="s">
        <v>2248</v>
      </c>
      <c r="D62" s="31" t="s">
        <v>2249</v>
      </c>
      <c r="E62" s="32">
        <v>42125</v>
      </c>
      <c r="F62" s="31" t="s">
        <v>761</v>
      </c>
      <c r="G62" s="38" t="s">
        <v>2250</v>
      </c>
      <c r="H62" s="33">
        <v>3</v>
      </c>
      <c r="I62" s="33">
        <v>1</v>
      </c>
      <c r="J62" s="34">
        <v>37281.5533980582</v>
      </c>
      <c r="K62" s="34">
        <v>35417.4757281553</v>
      </c>
      <c r="L62" s="34">
        <v>1864.07766990291</v>
      </c>
      <c r="M62" s="33" t="s">
        <v>2123</v>
      </c>
      <c r="N62" s="33" t="s">
        <v>2124</v>
      </c>
      <c r="O62" s="33" t="s">
        <v>1997</v>
      </c>
      <c r="P62" s="33" t="s">
        <v>2081</v>
      </c>
      <c r="Q62" s="33" t="s">
        <v>2103</v>
      </c>
      <c r="R62" s="33" t="s">
        <v>2128</v>
      </c>
      <c r="S62" s="33" t="s">
        <v>2084</v>
      </c>
      <c r="T62" s="33" t="s">
        <v>2081</v>
      </c>
      <c r="U62" s="35" t="s">
        <v>768</v>
      </c>
      <c r="V62" s="177"/>
      <c r="W62" s="180"/>
    </row>
    <row r="63" s="145" customFormat="1" ht="37.5" spans="1:23">
      <c r="A63" s="31" t="s">
        <v>766</v>
      </c>
      <c r="B63" s="31" t="s">
        <v>20</v>
      </c>
      <c r="C63" s="31" t="s">
        <v>2251</v>
      </c>
      <c r="D63" s="31" t="s">
        <v>2252</v>
      </c>
      <c r="E63" s="32">
        <v>42125</v>
      </c>
      <c r="F63" s="31" t="s">
        <v>761</v>
      </c>
      <c r="G63" s="38" t="s">
        <v>2253</v>
      </c>
      <c r="H63" s="33">
        <v>10</v>
      </c>
      <c r="I63" s="33">
        <v>1</v>
      </c>
      <c r="J63" s="34">
        <v>147572.81553398</v>
      </c>
      <c r="K63" s="34">
        <v>134352.750809061</v>
      </c>
      <c r="L63" s="34">
        <v>13220.064724919</v>
      </c>
      <c r="M63" s="33" t="s">
        <v>2079</v>
      </c>
      <c r="N63" s="33" t="s">
        <v>2089</v>
      </c>
      <c r="O63" s="33" t="s">
        <v>1997</v>
      </c>
      <c r="P63" s="33" t="s">
        <v>2081</v>
      </c>
      <c r="Q63" s="33" t="s">
        <v>2103</v>
      </c>
      <c r="R63" s="33" t="s">
        <v>2128</v>
      </c>
      <c r="S63" s="33" t="s">
        <v>2084</v>
      </c>
      <c r="T63" s="33" t="s">
        <v>2081</v>
      </c>
      <c r="U63" s="35" t="s">
        <v>768</v>
      </c>
      <c r="V63" s="177"/>
      <c r="W63" s="180"/>
    </row>
    <row r="64" s="145" customFormat="1" ht="37.5" spans="1:23">
      <c r="A64" s="31" t="s">
        <v>766</v>
      </c>
      <c r="B64" s="31" t="s">
        <v>20</v>
      </c>
      <c r="C64" s="31" t="s">
        <v>2254</v>
      </c>
      <c r="D64" s="31" t="s">
        <v>2255</v>
      </c>
      <c r="E64" s="32">
        <v>42125</v>
      </c>
      <c r="F64" s="31" t="s">
        <v>761</v>
      </c>
      <c r="G64" s="38" t="s">
        <v>2256</v>
      </c>
      <c r="H64" s="33">
        <v>20</v>
      </c>
      <c r="I64" s="33">
        <v>1</v>
      </c>
      <c r="J64" s="34">
        <v>62912.6213592233</v>
      </c>
      <c r="K64" s="34">
        <v>28638.3495145631</v>
      </c>
      <c r="L64" s="34">
        <v>34274.2718446602</v>
      </c>
      <c r="M64" s="33" t="s">
        <v>2079</v>
      </c>
      <c r="N64" s="33" t="s">
        <v>2089</v>
      </c>
      <c r="O64" s="33" t="s">
        <v>1997</v>
      </c>
      <c r="P64" s="33" t="s">
        <v>2081</v>
      </c>
      <c r="Q64" s="33" t="s">
        <v>2103</v>
      </c>
      <c r="R64" s="33" t="s">
        <v>2128</v>
      </c>
      <c r="S64" s="33" t="s">
        <v>2084</v>
      </c>
      <c r="T64" s="33" t="s">
        <v>2081</v>
      </c>
      <c r="U64" s="35" t="s">
        <v>768</v>
      </c>
      <c r="V64" s="177"/>
      <c r="W64" s="180"/>
    </row>
    <row r="65" s="145" customFormat="1" ht="37.5" spans="1:23">
      <c r="A65" s="31" t="s">
        <v>766</v>
      </c>
      <c r="B65" s="31" t="s">
        <v>20</v>
      </c>
      <c r="C65" s="31" t="s">
        <v>2257</v>
      </c>
      <c r="D65" s="31" t="s">
        <v>2258</v>
      </c>
      <c r="E65" s="32">
        <v>42125</v>
      </c>
      <c r="F65" s="31" t="s">
        <v>761</v>
      </c>
      <c r="G65" s="31" t="s">
        <v>2136</v>
      </c>
      <c r="H65" s="33">
        <v>3</v>
      </c>
      <c r="I65" s="33">
        <v>1000</v>
      </c>
      <c r="J65" s="34">
        <v>242718.446601942</v>
      </c>
      <c r="K65" s="34">
        <v>0</v>
      </c>
      <c r="L65" s="34">
        <v>242718.446601942</v>
      </c>
      <c r="M65" s="33" t="s">
        <v>2137</v>
      </c>
      <c r="N65" s="33" t="s">
        <v>2138</v>
      </c>
      <c r="O65" s="33" t="s">
        <v>1997</v>
      </c>
      <c r="P65" s="33" t="s">
        <v>2081</v>
      </c>
      <c r="Q65" s="33" t="s">
        <v>2103</v>
      </c>
      <c r="R65" s="33" t="s">
        <v>2139</v>
      </c>
      <c r="S65" s="33" t="s">
        <v>2084</v>
      </c>
      <c r="T65" s="33" t="s">
        <v>2081</v>
      </c>
      <c r="U65" s="35" t="s">
        <v>768</v>
      </c>
      <c r="V65" s="177"/>
      <c r="W65" s="180"/>
    </row>
    <row r="66" s="145" customFormat="1" ht="37.5" spans="1:23">
      <c r="A66" s="31" t="s">
        <v>766</v>
      </c>
      <c r="B66" s="31" t="s">
        <v>20</v>
      </c>
      <c r="C66" s="31" t="s">
        <v>2259</v>
      </c>
      <c r="D66" s="31" t="s">
        <v>2260</v>
      </c>
      <c r="E66" s="32">
        <v>42125</v>
      </c>
      <c r="F66" s="31" t="s">
        <v>761</v>
      </c>
      <c r="G66" s="31" t="s">
        <v>2136</v>
      </c>
      <c r="H66" s="33">
        <v>3</v>
      </c>
      <c r="I66" s="33">
        <v>300</v>
      </c>
      <c r="J66" s="34">
        <v>242718.446601942</v>
      </c>
      <c r="K66" s="34">
        <v>0</v>
      </c>
      <c r="L66" s="34">
        <v>242718.446601942</v>
      </c>
      <c r="M66" s="33" t="s">
        <v>2137</v>
      </c>
      <c r="N66" s="33" t="s">
        <v>2138</v>
      </c>
      <c r="O66" s="33" t="s">
        <v>1997</v>
      </c>
      <c r="P66" s="33" t="s">
        <v>2081</v>
      </c>
      <c r="Q66" s="33" t="s">
        <v>2103</v>
      </c>
      <c r="R66" s="33" t="s">
        <v>2139</v>
      </c>
      <c r="S66" s="33" t="s">
        <v>2084</v>
      </c>
      <c r="T66" s="33" t="s">
        <v>2081</v>
      </c>
      <c r="U66" s="35" t="s">
        <v>768</v>
      </c>
      <c r="V66" s="177"/>
      <c r="W66" s="180"/>
    </row>
    <row r="67" s="145" customFormat="1" ht="37.5" spans="1:23">
      <c r="A67" s="31" t="s">
        <v>766</v>
      </c>
      <c r="B67" s="31" t="s">
        <v>20</v>
      </c>
      <c r="C67" s="31" t="s">
        <v>2261</v>
      </c>
      <c r="D67" s="31" t="s">
        <v>2262</v>
      </c>
      <c r="E67" s="32">
        <v>42125</v>
      </c>
      <c r="F67" s="31" t="s">
        <v>761</v>
      </c>
      <c r="G67" s="31" t="s">
        <v>2136</v>
      </c>
      <c r="H67" s="33">
        <v>3</v>
      </c>
      <c r="I67" s="33">
        <v>20</v>
      </c>
      <c r="J67" s="34">
        <v>19417.4757281553</v>
      </c>
      <c r="K67" s="34">
        <v>0</v>
      </c>
      <c r="L67" s="34">
        <v>19417.4757281553</v>
      </c>
      <c r="M67" s="33" t="s">
        <v>2137</v>
      </c>
      <c r="N67" s="33" t="s">
        <v>2138</v>
      </c>
      <c r="O67" s="33" t="s">
        <v>1997</v>
      </c>
      <c r="P67" s="33" t="s">
        <v>2081</v>
      </c>
      <c r="Q67" s="33" t="s">
        <v>2103</v>
      </c>
      <c r="R67" s="33" t="s">
        <v>2139</v>
      </c>
      <c r="S67" s="33" t="s">
        <v>2084</v>
      </c>
      <c r="T67" s="33" t="s">
        <v>2081</v>
      </c>
      <c r="U67" s="35" t="s">
        <v>768</v>
      </c>
      <c r="V67" s="177"/>
      <c r="W67" s="180"/>
    </row>
    <row r="68" s="145" customFormat="1" ht="37.5" spans="1:23">
      <c r="A68" s="31" t="s">
        <v>766</v>
      </c>
      <c r="B68" s="31" t="s">
        <v>20</v>
      </c>
      <c r="C68" s="31" t="s">
        <v>2263</v>
      </c>
      <c r="D68" s="31" t="s">
        <v>2264</v>
      </c>
      <c r="E68" s="32">
        <v>42125</v>
      </c>
      <c r="F68" s="31" t="s">
        <v>761</v>
      </c>
      <c r="G68" s="31" t="s">
        <v>2092</v>
      </c>
      <c r="H68" s="33">
        <v>3</v>
      </c>
      <c r="I68" s="33">
        <v>1</v>
      </c>
      <c r="J68" s="34">
        <v>15533.9805825243</v>
      </c>
      <c r="K68" s="34">
        <v>14757.2815533981</v>
      </c>
      <c r="L68" s="34">
        <v>776.699029126215</v>
      </c>
      <c r="M68" s="33" t="s">
        <v>2079</v>
      </c>
      <c r="N68" s="33" t="s">
        <v>2096</v>
      </c>
      <c r="O68" s="33" t="s">
        <v>1997</v>
      </c>
      <c r="P68" s="33" t="s">
        <v>2081</v>
      </c>
      <c r="Q68" s="33" t="s">
        <v>2103</v>
      </c>
      <c r="R68" s="33" t="s">
        <v>2128</v>
      </c>
      <c r="S68" s="33" t="s">
        <v>2084</v>
      </c>
      <c r="T68" s="33" t="s">
        <v>2081</v>
      </c>
      <c r="U68" s="35" t="s">
        <v>768</v>
      </c>
      <c r="V68" s="177"/>
      <c r="W68" s="180"/>
    </row>
    <row r="69" s="145" customFormat="1" ht="26" customHeight="1" spans="1:23">
      <c r="A69" s="30" t="s">
        <v>774</v>
      </c>
      <c r="B69" s="31" t="s">
        <v>20</v>
      </c>
      <c r="C69" s="31" t="s">
        <v>2265</v>
      </c>
      <c r="D69" s="31" t="s">
        <v>2266</v>
      </c>
      <c r="E69" s="32">
        <v>41791</v>
      </c>
      <c r="F69" s="31" t="s">
        <v>871</v>
      </c>
      <c r="G69" s="31" t="s">
        <v>2078</v>
      </c>
      <c r="H69" s="33">
        <v>10</v>
      </c>
      <c r="I69" s="33">
        <v>20</v>
      </c>
      <c r="J69" s="34">
        <v>691538.461538461</v>
      </c>
      <c r="K69" s="34">
        <v>656961.538461538</v>
      </c>
      <c r="L69" s="34">
        <v>34576.923076923</v>
      </c>
      <c r="M69" s="33" t="s">
        <v>2079</v>
      </c>
      <c r="N69" s="33" t="s">
        <v>2089</v>
      </c>
      <c r="O69" s="33" t="s">
        <v>1997</v>
      </c>
      <c r="P69" s="33" t="s">
        <v>2196</v>
      </c>
      <c r="Q69" s="33" t="s">
        <v>2082</v>
      </c>
      <c r="R69" s="33" t="s">
        <v>2267</v>
      </c>
      <c r="S69" s="33" t="s">
        <v>2084</v>
      </c>
      <c r="T69" s="33" t="s">
        <v>2083</v>
      </c>
      <c r="U69" s="35" t="s">
        <v>778</v>
      </c>
      <c r="V69" s="177"/>
      <c r="W69" s="178" t="s">
        <v>2208</v>
      </c>
    </row>
    <row r="70" s="145" customFormat="1" ht="26" customHeight="1" spans="1:23">
      <c r="A70" s="30" t="s">
        <v>774</v>
      </c>
      <c r="B70" s="31" t="s">
        <v>20</v>
      </c>
      <c r="C70" s="31" t="s">
        <v>2268</v>
      </c>
      <c r="D70" s="31" t="s">
        <v>2269</v>
      </c>
      <c r="E70" s="32">
        <v>41791</v>
      </c>
      <c r="F70" s="31" t="s">
        <v>1201</v>
      </c>
      <c r="G70" s="31" t="s">
        <v>2078</v>
      </c>
      <c r="H70" s="33">
        <v>10</v>
      </c>
      <c r="I70" s="33">
        <v>35</v>
      </c>
      <c r="J70" s="34">
        <v>826666.666666667</v>
      </c>
      <c r="K70" s="34">
        <v>785333.333333334</v>
      </c>
      <c r="L70" s="34">
        <v>41333.3333333334</v>
      </c>
      <c r="M70" s="33" t="s">
        <v>2079</v>
      </c>
      <c r="N70" s="33" t="s">
        <v>2089</v>
      </c>
      <c r="O70" s="33" t="s">
        <v>1997</v>
      </c>
      <c r="P70" s="33" t="s">
        <v>2196</v>
      </c>
      <c r="Q70" s="33" t="s">
        <v>2082</v>
      </c>
      <c r="R70" s="33" t="s">
        <v>2267</v>
      </c>
      <c r="S70" s="33" t="s">
        <v>2084</v>
      </c>
      <c r="T70" s="33" t="s">
        <v>2083</v>
      </c>
      <c r="U70" s="35" t="s">
        <v>778</v>
      </c>
      <c r="V70" s="177"/>
      <c r="W70" s="180"/>
    </row>
    <row r="71" s="145" customFormat="1" ht="26" customHeight="1" spans="1:23">
      <c r="A71" s="30" t="s">
        <v>774</v>
      </c>
      <c r="B71" s="31" t="s">
        <v>20</v>
      </c>
      <c r="C71" s="31" t="s">
        <v>2270</v>
      </c>
      <c r="D71" s="31" t="s">
        <v>2271</v>
      </c>
      <c r="E71" s="32">
        <v>41791</v>
      </c>
      <c r="F71" s="31" t="s">
        <v>2272</v>
      </c>
      <c r="G71" s="31" t="s">
        <v>2243</v>
      </c>
      <c r="H71" s="33">
        <v>10</v>
      </c>
      <c r="I71" s="33">
        <v>1</v>
      </c>
      <c r="J71" s="34">
        <v>271794.871794872</v>
      </c>
      <c r="K71" s="34">
        <v>258205.128205128</v>
      </c>
      <c r="L71" s="34">
        <v>13589.7435897436</v>
      </c>
      <c r="M71" s="33" t="s">
        <v>2079</v>
      </c>
      <c r="N71" s="33" t="s">
        <v>2089</v>
      </c>
      <c r="O71" s="33" t="s">
        <v>1997</v>
      </c>
      <c r="P71" s="33" t="s">
        <v>2196</v>
      </c>
      <c r="Q71" s="33" t="s">
        <v>2082</v>
      </c>
      <c r="R71" s="33" t="s">
        <v>2267</v>
      </c>
      <c r="S71" s="33" t="s">
        <v>2084</v>
      </c>
      <c r="T71" s="33" t="s">
        <v>2083</v>
      </c>
      <c r="U71" s="35" t="s">
        <v>778</v>
      </c>
      <c r="V71" s="177"/>
      <c r="W71" s="180"/>
    </row>
    <row r="72" s="145" customFormat="1" ht="26" customHeight="1" spans="1:23">
      <c r="A72" s="30" t="s">
        <v>779</v>
      </c>
      <c r="B72" s="31" t="s">
        <v>20</v>
      </c>
      <c r="C72" s="31" t="s">
        <v>2273</v>
      </c>
      <c r="D72" s="31" t="s">
        <v>2274</v>
      </c>
      <c r="E72" s="32">
        <v>41609</v>
      </c>
      <c r="F72" s="31" t="s">
        <v>780</v>
      </c>
      <c r="G72" s="31" t="s">
        <v>2078</v>
      </c>
      <c r="H72" s="33">
        <v>10</v>
      </c>
      <c r="I72" s="33">
        <v>1</v>
      </c>
      <c r="J72" s="34">
        <v>420000</v>
      </c>
      <c r="K72" s="34">
        <v>399000</v>
      </c>
      <c r="L72" s="34">
        <v>21000</v>
      </c>
      <c r="M72" s="33" t="s">
        <v>2079</v>
      </c>
      <c r="N72" s="33" t="s">
        <v>2089</v>
      </c>
      <c r="O72" s="33" t="s">
        <v>1997</v>
      </c>
      <c r="P72" s="33" t="s">
        <v>2081</v>
      </c>
      <c r="Q72" s="33" t="s">
        <v>2082</v>
      </c>
      <c r="R72" s="33" t="s">
        <v>2083</v>
      </c>
      <c r="S72" s="33" t="s">
        <v>2084</v>
      </c>
      <c r="T72" s="33" t="s">
        <v>2083</v>
      </c>
      <c r="U72" s="35" t="s">
        <v>782</v>
      </c>
      <c r="V72" s="177"/>
      <c r="W72" s="178" t="s">
        <v>2275</v>
      </c>
    </row>
    <row r="73" s="145" customFormat="1" ht="26" customHeight="1" spans="1:23">
      <c r="A73" s="31" t="s">
        <v>785</v>
      </c>
      <c r="B73" s="31" t="s">
        <v>20</v>
      </c>
      <c r="C73" s="31" t="s">
        <v>2276</v>
      </c>
      <c r="D73" s="31" t="s">
        <v>2277</v>
      </c>
      <c r="E73" s="32">
        <v>41760</v>
      </c>
      <c r="F73" s="124" t="s">
        <v>786</v>
      </c>
      <c r="G73" s="31" t="s">
        <v>2278</v>
      </c>
      <c r="H73" s="33">
        <v>10</v>
      </c>
      <c r="I73" s="31">
        <v>1</v>
      </c>
      <c r="J73" s="34">
        <v>1418182.3410909</v>
      </c>
      <c r="K73" s="34">
        <v>1347273.22403635</v>
      </c>
      <c r="L73" s="34">
        <v>70909.1170545451</v>
      </c>
      <c r="M73" s="33" t="s">
        <v>2079</v>
      </c>
      <c r="N73" s="33" t="s">
        <v>2080</v>
      </c>
      <c r="O73" s="33" t="s">
        <v>1997</v>
      </c>
      <c r="P73" s="33" t="s">
        <v>2081</v>
      </c>
      <c r="Q73" s="33" t="s">
        <v>2082</v>
      </c>
      <c r="R73" s="33" t="s">
        <v>2083</v>
      </c>
      <c r="S73" s="33" t="s">
        <v>2105</v>
      </c>
      <c r="T73" s="33" t="s">
        <v>664</v>
      </c>
      <c r="U73" s="35" t="s">
        <v>788</v>
      </c>
      <c r="V73" s="177"/>
      <c r="W73" s="178" t="s">
        <v>2279</v>
      </c>
    </row>
    <row r="74" s="145" customFormat="1" ht="26" customHeight="1" spans="1:23">
      <c r="A74" s="31" t="s">
        <v>785</v>
      </c>
      <c r="B74" s="31" t="s">
        <v>20</v>
      </c>
      <c r="C74" s="31" t="s">
        <v>2280</v>
      </c>
      <c r="D74" s="31" t="s">
        <v>2119</v>
      </c>
      <c r="E74" s="32">
        <v>41760</v>
      </c>
      <c r="F74" s="124" t="s">
        <v>786</v>
      </c>
      <c r="G74" s="31" t="s">
        <v>2092</v>
      </c>
      <c r="H74" s="33">
        <v>5</v>
      </c>
      <c r="I74" s="31">
        <v>76</v>
      </c>
      <c r="J74" s="34">
        <v>122157.940226898</v>
      </c>
      <c r="K74" s="34">
        <v>116050.043215553</v>
      </c>
      <c r="L74" s="34">
        <v>6107.8970113449</v>
      </c>
      <c r="M74" s="33" t="s">
        <v>2079</v>
      </c>
      <c r="N74" s="33" t="s">
        <v>2110</v>
      </c>
      <c r="O74" s="33" t="s">
        <v>1997</v>
      </c>
      <c r="P74" s="33" t="s">
        <v>2081</v>
      </c>
      <c r="Q74" s="33" t="s">
        <v>2082</v>
      </c>
      <c r="R74" s="33" t="s">
        <v>2083</v>
      </c>
      <c r="S74" s="33" t="s">
        <v>2105</v>
      </c>
      <c r="T74" s="33" t="s">
        <v>664</v>
      </c>
      <c r="U74" s="35" t="s">
        <v>788</v>
      </c>
      <c r="V74" s="177"/>
      <c r="W74" s="180"/>
    </row>
    <row r="75" s="145" customFormat="1" ht="26" customHeight="1" spans="1:23">
      <c r="A75" s="31" t="s">
        <v>785</v>
      </c>
      <c r="B75" s="31" t="s">
        <v>20</v>
      </c>
      <c r="C75" s="31" t="s">
        <v>2281</v>
      </c>
      <c r="D75" s="31" t="s">
        <v>2282</v>
      </c>
      <c r="E75" s="32">
        <v>41760</v>
      </c>
      <c r="F75" s="124" t="s">
        <v>786</v>
      </c>
      <c r="G75" s="31" t="s">
        <v>2092</v>
      </c>
      <c r="H75" s="33">
        <v>5</v>
      </c>
      <c r="I75" s="31">
        <v>156</v>
      </c>
      <c r="J75" s="34">
        <v>250745.245728895</v>
      </c>
      <c r="K75" s="34">
        <v>238207.98344245</v>
      </c>
      <c r="L75" s="34">
        <v>12537.2622864447</v>
      </c>
      <c r="M75" s="33" t="s">
        <v>2123</v>
      </c>
      <c r="N75" s="33" t="s">
        <v>2124</v>
      </c>
      <c r="O75" s="33" t="s">
        <v>1997</v>
      </c>
      <c r="P75" s="33" t="s">
        <v>2081</v>
      </c>
      <c r="Q75" s="33" t="s">
        <v>2082</v>
      </c>
      <c r="R75" s="33" t="s">
        <v>2083</v>
      </c>
      <c r="S75" s="33" t="s">
        <v>2105</v>
      </c>
      <c r="T75" s="33" t="s">
        <v>664</v>
      </c>
      <c r="U75" s="35" t="s">
        <v>788</v>
      </c>
      <c r="V75" s="177"/>
      <c r="W75" s="180"/>
    </row>
    <row r="76" s="145" customFormat="1" ht="26" customHeight="1" spans="1:23">
      <c r="A76" s="31" t="s">
        <v>785</v>
      </c>
      <c r="B76" s="31" t="s">
        <v>20</v>
      </c>
      <c r="C76" s="31" t="s">
        <v>2283</v>
      </c>
      <c r="D76" s="31" t="s">
        <v>2284</v>
      </c>
      <c r="E76" s="32">
        <v>41760</v>
      </c>
      <c r="F76" s="124" t="s">
        <v>786</v>
      </c>
      <c r="G76" s="31" t="s">
        <v>2092</v>
      </c>
      <c r="H76" s="33">
        <v>5</v>
      </c>
      <c r="I76" s="31">
        <v>156</v>
      </c>
      <c r="J76" s="34">
        <v>250745.245728895</v>
      </c>
      <c r="K76" s="34">
        <v>238207.98344245</v>
      </c>
      <c r="L76" s="34">
        <v>12537.2622864447</v>
      </c>
      <c r="M76" s="33" t="s">
        <v>2079</v>
      </c>
      <c r="N76" s="33" t="s">
        <v>2110</v>
      </c>
      <c r="O76" s="33" t="s">
        <v>1997</v>
      </c>
      <c r="P76" s="33" t="s">
        <v>2081</v>
      </c>
      <c r="Q76" s="33" t="s">
        <v>2082</v>
      </c>
      <c r="R76" s="33" t="s">
        <v>2083</v>
      </c>
      <c r="S76" s="33" t="s">
        <v>2105</v>
      </c>
      <c r="T76" s="33" t="s">
        <v>664</v>
      </c>
      <c r="U76" s="35" t="s">
        <v>788</v>
      </c>
      <c r="V76" s="177"/>
      <c r="W76" s="180"/>
    </row>
    <row r="77" s="145" customFormat="1" ht="26" customHeight="1" spans="1:23">
      <c r="A77" s="31" t="s">
        <v>785</v>
      </c>
      <c r="B77" s="31" t="s">
        <v>20</v>
      </c>
      <c r="C77" s="31" t="s">
        <v>2285</v>
      </c>
      <c r="D77" s="31" t="s">
        <v>2108</v>
      </c>
      <c r="E77" s="32">
        <v>41760</v>
      </c>
      <c r="F77" s="124" t="s">
        <v>786</v>
      </c>
      <c r="G77" s="31" t="s">
        <v>2078</v>
      </c>
      <c r="H77" s="33">
        <v>10</v>
      </c>
      <c r="I77" s="31">
        <v>1</v>
      </c>
      <c r="J77" s="34">
        <v>137088.216867809</v>
      </c>
      <c r="K77" s="34">
        <v>130233.806024419</v>
      </c>
      <c r="L77" s="34">
        <v>6854.41084339045</v>
      </c>
      <c r="M77" s="33" t="s">
        <v>2079</v>
      </c>
      <c r="N77" s="33" t="s">
        <v>2089</v>
      </c>
      <c r="O77" s="33" t="s">
        <v>1997</v>
      </c>
      <c r="P77" s="33" t="s">
        <v>2081</v>
      </c>
      <c r="Q77" s="33" t="s">
        <v>2082</v>
      </c>
      <c r="R77" s="33" t="s">
        <v>2083</v>
      </c>
      <c r="S77" s="33" t="s">
        <v>2105</v>
      </c>
      <c r="T77" s="33" t="s">
        <v>664</v>
      </c>
      <c r="U77" s="35" t="s">
        <v>788</v>
      </c>
      <c r="V77" s="177"/>
      <c r="W77" s="180"/>
    </row>
    <row r="78" s="145" customFormat="1" ht="26" customHeight="1" spans="1:23">
      <c r="A78" s="31" t="s">
        <v>785</v>
      </c>
      <c r="B78" s="31" t="s">
        <v>20</v>
      </c>
      <c r="C78" s="31" t="s">
        <v>2286</v>
      </c>
      <c r="D78" s="31" t="s">
        <v>2287</v>
      </c>
      <c r="E78" s="32">
        <v>41760</v>
      </c>
      <c r="F78" s="124" t="s">
        <v>786</v>
      </c>
      <c r="G78" s="38" t="s">
        <v>2288</v>
      </c>
      <c r="H78" s="33">
        <v>10</v>
      </c>
      <c r="I78" s="38">
        <v>1</v>
      </c>
      <c r="J78" s="34">
        <v>557646.983869055</v>
      </c>
      <c r="K78" s="34">
        <v>529764.634675602</v>
      </c>
      <c r="L78" s="34">
        <v>27882.3491934527</v>
      </c>
      <c r="M78" s="33" t="s">
        <v>2079</v>
      </c>
      <c r="N78" s="33" t="s">
        <v>2089</v>
      </c>
      <c r="O78" s="33" t="s">
        <v>1997</v>
      </c>
      <c r="P78" s="33" t="s">
        <v>2081</v>
      </c>
      <c r="Q78" s="33" t="s">
        <v>2082</v>
      </c>
      <c r="R78" s="33" t="s">
        <v>2083</v>
      </c>
      <c r="S78" s="33" t="s">
        <v>2105</v>
      </c>
      <c r="T78" s="33" t="s">
        <v>664</v>
      </c>
      <c r="U78" s="35" t="s">
        <v>788</v>
      </c>
      <c r="V78" s="177"/>
      <c r="W78" s="180"/>
    </row>
    <row r="79" s="145" customFormat="1" ht="26" customHeight="1" spans="1:23">
      <c r="A79" s="31" t="s">
        <v>785</v>
      </c>
      <c r="B79" s="31" t="s">
        <v>20</v>
      </c>
      <c r="C79" s="31" t="s">
        <v>2289</v>
      </c>
      <c r="D79" s="31" t="s">
        <v>2087</v>
      </c>
      <c r="E79" s="32">
        <v>41760</v>
      </c>
      <c r="F79" s="124" t="s">
        <v>786</v>
      </c>
      <c r="G79" s="38" t="s">
        <v>2290</v>
      </c>
      <c r="H79" s="33">
        <v>10</v>
      </c>
      <c r="I79" s="38">
        <v>1</v>
      </c>
      <c r="J79" s="34">
        <v>263434.026487546</v>
      </c>
      <c r="K79" s="34">
        <v>250262.325163169</v>
      </c>
      <c r="L79" s="34">
        <v>13171.7013243773</v>
      </c>
      <c r="M79" s="33" t="s">
        <v>2079</v>
      </c>
      <c r="N79" s="33" t="s">
        <v>2089</v>
      </c>
      <c r="O79" s="33" t="s">
        <v>1997</v>
      </c>
      <c r="P79" s="33" t="s">
        <v>2081</v>
      </c>
      <c r="Q79" s="33" t="s">
        <v>2082</v>
      </c>
      <c r="R79" s="33" t="s">
        <v>2083</v>
      </c>
      <c r="S79" s="33" t="s">
        <v>2105</v>
      </c>
      <c r="T79" s="33" t="s">
        <v>664</v>
      </c>
      <c r="U79" s="35" t="s">
        <v>788</v>
      </c>
      <c r="V79" s="177"/>
      <c r="W79" s="180"/>
    </row>
    <row r="80" s="146" customFormat="1" ht="26" customHeight="1" spans="1:23">
      <c r="A80" s="31" t="s">
        <v>790</v>
      </c>
      <c r="B80" s="182" t="s">
        <v>20</v>
      </c>
      <c r="C80" s="31" t="s">
        <v>2291</v>
      </c>
      <c r="D80" s="182" t="s">
        <v>2176</v>
      </c>
      <c r="E80" s="183">
        <v>41638</v>
      </c>
      <c r="F80" s="183" t="s">
        <v>791</v>
      </c>
      <c r="G80" s="182" t="s">
        <v>2292</v>
      </c>
      <c r="H80" s="187">
        <v>10</v>
      </c>
      <c r="I80" s="188">
        <v>1</v>
      </c>
      <c r="J80" s="70">
        <v>100000</v>
      </c>
      <c r="K80" s="70">
        <v>95000</v>
      </c>
      <c r="L80" s="70">
        <v>5000</v>
      </c>
      <c r="M80" s="184" t="s">
        <v>2079</v>
      </c>
      <c r="N80" s="182" t="s">
        <v>2089</v>
      </c>
      <c r="O80" s="33" t="s">
        <v>1997</v>
      </c>
      <c r="P80" s="182" t="s">
        <v>2081</v>
      </c>
      <c r="Q80" s="182" t="s">
        <v>2103</v>
      </c>
      <c r="R80" s="182" t="s">
        <v>2104</v>
      </c>
      <c r="S80" s="33" t="s">
        <v>2105</v>
      </c>
      <c r="T80" s="188" t="s">
        <v>664</v>
      </c>
      <c r="U80" s="35" t="s">
        <v>712</v>
      </c>
      <c r="V80" s="185"/>
      <c r="W80" s="186" t="s">
        <v>2174</v>
      </c>
    </row>
    <row r="81" s="146" customFormat="1" ht="26" customHeight="1" spans="1:24">
      <c r="A81" s="31" t="s">
        <v>793</v>
      </c>
      <c r="B81" s="182" t="s">
        <v>20</v>
      </c>
      <c r="C81" s="31" t="s">
        <v>2293</v>
      </c>
      <c r="D81" s="182" t="s">
        <v>2294</v>
      </c>
      <c r="E81" s="183">
        <v>41638</v>
      </c>
      <c r="F81" s="183" t="s">
        <v>794</v>
      </c>
      <c r="G81" s="182" t="s">
        <v>2078</v>
      </c>
      <c r="H81" s="187">
        <v>10</v>
      </c>
      <c r="I81" s="188">
        <v>1</v>
      </c>
      <c r="J81" s="70">
        <v>103500</v>
      </c>
      <c r="K81" s="70">
        <v>98325</v>
      </c>
      <c r="L81" s="70">
        <v>5175</v>
      </c>
      <c r="M81" s="184" t="s">
        <v>2079</v>
      </c>
      <c r="N81" s="182" t="s">
        <v>2089</v>
      </c>
      <c r="O81" s="33" t="s">
        <v>1997</v>
      </c>
      <c r="P81" s="182" t="s">
        <v>2081</v>
      </c>
      <c r="Q81" s="182" t="s">
        <v>2103</v>
      </c>
      <c r="R81" s="182" t="s">
        <v>2104</v>
      </c>
      <c r="S81" s="33" t="s">
        <v>2105</v>
      </c>
      <c r="T81" s="188" t="s">
        <v>664</v>
      </c>
      <c r="U81" s="35" t="s">
        <v>796</v>
      </c>
      <c r="V81" s="185"/>
      <c r="W81" s="186" t="s">
        <v>2174</v>
      </c>
    </row>
    <row r="82" s="146" customFormat="1" ht="26" customHeight="1" spans="1:24">
      <c r="A82" s="31" t="s">
        <v>797</v>
      </c>
      <c r="B82" s="182" t="s">
        <v>20</v>
      </c>
      <c r="C82" s="31" t="s">
        <v>2295</v>
      </c>
      <c r="D82" s="182" t="s">
        <v>2296</v>
      </c>
      <c r="E82" s="183">
        <v>41638</v>
      </c>
      <c r="F82" s="183" t="s">
        <v>798</v>
      </c>
      <c r="G82" s="182" t="s">
        <v>2078</v>
      </c>
      <c r="H82" s="187">
        <v>10</v>
      </c>
      <c r="I82" s="188">
        <v>1</v>
      </c>
      <c r="J82" s="70">
        <v>1100000</v>
      </c>
      <c r="K82" s="70">
        <v>1045000</v>
      </c>
      <c r="L82" s="70">
        <v>55000</v>
      </c>
      <c r="M82" s="184" t="s">
        <v>2079</v>
      </c>
      <c r="N82" s="182" t="s">
        <v>2089</v>
      </c>
      <c r="O82" s="33" t="s">
        <v>1997</v>
      </c>
      <c r="P82" s="182" t="s">
        <v>2081</v>
      </c>
      <c r="Q82" s="182" t="s">
        <v>2103</v>
      </c>
      <c r="R82" s="182" t="s">
        <v>2104</v>
      </c>
      <c r="S82" s="33" t="s">
        <v>2105</v>
      </c>
      <c r="T82" s="188" t="s">
        <v>664</v>
      </c>
      <c r="U82" s="35" t="s">
        <v>800</v>
      </c>
      <c r="V82" s="185"/>
      <c r="W82" s="186" t="s">
        <v>2174</v>
      </c>
    </row>
    <row r="83" s="146" customFormat="1" ht="26" customHeight="1" spans="1:24">
      <c r="A83" s="476" t="s">
        <v>801</v>
      </c>
      <c r="B83" s="182" t="s">
        <v>20</v>
      </c>
      <c r="C83" s="31" t="s">
        <v>2297</v>
      </c>
      <c r="D83" s="182" t="s">
        <v>802</v>
      </c>
      <c r="E83" s="183">
        <v>41638</v>
      </c>
      <c r="F83" s="183" t="s">
        <v>798</v>
      </c>
      <c r="G83" s="182" t="s">
        <v>2243</v>
      </c>
      <c r="H83" s="187">
        <v>10</v>
      </c>
      <c r="I83" s="188">
        <v>1</v>
      </c>
      <c r="J83" s="70">
        <v>430600</v>
      </c>
      <c r="K83" s="70">
        <v>409070</v>
      </c>
      <c r="L83" s="70">
        <v>21530</v>
      </c>
      <c r="M83" s="184" t="s">
        <v>2079</v>
      </c>
      <c r="N83" s="182" t="s">
        <v>2089</v>
      </c>
      <c r="O83" s="33" t="s">
        <v>1997</v>
      </c>
      <c r="P83" s="182" t="s">
        <v>2081</v>
      </c>
      <c r="Q83" s="182" t="s">
        <v>2103</v>
      </c>
      <c r="R83" s="182" t="s">
        <v>2104</v>
      </c>
      <c r="S83" s="33" t="s">
        <v>2105</v>
      </c>
      <c r="T83" s="188" t="s">
        <v>664</v>
      </c>
      <c r="U83" s="35" t="s">
        <v>800</v>
      </c>
      <c r="V83" s="185"/>
      <c r="W83" s="190" t="s">
        <v>2174</v>
      </c>
      <c r="X83" s="191">
        <v>35.54</v>
      </c>
    </row>
    <row r="84" s="145" customFormat="1" ht="26" customHeight="1" spans="1:24">
      <c r="A84" s="31" t="s">
        <v>810</v>
      </c>
      <c r="B84" s="182" t="s">
        <v>20</v>
      </c>
      <c r="C84" s="31" t="s">
        <v>2298</v>
      </c>
      <c r="D84" s="182" t="s">
        <v>2176</v>
      </c>
      <c r="E84" s="183">
        <v>41927</v>
      </c>
      <c r="F84" s="183" t="s">
        <v>811</v>
      </c>
      <c r="G84" s="182" t="s">
        <v>2299</v>
      </c>
      <c r="H84" s="187">
        <v>10</v>
      </c>
      <c r="I84" s="188">
        <v>1</v>
      </c>
      <c r="J84" s="70">
        <v>984100</v>
      </c>
      <c r="K84" s="70">
        <v>934895</v>
      </c>
      <c r="L84" s="70">
        <v>49205</v>
      </c>
      <c r="M84" s="184" t="s">
        <v>2079</v>
      </c>
      <c r="N84" s="182" t="s">
        <v>2089</v>
      </c>
      <c r="O84" s="33" t="s">
        <v>1997</v>
      </c>
      <c r="P84" s="182" t="s">
        <v>2081</v>
      </c>
      <c r="Q84" s="182" t="s">
        <v>2103</v>
      </c>
      <c r="R84" s="182" t="s">
        <v>2104</v>
      </c>
      <c r="S84" s="33" t="s">
        <v>2105</v>
      </c>
      <c r="T84" s="188" t="s">
        <v>664</v>
      </c>
      <c r="U84" s="35" t="s">
        <v>809</v>
      </c>
      <c r="V84" s="177"/>
      <c r="W84" s="178" t="s">
        <v>2300</v>
      </c>
    </row>
    <row r="85" s="145" customFormat="1" ht="26" customHeight="1" spans="1:24">
      <c r="A85" s="31" t="s">
        <v>814</v>
      </c>
      <c r="B85" s="31" t="s">
        <v>20</v>
      </c>
      <c r="C85" s="31" t="s">
        <v>2301</v>
      </c>
      <c r="D85" s="31" t="s">
        <v>2302</v>
      </c>
      <c r="E85" s="32">
        <v>42125</v>
      </c>
      <c r="F85" s="31" t="s">
        <v>2303</v>
      </c>
      <c r="G85" s="31" t="s">
        <v>2304</v>
      </c>
      <c r="H85" s="33">
        <v>3</v>
      </c>
      <c r="I85" s="33">
        <v>220</v>
      </c>
      <c r="J85" s="34">
        <v>264000</v>
      </c>
      <c r="K85" s="34">
        <v>264000</v>
      </c>
      <c r="L85" s="34">
        <v>0</v>
      </c>
      <c r="M85" s="33" t="s">
        <v>2137</v>
      </c>
      <c r="N85" s="33" t="s">
        <v>2138</v>
      </c>
      <c r="O85" s="33" t="s">
        <v>1997</v>
      </c>
      <c r="P85" s="33" t="s">
        <v>2081</v>
      </c>
      <c r="Q85" s="33" t="s">
        <v>2103</v>
      </c>
      <c r="R85" s="33" t="s">
        <v>2305</v>
      </c>
      <c r="S85" s="33" t="s">
        <v>2084</v>
      </c>
      <c r="T85" s="33" t="s">
        <v>2081</v>
      </c>
      <c r="U85" s="35" t="s">
        <v>813</v>
      </c>
      <c r="V85" s="177"/>
      <c r="W85" s="180"/>
    </row>
    <row r="86" s="145" customFormat="1" ht="26" customHeight="1" spans="1:24">
      <c r="A86" s="31" t="s">
        <v>814</v>
      </c>
      <c r="B86" s="31" t="s">
        <v>20</v>
      </c>
      <c r="C86" s="31" t="s">
        <v>2306</v>
      </c>
      <c r="D86" s="31" t="s">
        <v>2307</v>
      </c>
      <c r="E86" s="32">
        <v>42125</v>
      </c>
      <c r="F86" s="31" t="s">
        <v>2303</v>
      </c>
      <c r="G86" s="31" t="s">
        <v>2304</v>
      </c>
      <c r="H86" s="33">
        <v>3</v>
      </c>
      <c r="I86" s="33">
        <v>220</v>
      </c>
      <c r="J86" s="34">
        <v>264000</v>
      </c>
      <c r="K86" s="34">
        <v>264000</v>
      </c>
      <c r="L86" s="34">
        <v>0</v>
      </c>
      <c r="M86" s="33" t="s">
        <v>2137</v>
      </c>
      <c r="N86" s="33" t="s">
        <v>2138</v>
      </c>
      <c r="O86" s="33" t="s">
        <v>1997</v>
      </c>
      <c r="P86" s="33" t="s">
        <v>2081</v>
      </c>
      <c r="Q86" s="33" t="s">
        <v>2103</v>
      </c>
      <c r="R86" s="33" t="s">
        <v>2305</v>
      </c>
      <c r="S86" s="33" t="s">
        <v>2084</v>
      </c>
      <c r="T86" s="33" t="s">
        <v>2081</v>
      </c>
      <c r="U86" s="35" t="s">
        <v>813</v>
      </c>
      <c r="V86" s="177"/>
      <c r="W86" s="180"/>
    </row>
    <row r="87" s="145" customFormat="1" ht="26" customHeight="1" spans="1:24">
      <c r="A87" s="31" t="s">
        <v>814</v>
      </c>
      <c r="B87" s="31" t="s">
        <v>20</v>
      </c>
      <c r="C87" s="31" t="s">
        <v>2308</v>
      </c>
      <c r="D87" s="31" t="s">
        <v>2309</v>
      </c>
      <c r="E87" s="32">
        <v>42125</v>
      </c>
      <c r="F87" s="31" t="s">
        <v>2303</v>
      </c>
      <c r="G87" s="38" t="s">
        <v>2310</v>
      </c>
      <c r="H87" s="33">
        <v>1</v>
      </c>
      <c r="I87" s="33">
        <v>1</v>
      </c>
      <c r="J87" s="34">
        <v>72000</v>
      </c>
      <c r="K87" s="34">
        <v>72000</v>
      </c>
      <c r="L87" s="34">
        <v>0</v>
      </c>
      <c r="M87" s="33" t="s">
        <v>2123</v>
      </c>
      <c r="N87" s="33" t="s">
        <v>2124</v>
      </c>
      <c r="O87" s="33" t="s">
        <v>1997</v>
      </c>
      <c r="P87" s="33" t="s">
        <v>2196</v>
      </c>
      <c r="Q87" s="33" t="s">
        <v>2082</v>
      </c>
      <c r="R87" s="33" t="s">
        <v>2145</v>
      </c>
      <c r="S87" s="33" t="s">
        <v>2084</v>
      </c>
      <c r="T87" s="33" t="s">
        <v>2159</v>
      </c>
      <c r="U87" s="35" t="s">
        <v>813</v>
      </c>
      <c r="V87" s="177"/>
      <c r="W87" s="178" t="s">
        <v>2311</v>
      </c>
    </row>
    <row r="88" s="145" customFormat="1" ht="26" customHeight="1" spans="1:24">
      <c r="A88" s="31" t="s">
        <v>819</v>
      </c>
      <c r="B88" s="31" t="s">
        <v>20</v>
      </c>
      <c r="C88" s="31" t="s">
        <v>2312</v>
      </c>
      <c r="D88" s="31" t="s">
        <v>2313</v>
      </c>
      <c r="E88" s="32">
        <v>41974</v>
      </c>
      <c r="F88" s="31" t="s">
        <v>820</v>
      </c>
      <c r="G88" s="38" t="s">
        <v>2314</v>
      </c>
      <c r="H88" s="33">
        <v>20</v>
      </c>
      <c r="I88" s="33">
        <v>1</v>
      </c>
      <c r="J88" s="34">
        <v>1071538.46153846</v>
      </c>
      <c r="K88" s="34">
        <v>508980.769230769</v>
      </c>
      <c r="L88" s="34">
        <v>562557.692307692</v>
      </c>
      <c r="M88" s="33" t="s">
        <v>2079</v>
      </c>
      <c r="N88" s="33" t="s">
        <v>2080</v>
      </c>
      <c r="O88" s="33" t="s">
        <v>1997</v>
      </c>
      <c r="P88" s="33" t="s">
        <v>2081</v>
      </c>
      <c r="Q88" s="33" t="s">
        <v>2103</v>
      </c>
      <c r="R88" s="33" t="s">
        <v>2104</v>
      </c>
      <c r="S88" s="33" t="s">
        <v>2084</v>
      </c>
      <c r="T88" s="33" t="s">
        <v>2083</v>
      </c>
      <c r="U88" s="35" t="s">
        <v>817</v>
      </c>
      <c r="V88" s="177"/>
      <c r="W88" s="180"/>
    </row>
    <row r="89" s="145" customFormat="1" ht="26" customHeight="1" spans="1:24">
      <c r="A89" s="31" t="s">
        <v>819</v>
      </c>
      <c r="B89" s="31" t="s">
        <v>20</v>
      </c>
      <c r="C89" s="31" t="s">
        <v>2315</v>
      </c>
      <c r="D89" s="31" t="s">
        <v>2316</v>
      </c>
      <c r="E89" s="32">
        <v>41974</v>
      </c>
      <c r="F89" s="31" t="s">
        <v>820</v>
      </c>
      <c r="G89" s="38" t="s">
        <v>2317</v>
      </c>
      <c r="H89" s="33">
        <v>10</v>
      </c>
      <c r="I89" s="33">
        <v>1</v>
      </c>
      <c r="J89" s="34">
        <v>252820.512820513</v>
      </c>
      <c r="K89" s="34">
        <v>240179.487179487</v>
      </c>
      <c r="L89" s="34">
        <v>12641.0256410257</v>
      </c>
      <c r="M89" s="33" t="s">
        <v>2079</v>
      </c>
      <c r="N89" s="33" t="s">
        <v>2089</v>
      </c>
      <c r="O89" s="33" t="s">
        <v>1997</v>
      </c>
      <c r="P89" s="33" t="s">
        <v>2081</v>
      </c>
      <c r="Q89" s="33" t="s">
        <v>2103</v>
      </c>
      <c r="R89" s="33" t="s">
        <v>2104</v>
      </c>
      <c r="S89" s="33" t="s">
        <v>2084</v>
      </c>
      <c r="T89" s="33" t="s">
        <v>2083</v>
      </c>
      <c r="U89" s="35" t="s">
        <v>817</v>
      </c>
      <c r="V89" s="177"/>
      <c r="W89" s="180"/>
    </row>
    <row r="90" s="145" customFormat="1" ht="26" customHeight="1" spans="1:24">
      <c r="A90" s="31" t="s">
        <v>819</v>
      </c>
      <c r="B90" s="31" t="s">
        <v>20</v>
      </c>
      <c r="C90" s="31" t="s">
        <v>2318</v>
      </c>
      <c r="D90" s="31" t="s">
        <v>2114</v>
      </c>
      <c r="E90" s="32">
        <v>41974</v>
      </c>
      <c r="F90" s="31" t="s">
        <v>820</v>
      </c>
      <c r="G90" s="31" t="s">
        <v>2078</v>
      </c>
      <c r="H90" s="33">
        <v>10</v>
      </c>
      <c r="I90" s="33">
        <v>1</v>
      </c>
      <c r="J90" s="34">
        <v>25641.0256410256</v>
      </c>
      <c r="K90" s="34">
        <v>24358.9743589743</v>
      </c>
      <c r="L90" s="34">
        <v>1282.05128205128</v>
      </c>
      <c r="M90" s="33" t="s">
        <v>2079</v>
      </c>
      <c r="N90" s="33" t="s">
        <v>2089</v>
      </c>
      <c r="O90" s="33" t="s">
        <v>1997</v>
      </c>
      <c r="P90" s="33" t="s">
        <v>2081</v>
      </c>
      <c r="Q90" s="33" t="s">
        <v>2103</v>
      </c>
      <c r="R90" s="33" t="s">
        <v>2104</v>
      </c>
      <c r="S90" s="33" t="s">
        <v>2084</v>
      </c>
      <c r="T90" s="33" t="s">
        <v>2083</v>
      </c>
      <c r="U90" s="35" t="s">
        <v>817</v>
      </c>
      <c r="V90" s="179" t="s">
        <v>2319</v>
      </c>
      <c r="W90" s="178" t="s">
        <v>2275</v>
      </c>
    </row>
    <row r="91" s="145" customFormat="1" ht="26" customHeight="1" spans="1:24">
      <c r="A91" s="31" t="s">
        <v>834</v>
      </c>
      <c r="B91" s="31" t="s">
        <v>20</v>
      </c>
      <c r="C91" s="31" t="s">
        <v>2320</v>
      </c>
      <c r="D91" s="31" t="s">
        <v>2126</v>
      </c>
      <c r="E91" s="32">
        <v>41944</v>
      </c>
      <c r="F91" s="31" t="s">
        <v>835</v>
      </c>
      <c r="G91" s="38" t="s">
        <v>2321</v>
      </c>
      <c r="H91" s="33">
        <v>20</v>
      </c>
      <c r="I91" s="33">
        <v>1</v>
      </c>
      <c r="J91" s="34">
        <v>764000</v>
      </c>
      <c r="K91" s="34">
        <v>365924.166666667</v>
      </c>
      <c r="L91" s="34">
        <v>398075.833333333</v>
      </c>
      <c r="M91" s="33" t="s">
        <v>2079</v>
      </c>
      <c r="N91" s="33" t="s">
        <v>2080</v>
      </c>
      <c r="O91" s="33" t="s">
        <v>1997</v>
      </c>
      <c r="P91" s="33" t="s">
        <v>2081</v>
      </c>
      <c r="Q91" s="39" t="s">
        <v>2103</v>
      </c>
      <c r="R91" s="39" t="s">
        <v>2128</v>
      </c>
      <c r="S91" s="39" t="s">
        <v>2084</v>
      </c>
      <c r="T91" s="39" t="s">
        <v>2081</v>
      </c>
      <c r="U91" s="35" t="s">
        <v>831</v>
      </c>
      <c r="V91" s="177"/>
      <c r="W91" s="178" t="s">
        <v>2322</v>
      </c>
    </row>
    <row r="92" s="145" customFormat="1" ht="26" customHeight="1" spans="1:24">
      <c r="A92" s="31" t="s">
        <v>844</v>
      </c>
      <c r="B92" s="31" t="s">
        <v>20</v>
      </c>
      <c r="C92" s="31" t="s">
        <v>2323</v>
      </c>
      <c r="D92" s="31" t="s">
        <v>2324</v>
      </c>
      <c r="E92" s="32">
        <v>41913</v>
      </c>
      <c r="F92" s="31" t="s">
        <v>845</v>
      </c>
      <c r="G92" s="31" t="s">
        <v>2078</v>
      </c>
      <c r="H92" s="33">
        <v>10</v>
      </c>
      <c r="I92" s="33">
        <v>28</v>
      </c>
      <c r="J92" s="34">
        <v>823654.822335025</v>
      </c>
      <c r="K92" s="34">
        <v>782472.081218274</v>
      </c>
      <c r="L92" s="34">
        <v>41182.7411167512</v>
      </c>
      <c r="M92" s="33" t="s">
        <v>2079</v>
      </c>
      <c r="N92" s="33" t="s">
        <v>2089</v>
      </c>
      <c r="O92" s="33" t="s">
        <v>1997</v>
      </c>
      <c r="P92" s="33" t="s">
        <v>2081</v>
      </c>
      <c r="Q92" s="33" t="s">
        <v>2103</v>
      </c>
      <c r="R92" s="33" t="s">
        <v>2104</v>
      </c>
      <c r="S92" s="33" t="s">
        <v>2084</v>
      </c>
      <c r="T92" s="33" t="s">
        <v>2081</v>
      </c>
      <c r="U92" s="35" t="s">
        <v>842</v>
      </c>
      <c r="V92" s="177"/>
      <c r="W92" s="178"/>
    </row>
    <row r="93" s="145" customFormat="1" ht="26" customHeight="1" spans="1:24">
      <c r="A93" s="31" t="s">
        <v>844</v>
      </c>
      <c r="B93" s="31" t="s">
        <v>20</v>
      </c>
      <c r="C93" s="31" t="s">
        <v>2325</v>
      </c>
      <c r="D93" s="31" t="s">
        <v>2176</v>
      </c>
      <c r="E93" s="32">
        <v>41913</v>
      </c>
      <c r="F93" s="31" t="s">
        <v>845</v>
      </c>
      <c r="G93" s="38" t="s">
        <v>2326</v>
      </c>
      <c r="H93" s="33">
        <v>10</v>
      </c>
      <c r="I93" s="33">
        <v>1</v>
      </c>
      <c r="J93" s="34">
        <v>176345.177664975</v>
      </c>
      <c r="K93" s="34">
        <v>167527.918781726</v>
      </c>
      <c r="L93" s="34">
        <v>8817.25888324875</v>
      </c>
      <c r="M93" s="33" t="s">
        <v>2079</v>
      </c>
      <c r="N93" s="33" t="s">
        <v>2089</v>
      </c>
      <c r="O93" s="33" t="s">
        <v>1997</v>
      </c>
      <c r="P93" s="33" t="s">
        <v>2081</v>
      </c>
      <c r="Q93" s="33" t="s">
        <v>2103</v>
      </c>
      <c r="R93" s="33" t="s">
        <v>2104</v>
      </c>
      <c r="S93" s="33" t="s">
        <v>2084</v>
      </c>
      <c r="T93" s="33" t="s">
        <v>2081</v>
      </c>
      <c r="U93" s="35" t="s">
        <v>842</v>
      </c>
      <c r="V93" s="177"/>
      <c r="W93" s="178" t="s">
        <v>2327</v>
      </c>
    </row>
    <row r="94" s="145" customFormat="1" ht="26" customHeight="1" spans="1:24">
      <c r="A94" s="31" t="s">
        <v>850</v>
      </c>
      <c r="B94" s="31" t="s">
        <v>20</v>
      </c>
      <c r="C94" s="31" t="s">
        <v>2328</v>
      </c>
      <c r="D94" s="31" t="s">
        <v>2164</v>
      </c>
      <c r="E94" s="32">
        <v>42217</v>
      </c>
      <c r="F94" s="31" t="s">
        <v>692</v>
      </c>
      <c r="G94" s="38" t="s">
        <v>2329</v>
      </c>
      <c r="H94" s="33">
        <v>20</v>
      </c>
      <c r="I94" s="33">
        <v>1</v>
      </c>
      <c r="J94" s="34">
        <v>193419.448688689</v>
      </c>
      <c r="K94" s="34">
        <v>85749.2889186521</v>
      </c>
      <c r="L94" s="34">
        <v>107670.159770037</v>
      </c>
      <c r="M94" s="33" t="s">
        <v>2079</v>
      </c>
      <c r="N94" s="33" t="s">
        <v>2080</v>
      </c>
      <c r="O94" s="33" t="s">
        <v>1997</v>
      </c>
      <c r="P94" s="33" t="s">
        <v>2081</v>
      </c>
      <c r="Q94" s="33" t="s">
        <v>2103</v>
      </c>
      <c r="R94" s="33" t="s">
        <v>2104</v>
      </c>
      <c r="S94" s="33" t="s">
        <v>2084</v>
      </c>
      <c r="T94" s="33" t="s">
        <v>2081</v>
      </c>
      <c r="U94" s="35" t="s">
        <v>849</v>
      </c>
      <c r="V94" s="177"/>
      <c r="W94" s="180"/>
    </row>
    <row r="95" s="145" customFormat="1" ht="26" customHeight="1" spans="1:24">
      <c r="A95" s="31" t="s">
        <v>850</v>
      </c>
      <c r="B95" s="31" t="s">
        <v>20</v>
      </c>
      <c r="C95" s="31" t="s">
        <v>2330</v>
      </c>
      <c r="D95" s="31" t="s">
        <v>2331</v>
      </c>
      <c r="E95" s="32">
        <v>42217</v>
      </c>
      <c r="F95" s="31" t="s">
        <v>692</v>
      </c>
      <c r="G95" s="38" t="s">
        <v>2329</v>
      </c>
      <c r="H95" s="33">
        <v>20</v>
      </c>
      <c r="I95" s="33">
        <v>1</v>
      </c>
      <c r="J95" s="34">
        <v>237248.331314367</v>
      </c>
      <c r="K95" s="34">
        <v>105180.093549369</v>
      </c>
      <c r="L95" s="34">
        <v>132068.237764998</v>
      </c>
      <c r="M95" s="33" t="s">
        <v>2079</v>
      </c>
      <c r="N95" s="33" t="s">
        <v>2096</v>
      </c>
      <c r="O95" s="33" t="s">
        <v>1997</v>
      </c>
      <c r="P95" s="33" t="s">
        <v>2081</v>
      </c>
      <c r="Q95" s="33" t="s">
        <v>2103</v>
      </c>
      <c r="R95" s="33" t="s">
        <v>2104</v>
      </c>
      <c r="S95" s="33" t="s">
        <v>2084</v>
      </c>
      <c r="T95" s="33" t="s">
        <v>2081</v>
      </c>
      <c r="U95" s="35" t="s">
        <v>849</v>
      </c>
      <c r="V95" s="177"/>
      <c r="W95" s="178"/>
    </row>
    <row r="96" s="145" customFormat="1" ht="26" customHeight="1" spans="1:24">
      <c r="A96" s="31" t="s">
        <v>850</v>
      </c>
      <c r="B96" s="31" t="s">
        <v>20</v>
      </c>
      <c r="C96" s="31" t="s">
        <v>2332</v>
      </c>
      <c r="D96" s="31" t="s">
        <v>2087</v>
      </c>
      <c r="E96" s="32">
        <v>42217</v>
      </c>
      <c r="F96" s="31" t="s">
        <v>692</v>
      </c>
      <c r="G96" s="38" t="s">
        <v>2333</v>
      </c>
      <c r="H96" s="33">
        <v>5</v>
      </c>
      <c r="I96" s="33">
        <v>1</v>
      </c>
      <c r="J96" s="34">
        <v>19332.2199969436</v>
      </c>
      <c r="K96" s="34">
        <v>18365.6089970964</v>
      </c>
      <c r="L96" s="34">
        <v>966.61099984718</v>
      </c>
      <c r="M96" s="33" t="s">
        <v>2079</v>
      </c>
      <c r="N96" s="33" t="s">
        <v>2096</v>
      </c>
      <c r="O96" s="33" t="s">
        <v>1997</v>
      </c>
      <c r="P96" s="33" t="s">
        <v>2081</v>
      </c>
      <c r="Q96" s="33" t="s">
        <v>2103</v>
      </c>
      <c r="R96" s="33" t="s">
        <v>2104</v>
      </c>
      <c r="S96" s="33" t="s">
        <v>2084</v>
      </c>
      <c r="T96" s="33" t="s">
        <v>2081</v>
      </c>
      <c r="U96" s="35" t="s">
        <v>849</v>
      </c>
      <c r="V96" s="177"/>
      <c r="W96" s="178" t="s">
        <v>2334</v>
      </c>
    </row>
    <row r="97" s="145" customFormat="1" ht="26" customHeight="1" spans="1:23">
      <c r="A97" s="31" t="s">
        <v>855</v>
      </c>
      <c r="B97" s="31" t="s">
        <v>20</v>
      </c>
      <c r="C97" s="31" t="s">
        <v>2335</v>
      </c>
      <c r="D97" s="31" t="s">
        <v>2336</v>
      </c>
      <c r="E97" s="32">
        <v>41974</v>
      </c>
      <c r="F97" s="31" t="s">
        <v>856</v>
      </c>
      <c r="G97" s="38" t="s">
        <v>2165</v>
      </c>
      <c r="H97" s="33">
        <v>20</v>
      </c>
      <c r="I97" s="33">
        <v>1</v>
      </c>
      <c r="J97" s="34">
        <v>266933.478</v>
      </c>
      <c r="K97" s="34">
        <v>126793.40205</v>
      </c>
      <c r="L97" s="34">
        <v>140140.07595</v>
      </c>
      <c r="M97" s="33" t="s">
        <v>2079</v>
      </c>
      <c r="N97" s="33" t="s">
        <v>2080</v>
      </c>
      <c r="O97" s="33" t="s">
        <v>1997</v>
      </c>
      <c r="P97" s="33" t="s">
        <v>2081</v>
      </c>
      <c r="Q97" s="33" t="s">
        <v>2103</v>
      </c>
      <c r="R97" s="33" t="s">
        <v>2104</v>
      </c>
      <c r="S97" s="33" t="s">
        <v>2084</v>
      </c>
      <c r="T97" s="33" t="s">
        <v>2081</v>
      </c>
      <c r="U97" s="35" t="s">
        <v>854</v>
      </c>
      <c r="V97" s="177"/>
      <c r="W97" s="180"/>
    </row>
    <row r="98" s="145" customFormat="1" ht="26" customHeight="1" spans="1:23">
      <c r="A98" s="31" t="s">
        <v>855</v>
      </c>
      <c r="B98" s="31" t="s">
        <v>20</v>
      </c>
      <c r="C98" s="31" t="s">
        <v>2337</v>
      </c>
      <c r="D98" s="31" t="s">
        <v>2338</v>
      </c>
      <c r="E98" s="32">
        <v>41974</v>
      </c>
      <c r="F98" s="31" t="s">
        <v>856</v>
      </c>
      <c r="G98" s="38" t="s">
        <v>2339</v>
      </c>
      <c r="H98" s="33">
        <v>20</v>
      </c>
      <c r="I98" s="33">
        <v>1</v>
      </c>
      <c r="J98" s="34">
        <v>177955.652</v>
      </c>
      <c r="K98" s="34">
        <v>84528.9347</v>
      </c>
      <c r="L98" s="34">
        <v>93426.7173</v>
      </c>
      <c r="M98" s="33" t="s">
        <v>2079</v>
      </c>
      <c r="N98" s="33" t="s">
        <v>2080</v>
      </c>
      <c r="O98" s="33" t="s">
        <v>1997</v>
      </c>
      <c r="P98" s="39" t="s">
        <v>2081</v>
      </c>
      <c r="Q98" s="39" t="s">
        <v>2103</v>
      </c>
      <c r="R98" s="39" t="s">
        <v>2104</v>
      </c>
      <c r="S98" s="39" t="s">
        <v>2084</v>
      </c>
      <c r="T98" s="39" t="s">
        <v>2081</v>
      </c>
      <c r="U98" s="35" t="s">
        <v>854</v>
      </c>
      <c r="V98" s="177"/>
      <c r="W98" s="180"/>
    </row>
    <row r="99" s="145" customFormat="1" ht="26" customHeight="1" spans="1:23">
      <c r="A99" s="31" t="s">
        <v>855</v>
      </c>
      <c r="B99" s="31" t="s">
        <v>20</v>
      </c>
      <c r="C99" s="31" t="s">
        <v>2340</v>
      </c>
      <c r="D99" s="31" t="s">
        <v>2341</v>
      </c>
      <c r="E99" s="32">
        <v>41974</v>
      </c>
      <c r="F99" s="31" t="s">
        <v>856</v>
      </c>
      <c r="G99" s="31" t="s">
        <v>2078</v>
      </c>
      <c r="H99" s="33">
        <v>10</v>
      </c>
      <c r="I99" s="33">
        <v>1</v>
      </c>
      <c r="J99" s="34">
        <v>16021.96</v>
      </c>
      <c r="K99" s="34">
        <v>16021.96</v>
      </c>
      <c r="L99" s="34">
        <v>0</v>
      </c>
      <c r="M99" s="33" t="s">
        <v>2079</v>
      </c>
      <c r="N99" s="33" t="s">
        <v>2089</v>
      </c>
      <c r="O99" s="33" t="s">
        <v>1997</v>
      </c>
      <c r="P99" s="39" t="s">
        <v>2081</v>
      </c>
      <c r="Q99" s="39" t="s">
        <v>2103</v>
      </c>
      <c r="R99" s="39" t="s">
        <v>2104</v>
      </c>
      <c r="S99" s="39" t="s">
        <v>2084</v>
      </c>
      <c r="T99" s="39" t="s">
        <v>2081</v>
      </c>
      <c r="U99" s="35" t="s">
        <v>854</v>
      </c>
      <c r="V99" s="177"/>
      <c r="W99" s="180"/>
    </row>
    <row r="100" s="145" customFormat="1" ht="26" customHeight="1" spans="1:23">
      <c r="A100" s="31" t="s">
        <v>855</v>
      </c>
      <c r="B100" s="31" t="s">
        <v>20</v>
      </c>
      <c r="C100" s="31" t="s">
        <v>2342</v>
      </c>
      <c r="D100" s="31" t="s">
        <v>2343</v>
      </c>
      <c r="E100" s="32">
        <v>41974</v>
      </c>
      <c r="F100" s="31" t="s">
        <v>856</v>
      </c>
      <c r="G100" s="31" t="s">
        <v>2078</v>
      </c>
      <c r="H100" s="33">
        <v>10</v>
      </c>
      <c r="I100" s="33">
        <v>1</v>
      </c>
      <c r="J100" s="34">
        <v>16088.91</v>
      </c>
      <c r="K100" s="34">
        <v>16088.91</v>
      </c>
      <c r="L100" s="34">
        <v>0</v>
      </c>
      <c r="M100" s="33" t="s">
        <v>2079</v>
      </c>
      <c r="N100" s="33" t="s">
        <v>2089</v>
      </c>
      <c r="O100" s="33" t="s">
        <v>1997</v>
      </c>
      <c r="P100" s="39" t="s">
        <v>2081</v>
      </c>
      <c r="Q100" s="39" t="s">
        <v>2103</v>
      </c>
      <c r="R100" s="39" t="s">
        <v>2104</v>
      </c>
      <c r="S100" s="39" t="s">
        <v>2084</v>
      </c>
      <c r="T100" s="39" t="s">
        <v>2081</v>
      </c>
      <c r="U100" s="35" t="s">
        <v>854</v>
      </c>
      <c r="V100" s="177"/>
      <c r="W100" s="180"/>
    </row>
    <row r="101" s="145" customFormat="1" ht="26" customHeight="1" spans="1:23">
      <c r="A101" s="31" t="s">
        <v>855</v>
      </c>
      <c r="B101" s="31" t="s">
        <v>20</v>
      </c>
      <c r="C101" s="31" t="s">
        <v>2344</v>
      </c>
      <c r="D101" s="31" t="s">
        <v>2345</v>
      </c>
      <c r="E101" s="32">
        <v>41974</v>
      </c>
      <c r="F101" s="31" t="s">
        <v>856</v>
      </c>
      <c r="G101" s="31" t="s">
        <v>2169</v>
      </c>
      <c r="H101" s="33">
        <v>10</v>
      </c>
      <c r="I101" s="33">
        <v>1</v>
      </c>
      <c r="J101" s="34">
        <v>25000</v>
      </c>
      <c r="K101" s="34">
        <v>23750</v>
      </c>
      <c r="L101" s="34">
        <v>1250</v>
      </c>
      <c r="M101" s="33" t="s">
        <v>2079</v>
      </c>
      <c r="N101" s="33" t="s">
        <v>2096</v>
      </c>
      <c r="O101" s="33" t="s">
        <v>1997</v>
      </c>
      <c r="P101" s="33" t="s">
        <v>2081</v>
      </c>
      <c r="Q101" s="33" t="s">
        <v>2103</v>
      </c>
      <c r="R101" s="33" t="s">
        <v>2104</v>
      </c>
      <c r="S101" s="33" t="s">
        <v>2084</v>
      </c>
      <c r="T101" s="33" t="s">
        <v>2081</v>
      </c>
      <c r="U101" s="35" t="s">
        <v>854</v>
      </c>
      <c r="V101" s="177"/>
      <c r="W101" s="180"/>
    </row>
    <row r="102" s="145" customFormat="1" ht="26" customHeight="1" spans="1:23">
      <c r="A102" s="31" t="s">
        <v>855</v>
      </c>
      <c r="B102" s="35" t="s">
        <v>20</v>
      </c>
      <c r="C102" s="31" t="s">
        <v>2346</v>
      </c>
      <c r="D102" s="35" t="s">
        <v>2347</v>
      </c>
      <c r="E102" s="32">
        <v>41974</v>
      </c>
      <c r="F102" s="31" t="s">
        <v>856</v>
      </c>
      <c r="G102" s="31" t="s">
        <v>2169</v>
      </c>
      <c r="H102" s="33">
        <v>10</v>
      </c>
      <c r="I102" s="33">
        <v>1</v>
      </c>
      <c r="J102" s="34">
        <v>15000</v>
      </c>
      <c r="K102" s="34">
        <v>14250</v>
      </c>
      <c r="L102" s="34">
        <v>750</v>
      </c>
      <c r="M102" s="33" t="s">
        <v>2079</v>
      </c>
      <c r="N102" s="33" t="s">
        <v>2096</v>
      </c>
      <c r="O102" s="33" t="s">
        <v>1997</v>
      </c>
      <c r="P102" s="33" t="s">
        <v>2081</v>
      </c>
      <c r="Q102" s="33" t="s">
        <v>2103</v>
      </c>
      <c r="R102" s="33" t="s">
        <v>2104</v>
      </c>
      <c r="S102" s="33" t="s">
        <v>2084</v>
      </c>
      <c r="T102" s="33" t="s">
        <v>2081</v>
      </c>
      <c r="U102" s="35" t="s">
        <v>854</v>
      </c>
      <c r="V102" s="177"/>
      <c r="W102" s="180"/>
    </row>
    <row r="103" s="145" customFormat="1" ht="26" customHeight="1" spans="1:23">
      <c r="A103" s="31" t="s">
        <v>855</v>
      </c>
      <c r="B103" s="35" t="s">
        <v>20</v>
      </c>
      <c r="C103" s="31" t="s">
        <v>2348</v>
      </c>
      <c r="D103" s="35" t="s">
        <v>2349</v>
      </c>
      <c r="E103" s="32">
        <v>41974</v>
      </c>
      <c r="F103" s="31" t="s">
        <v>856</v>
      </c>
      <c r="G103" s="31" t="s">
        <v>2169</v>
      </c>
      <c r="H103" s="33">
        <v>10</v>
      </c>
      <c r="I103" s="33">
        <v>1</v>
      </c>
      <c r="J103" s="34">
        <v>15000</v>
      </c>
      <c r="K103" s="34">
        <v>14250</v>
      </c>
      <c r="L103" s="34">
        <v>750</v>
      </c>
      <c r="M103" s="33" t="s">
        <v>2079</v>
      </c>
      <c r="N103" s="33" t="s">
        <v>2096</v>
      </c>
      <c r="O103" s="33" t="s">
        <v>1997</v>
      </c>
      <c r="P103" s="33" t="s">
        <v>2081</v>
      </c>
      <c r="Q103" s="33" t="s">
        <v>2103</v>
      </c>
      <c r="R103" s="33" t="s">
        <v>2104</v>
      </c>
      <c r="S103" s="33" t="s">
        <v>2084</v>
      </c>
      <c r="T103" s="33" t="s">
        <v>2081</v>
      </c>
      <c r="U103" s="35" t="s">
        <v>854</v>
      </c>
      <c r="V103" s="177"/>
      <c r="W103" s="180"/>
    </row>
    <row r="104" s="145" customFormat="1" ht="26" customHeight="1" spans="1:23">
      <c r="A104" s="31" t="s">
        <v>855</v>
      </c>
      <c r="B104" s="31" t="s">
        <v>20</v>
      </c>
      <c r="C104" s="31" t="s">
        <v>2350</v>
      </c>
      <c r="D104" s="31" t="s">
        <v>2351</v>
      </c>
      <c r="E104" s="32">
        <v>41974</v>
      </c>
      <c r="F104" s="31" t="s">
        <v>856</v>
      </c>
      <c r="G104" s="31" t="s">
        <v>2169</v>
      </c>
      <c r="H104" s="33">
        <v>10</v>
      </c>
      <c r="I104" s="33">
        <v>1</v>
      </c>
      <c r="J104" s="34">
        <v>8000</v>
      </c>
      <c r="K104" s="34">
        <v>7600</v>
      </c>
      <c r="L104" s="34">
        <v>400</v>
      </c>
      <c r="M104" s="33" t="s">
        <v>2079</v>
      </c>
      <c r="N104" s="33" t="s">
        <v>2096</v>
      </c>
      <c r="O104" s="33" t="s">
        <v>1997</v>
      </c>
      <c r="P104" s="33" t="s">
        <v>2081</v>
      </c>
      <c r="Q104" s="33" t="s">
        <v>2103</v>
      </c>
      <c r="R104" s="33" t="s">
        <v>2104</v>
      </c>
      <c r="S104" s="33" t="s">
        <v>2084</v>
      </c>
      <c r="T104" s="33" t="s">
        <v>2081</v>
      </c>
      <c r="U104" s="35" t="s">
        <v>854</v>
      </c>
      <c r="V104" s="177"/>
      <c r="W104" s="180"/>
    </row>
    <row r="105" s="145" customFormat="1" ht="26" customHeight="1" spans="1:23">
      <c r="A105" s="31" t="s">
        <v>855</v>
      </c>
      <c r="B105" s="31" t="s">
        <v>20</v>
      </c>
      <c r="C105" s="31" t="s">
        <v>2352</v>
      </c>
      <c r="D105" s="31" t="s">
        <v>2353</v>
      </c>
      <c r="E105" s="32">
        <v>41974</v>
      </c>
      <c r="F105" s="31" t="s">
        <v>856</v>
      </c>
      <c r="G105" s="31" t="s">
        <v>2169</v>
      </c>
      <c r="H105" s="33">
        <v>10</v>
      </c>
      <c r="I105" s="33">
        <v>1</v>
      </c>
      <c r="J105" s="34">
        <v>9000</v>
      </c>
      <c r="K105" s="34">
        <v>8550</v>
      </c>
      <c r="L105" s="34">
        <v>450</v>
      </c>
      <c r="M105" s="33" t="s">
        <v>2079</v>
      </c>
      <c r="N105" s="33" t="s">
        <v>2089</v>
      </c>
      <c r="O105" s="33" t="s">
        <v>1997</v>
      </c>
      <c r="P105" s="33" t="s">
        <v>2081</v>
      </c>
      <c r="Q105" s="33" t="s">
        <v>2103</v>
      </c>
      <c r="R105" s="33" t="s">
        <v>2104</v>
      </c>
      <c r="S105" s="33" t="s">
        <v>2084</v>
      </c>
      <c r="T105" s="33" t="s">
        <v>2081</v>
      </c>
      <c r="U105" s="35" t="s">
        <v>854</v>
      </c>
      <c r="V105" s="177"/>
      <c r="W105" s="180"/>
    </row>
    <row r="106" s="145" customFormat="1" ht="26" customHeight="1" spans="1:23">
      <c r="A106" s="31" t="s">
        <v>855</v>
      </c>
      <c r="B106" s="31" t="s">
        <v>20</v>
      </c>
      <c r="C106" s="31" t="s">
        <v>2354</v>
      </c>
      <c r="D106" s="31" t="s">
        <v>2355</v>
      </c>
      <c r="E106" s="32">
        <v>41974</v>
      </c>
      <c r="F106" s="31" t="s">
        <v>856</v>
      </c>
      <c r="G106" s="31" t="s">
        <v>2169</v>
      </c>
      <c r="H106" s="33">
        <v>8</v>
      </c>
      <c r="I106" s="33">
        <v>1</v>
      </c>
      <c r="J106" s="34">
        <v>102500</v>
      </c>
      <c r="K106" s="34">
        <v>97375</v>
      </c>
      <c r="L106" s="34">
        <v>5125</v>
      </c>
      <c r="M106" s="33" t="s">
        <v>2079</v>
      </c>
      <c r="N106" s="33" t="s">
        <v>2356</v>
      </c>
      <c r="O106" s="33" t="s">
        <v>1997</v>
      </c>
      <c r="P106" s="33" t="s">
        <v>2081</v>
      </c>
      <c r="Q106" s="33" t="s">
        <v>2103</v>
      </c>
      <c r="R106" s="33" t="s">
        <v>2104</v>
      </c>
      <c r="S106" s="33" t="s">
        <v>2084</v>
      </c>
      <c r="T106" s="33" t="s">
        <v>2081</v>
      </c>
      <c r="U106" s="35" t="s">
        <v>854</v>
      </c>
      <c r="V106" s="177"/>
      <c r="W106" s="180"/>
    </row>
    <row r="107" s="145" customFormat="1" ht="26" customHeight="1" spans="1:23">
      <c r="A107" s="31" t="s">
        <v>855</v>
      </c>
      <c r="B107" s="31" t="s">
        <v>20</v>
      </c>
      <c r="C107" s="31" t="s">
        <v>2357</v>
      </c>
      <c r="D107" s="31" t="s">
        <v>2358</v>
      </c>
      <c r="E107" s="32">
        <v>41974</v>
      </c>
      <c r="F107" s="31" t="s">
        <v>856</v>
      </c>
      <c r="G107" s="31" t="s">
        <v>2169</v>
      </c>
      <c r="H107" s="33">
        <v>10</v>
      </c>
      <c r="I107" s="33">
        <v>1</v>
      </c>
      <c r="J107" s="34">
        <v>3000</v>
      </c>
      <c r="K107" s="34">
        <v>2850</v>
      </c>
      <c r="L107" s="34">
        <v>150</v>
      </c>
      <c r="M107" s="33" t="s">
        <v>2079</v>
      </c>
      <c r="N107" s="33" t="s">
        <v>2096</v>
      </c>
      <c r="O107" s="33" t="s">
        <v>1997</v>
      </c>
      <c r="P107" s="33" t="s">
        <v>2081</v>
      </c>
      <c r="Q107" s="33" t="s">
        <v>2103</v>
      </c>
      <c r="R107" s="33" t="s">
        <v>2104</v>
      </c>
      <c r="S107" s="33" t="s">
        <v>2084</v>
      </c>
      <c r="T107" s="33" t="s">
        <v>2081</v>
      </c>
      <c r="U107" s="35" t="s">
        <v>854</v>
      </c>
      <c r="V107" s="177"/>
      <c r="W107" s="180"/>
    </row>
    <row r="108" s="145" customFormat="1" ht="26" customHeight="1" spans="1:23">
      <c r="A108" s="31" t="s">
        <v>855</v>
      </c>
      <c r="B108" s="31" t="s">
        <v>20</v>
      </c>
      <c r="C108" s="31" t="s">
        <v>2359</v>
      </c>
      <c r="D108" s="31" t="s">
        <v>2360</v>
      </c>
      <c r="E108" s="32">
        <v>41974</v>
      </c>
      <c r="F108" s="31" t="s">
        <v>856</v>
      </c>
      <c r="G108" s="31" t="s">
        <v>2169</v>
      </c>
      <c r="H108" s="33">
        <v>10</v>
      </c>
      <c r="I108" s="33">
        <v>1</v>
      </c>
      <c r="J108" s="34">
        <v>500</v>
      </c>
      <c r="K108" s="34">
        <v>475</v>
      </c>
      <c r="L108" s="34">
        <v>25</v>
      </c>
      <c r="M108" s="33" t="s">
        <v>2079</v>
      </c>
      <c r="N108" s="33" t="s">
        <v>2096</v>
      </c>
      <c r="O108" s="33" t="s">
        <v>1997</v>
      </c>
      <c r="P108" s="33" t="s">
        <v>2081</v>
      </c>
      <c r="Q108" s="33" t="s">
        <v>2103</v>
      </c>
      <c r="R108" s="33" t="s">
        <v>2104</v>
      </c>
      <c r="S108" s="33" t="s">
        <v>2084</v>
      </c>
      <c r="T108" s="33" t="s">
        <v>2081</v>
      </c>
      <c r="U108" s="35" t="s">
        <v>854</v>
      </c>
      <c r="V108" s="177"/>
      <c r="W108" s="180"/>
    </row>
    <row r="109" s="145" customFormat="1" ht="26" customHeight="1" spans="1:23">
      <c r="A109" s="31" t="s">
        <v>855</v>
      </c>
      <c r="B109" s="31" t="s">
        <v>20</v>
      </c>
      <c r="C109" s="31" t="s">
        <v>2361</v>
      </c>
      <c r="D109" s="31" t="s">
        <v>2362</v>
      </c>
      <c r="E109" s="32">
        <v>41974</v>
      </c>
      <c r="F109" s="31" t="s">
        <v>856</v>
      </c>
      <c r="G109" s="31" t="s">
        <v>2169</v>
      </c>
      <c r="H109" s="33">
        <v>10</v>
      </c>
      <c r="I109" s="33">
        <v>1</v>
      </c>
      <c r="J109" s="34">
        <v>20000</v>
      </c>
      <c r="K109" s="34">
        <v>19000</v>
      </c>
      <c r="L109" s="34">
        <v>1000</v>
      </c>
      <c r="M109" s="33" t="s">
        <v>2079</v>
      </c>
      <c r="N109" s="33" t="s">
        <v>2096</v>
      </c>
      <c r="O109" s="33" t="s">
        <v>1997</v>
      </c>
      <c r="P109" s="39" t="s">
        <v>2081</v>
      </c>
      <c r="Q109" s="39" t="s">
        <v>2103</v>
      </c>
      <c r="R109" s="39" t="s">
        <v>2104</v>
      </c>
      <c r="S109" s="39" t="s">
        <v>2084</v>
      </c>
      <c r="T109" s="39" t="s">
        <v>2081</v>
      </c>
      <c r="U109" s="35" t="s">
        <v>854</v>
      </c>
      <c r="V109" s="177"/>
      <c r="W109" s="180"/>
    </row>
    <row r="110" s="145" customFormat="1" ht="26" customHeight="1" spans="1:23">
      <c r="A110" s="31" t="s">
        <v>855</v>
      </c>
      <c r="B110" s="31" t="s">
        <v>20</v>
      </c>
      <c r="C110" s="31" t="s">
        <v>2363</v>
      </c>
      <c r="D110" s="31" t="s">
        <v>2364</v>
      </c>
      <c r="E110" s="32">
        <v>41974</v>
      </c>
      <c r="F110" s="31" t="s">
        <v>856</v>
      </c>
      <c r="G110" s="31" t="s">
        <v>2169</v>
      </c>
      <c r="H110" s="33">
        <v>10</v>
      </c>
      <c r="I110" s="33">
        <v>9</v>
      </c>
      <c r="J110" s="34">
        <v>27000</v>
      </c>
      <c r="K110" s="34">
        <v>25650</v>
      </c>
      <c r="L110" s="34">
        <v>1350</v>
      </c>
      <c r="M110" s="33" t="s">
        <v>2079</v>
      </c>
      <c r="N110" s="33" t="s">
        <v>2096</v>
      </c>
      <c r="O110" s="33" t="s">
        <v>1997</v>
      </c>
      <c r="P110" s="33" t="s">
        <v>2081</v>
      </c>
      <c r="Q110" s="33" t="s">
        <v>2103</v>
      </c>
      <c r="R110" s="33" t="s">
        <v>2104</v>
      </c>
      <c r="S110" s="33" t="s">
        <v>2084</v>
      </c>
      <c r="T110" s="33" t="s">
        <v>2081</v>
      </c>
      <c r="U110" s="35" t="s">
        <v>854</v>
      </c>
      <c r="V110" s="177"/>
      <c r="W110" s="180"/>
    </row>
    <row r="111" s="145" customFormat="1" ht="26" customHeight="1" spans="1:23">
      <c r="A111" s="31" t="s">
        <v>855</v>
      </c>
      <c r="B111" s="31" t="s">
        <v>20</v>
      </c>
      <c r="C111" s="31" t="s">
        <v>2365</v>
      </c>
      <c r="D111" s="31" t="s">
        <v>2366</v>
      </c>
      <c r="E111" s="32">
        <v>41974</v>
      </c>
      <c r="F111" s="31" t="s">
        <v>856</v>
      </c>
      <c r="G111" s="31" t="s">
        <v>2169</v>
      </c>
      <c r="H111" s="33">
        <v>5</v>
      </c>
      <c r="I111" s="33">
        <v>3</v>
      </c>
      <c r="J111" s="34">
        <v>3000</v>
      </c>
      <c r="K111" s="34">
        <v>2850</v>
      </c>
      <c r="L111" s="34">
        <v>150</v>
      </c>
      <c r="M111" s="33" t="s">
        <v>2079</v>
      </c>
      <c r="N111" s="33" t="s">
        <v>2110</v>
      </c>
      <c r="O111" s="33" t="s">
        <v>1997</v>
      </c>
      <c r="P111" s="33" t="s">
        <v>2081</v>
      </c>
      <c r="Q111" s="33" t="s">
        <v>2103</v>
      </c>
      <c r="R111" s="33" t="s">
        <v>2104</v>
      </c>
      <c r="S111" s="33" t="s">
        <v>2084</v>
      </c>
      <c r="T111" s="33" t="s">
        <v>2081</v>
      </c>
      <c r="U111" s="35" t="s">
        <v>854</v>
      </c>
      <c r="V111" s="177"/>
      <c r="W111" s="180"/>
    </row>
    <row r="112" s="145" customFormat="1" ht="26" customHeight="1" spans="1:23">
      <c r="A112" s="31" t="s">
        <v>855</v>
      </c>
      <c r="B112" s="31" t="s">
        <v>20</v>
      </c>
      <c r="C112" s="31" t="s">
        <v>2367</v>
      </c>
      <c r="D112" s="31" t="s">
        <v>2368</v>
      </c>
      <c r="E112" s="32">
        <v>41974</v>
      </c>
      <c r="F112" s="31" t="s">
        <v>856</v>
      </c>
      <c r="G112" s="31" t="s">
        <v>2169</v>
      </c>
      <c r="H112" s="33">
        <v>10</v>
      </c>
      <c r="I112" s="33">
        <v>1</v>
      </c>
      <c r="J112" s="34">
        <v>45000</v>
      </c>
      <c r="K112" s="34">
        <v>42750</v>
      </c>
      <c r="L112" s="34">
        <v>2250</v>
      </c>
      <c r="M112" s="33" t="s">
        <v>2079</v>
      </c>
      <c r="N112" s="33" t="s">
        <v>2096</v>
      </c>
      <c r="O112" s="33" t="s">
        <v>1997</v>
      </c>
      <c r="P112" s="33" t="s">
        <v>2081</v>
      </c>
      <c r="Q112" s="33" t="s">
        <v>2103</v>
      </c>
      <c r="R112" s="33" t="s">
        <v>2104</v>
      </c>
      <c r="S112" s="33" t="s">
        <v>2084</v>
      </c>
      <c r="T112" s="33" t="s">
        <v>2081</v>
      </c>
      <c r="U112" s="35" t="s">
        <v>854</v>
      </c>
      <c r="V112" s="179" t="s">
        <v>2369</v>
      </c>
      <c r="W112" s="178" t="s">
        <v>2370</v>
      </c>
    </row>
    <row r="113" s="145" customFormat="1" ht="26" customHeight="1" spans="1:23">
      <c r="A113" s="30" t="s">
        <v>864</v>
      </c>
      <c r="B113" s="31" t="s">
        <v>20</v>
      </c>
      <c r="C113" s="31" t="s">
        <v>2371</v>
      </c>
      <c r="D113" s="31" t="s">
        <v>2372</v>
      </c>
      <c r="E113" s="32">
        <v>41974</v>
      </c>
      <c r="F113" s="31" t="s">
        <v>865</v>
      </c>
      <c r="G113" s="38" t="s">
        <v>2373</v>
      </c>
      <c r="H113" s="33">
        <v>20</v>
      </c>
      <c r="I113" s="33">
        <v>1</v>
      </c>
      <c r="J113" s="34">
        <v>729300</v>
      </c>
      <c r="K113" s="34">
        <v>346417.5</v>
      </c>
      <c r="L113" s="34">
        <v>382882.5</v>
      </c>
      <c r="M113" s="33" t="s">
        <v>2079</v>
      </c>
      <c r="N113" s="33" t="s">
        <v>2080</v>
      </c>
      <c r="O113" s="33" t="s">
        <v>1997</v>
      </c>
      <c r="P113" s="39" t="s">
        <v>2196</v>
      </c>
      <c r="Q113" s="39" t="s">
        <v>2082</v>
      </c>
      <c r="R113" s="39" t="s">
        <v>2196</v>
      </c>
      <c r="S113" s="39" t="s">
        <v>2084</v>
      </c>
      <c r="T113" s="39" t="s">
        <v>2083</v>
      </c>
      <c r="U113" s="35" t="s">
        <v>863</v>
      </c>
      <c r="V113" s="179" t="s">
        <v>2369</v>
      </c>
      <c r="W113" s="180"/>
    </row>
    <row r="114" s="145" customFormat="1" ht="26" customHeight="1" spans="1:23">
      <c r="A114" s="30" t="s">
        <v>864</v>
      </c>
      <c r="B114" s="31" t="s">
        <v>20</v>
      </c>
      <c r="C114" s="31" t="s">
        <v>2374</v>
      </c>
      <c r="D114" s="31" t="s">
        <v>2375</v>
      </c>
      <c r="E114" s="32">
        <v>41974</v>
      </c>
      <c r="F114" s="31" t="s">
        <v>865</v>
      </c>
      <c r="G114" s="31" t="s">
        <v>2092</v>
      </c>
      <c r="H114" s="33">
        <v>5</v>
      </c>
      <c r="I114" s="33">
        <v>1</v>
      </c>
      <c r="J114" s="34">
        <v>27500</v>
      </c>
      <c r="K114" s="34">
        <v>26125</v>
      </c>
      <c r="L114" s="34">
        <v>1375</v>
      </c>
      <c r="M114" s="33" t="s">
        <v>2079</v>
      </c>
      <c r="N114" s="33" t="s">
        <v>2110</v>
      </c>
      <c r="O114" s="33" t="s">
        <v>1997</v>
      </c>
      <c r="P114" s="39" t="s">
        <v>2196</v>
      </c>
      <c r="Q114" s="39" t="s">
        <v>2082</v>
      </c>
      <c r="R114" s="39" t="s">
        <v>2196</v>
      </c>
      <c r="S114" s="39" t="s">
        <v>2084</v>
      </c>
      <c r="T114" s="39" t="s">
        <v>2083</v>
      </c>
      <c r="U114" s="35" t="s">
        <v>863</v>
      </c>
      <c r="V114" s="179" t="s">
        <v>2369</v>
      </c>
      <c r="W114" s="180"/>
    </row>
    <row r="115" s="145" customFormat="1" ht="26" customHeight="1" spans="1:23">
      <c r="A115" s="30" t="s">
        <v>864</v>
      </c>
      <c r="B115" s="31" t="s">
        <v>20</v>
      </c>
      <c r="C115" s="31" t="s">
        <v>2376</v>
      </c>
      <c r="D115" s="31" t="s">
        <v>2094</v>
      </c>
      <c r="E115" s="32">
        <v>41974</v>
      </c>
      <c r="F115" s="31" t="s">
        <v>865</v>
      </c>
      <c r="G115" s="31" t="s">
        <v>2092</v>
      </c>
      <c r="H115" s="33">
        <v>10</v>
      </c>
      <c r="I115" s="33">
        <v>4</v>
      </c>
      <c r="J115" s="34">
        <v>13200</v>
      </c>
      <c r="K115" s="34">
        <v>12540</v>
      </c>
      <c r="L115" s="34">
        <v>660</v>
      </c>
      <c r="M115" s="33" t="s">
        <v>2079</v>
      </c>
      <c r="N115" s="33" t="s">
        <v>2096</v>
      </c>
      <c r="O115" s="33" t="s">
        <v>1997</v>
      </c>
      <c r="P115" s="39" t="s">
        <v>2196</v>
      </c>
      <c r="Q115" s="39" t="s">
        <v>2082</v>
      </c>
      <c r="R115" s="39" t="s">
        <v>2196</v>
      </c>
      <c r="S115" s="39" t="s">
        <v>2084</v>
      </c>
      <c r="T115" s="39" t="s">
        <v>2083</v>
      </c>
      <c r="U115" s="35" t="s">
        <v>863</v>
      </c>
      <c r="V115" s="177"/>
      <c r="W115" s="178" t="s">
        <v>2370</v>
      </c>
    </row>
    <row r="116" s="145" customFormat="1" ht="26" customHeight="1" spans="1:23">
      <c r="A116" s="31" t="s">
        <v>870</v>
      </c>
      <c r="B116" s="31" t="s">
        <v>20</v>
      </c>
      <c r="C116" s="31" t="s">
        <v>2377</v>
      </c>
      <c r="D116" s="31" t="s">
        <v>2378</v>
      </c>
      <c r="E116" s="32">
        <v>41974</v>
      </c>
      <c r="F116" s="31" t="s">
        <v>871</v>
      </c>
      <c r="G116" s="38" t="s">
        <v>2379</v>
      </c>
      <c r="H116" s="33">
        <v>20</v>
      </c>
      <c r="I116" s="33">
        <v>1</v>
      </c>
      <c r="J116" s="34">
        <v>593500</v>
      </c>
      <c r="K116" s="34">
        <v>281912.5</v>
      </c>
      <c r="L116" s="34">
        <v>311587.5</v>
      </c>
      <c r="M116" s="33" t="s">
        <v>2079</v>
      </c>
      <c r="N116" s="33" t="s">
        <v>2080</v>
      </c>
      <c r="O116" s="33" t="s">
        <v>1997</v>
      </c>
      <c r="P116" s="33" t="s">
        <v>2081</v>
      </c>
      <c r="Q116" s="33" t="s">
        <v>2103</v>
      </c>
      <c r="R116" s="33" t="s">
        <v>2104</v>
      </c>
      <c r="S116" s="33" t="s">
        <v>2084</v>
      </c>
      <c r="T116" s="33" t="s">
        <v>2081</v>
      </c>
      <c r="U116" s="35" t="s">
        <v>867</v>
      </c>
      <c r="V116" s="177"/>
      <c r="W116" s="180"/>
    </row>
    <row r="117" s="145" customFormat="1" ht="26" customHeight="1" spans="1:23">
      <c r="A117" s="31" t="s">
        <v>870</v>
      </c>
      <c r="B117" s="31" t="s">
        <v>20</v>
      </c>
      <c r="C117" s="31" t="s">
        <v>2380</v>
      </c>
      <c r="D117" s="31" t="s">
        <v>2381</v>
      </c>
      <c r="E117" s="32">
        <v>41974</v>
      </c>
      <c r="F117" s="31" t="s">
        <v>871</v>
      </c>
      <c r="G117" s="31" t="s">
        <v>2092</v>
      </c>
      <c r="H117" s="33">
        <v>10</v>
      </c>
      <c r="I117" s="33">
        <v>6</v>
      </c>
      <c r="J117" s="34">
        <v>12000</v>
      </c>
      <c r="K117" s="34">
        <v>11400</v>
      </c>
      <c r="L117" s="34">
        <v>600</v>
      </c>
      <c r="M117" s="33" t="s">
        <v>2079</v>
      </c>
      <c r="N117" s="33" t="s">
        <v>2110</v>
      </c>
      <c r="O117" s="33" t="s">
        <v>1997</v>
      </c>
      <c r="P117" s="33" t="s">
        <v>2081</v>
      </c>
      <c r="Q117" s="33" t="s">
        <v>2103</v>
      </c>
      <c r="R117" s="33" t="s">
        <v>2104</v>
      </c>
      <c r="S117" s="33" t="s">
        <v>2084</v>
      </c>
      <c r="T117" s="33" t="s">
        <v>2081</v>
      </c>
      <c r="U117" s="35" t="s">
        <v>867</v>
      </c>
      <c r="V117" s="177"/>
      <c r="W117" s="180"/>
    </row>
    <row r="118" s="145" customFormat="1" ht="26" customHeight="1" spans="1:23">
      <c r="A118" s="31" t="s">
        <v>870</v>
      </c>
      <c r="B118" s="31" t="s">
        <v>20</v>
      </c>
      <c r="C118" s="31" t="s">
        <v>2382</v>
      </c>
      <c r="D118" s="31" t="s">
        <v>2119</v>
      </c>
      <c r="E118" s="32">
        <v>41974</v>
      </c>
      <c r="F118" s="31" t="s">
        <v>871</v>
      </c>
      <c r="G118" s="31" t="s">
        <v>2092</v>
      </c>
      <c r="H118" s="33">
        <v>10</v>
      </c>
      <c r="I118" s="33">
        <v>6</v>
      </c>
      <c r="J118" s="34">
        <v>3600</v>
      </c>
      <c r="K118" s="34">
        <v>3420</v>
      </c>
      <c r="L118" s="34">
        <v>180</v>
      </c>
      <c r="M118" s="33" t="s">
        <v>2079</v>
      </c>
      <c r="N118" s="33" t="s">
        <v>2110</v>
      </c>
      <c r="O118" s="33" t="s">
        <v>1997</v>
      </c>
      <c r="P118" s="33" t="s">
        <v>2081</v>
      </c>
      <c r="Q118" s="33" t="s">
        <v>2103</v>
      </c>
      <c r="R118" s="33" t="s">
        <v>2104</v>
      </c>
      <c r="S118" s="33" t="s">
        <v>2084</v>
      </c>
      <c r="T118" s="33" t="s">
        <v>2081</v>
      </c>
      <c r="U118" s="35" t="s">
        <v>867</v>
      </c>
      <c r="V118" s="177"/>
      <c r="W118" s="180"/>
    </row>
    <row r="119" s="145" customFormat="1" ht="26" customHeight="1" spans="1:23">
      <c r="A119" s="31" t="s">
        <v>870</v>
      </c>
      <c r="B119" s="31" t="s">
        <v>20</v>
      </c>
      <c r="C119" s="31" t="s">
        <v>2383</v>
      </c>
      <c r="D119" s="31" t="s">
        <v>2091</v>
      </c>
      <c r="E119" s="32">
        <v>41974</v>
      </c>
      <c r="F119" s="31" t="s">
        <v>871</v>
      </c>
      <c r="G119" s="31" t="s">
        <v>2092</v>
      </c>
      <c r="H119" s="33">
        <v>10</v>
      </c>
      <c r="I119" s="33">
        <v>1</v>
      </c>
      <c r="J119" s="34">
        <v>26000</v>
      </c>
      <c r="K119" s="34">
        <v>24700</v>
      </c>
      <c r="L119" s="34">
        <v>1300</v>
      </c>
      <c r="M119" s="33" t="s">
        <v>2079</v>
      </c>
      <c r="N119" s="33" t="s">
        <v>2110</v>
      </c>
      <c r="O119" s="33" t="s">
        <v>1997</v>
      </c>
      <c r="P119" s="33" t="s">
        <v>2081</v>
      </c>
      <c r="Q119" s="33" t="s">
        <v>2103</v>
      </c>
      <c r="R119" s="33" t="s">
        <v>2104</v>
      </c>
      <c r="S119" s="33" t="s">
        <v>2084</v>
      </c>
      <c r="T119" s="33" t="s">
        <v>2081</v>
      </c>
      <c r="U119" s="35" t="s">
        <v>867</v>
      </c>
      <c r="V119" s="177"/>
      <c r="W119" s="180"/>
    </row>
    <row r="120" s="145" customFormat="1" ht="26" customHeight="1" spans="1:23">
      <c r="A120" s="31" t="s">
        <v>870</v>
      </c>
      <c r="B120" s="31" t="s">
        <v>20</v>
      </c>
      <c r="C120" s="31" t="s">
        <v>2384</v>
      </c>
      <c r="D120" s="31" t="s">
        <v>2122</v>
      </c>
      <c r="E120" s="32">
        <v>41974</v>
      </c>
      <c r="F120" s="31" t="s">
        <v>871</v>
      </c>
      <c r="G120" s="31" t="s">
        <v>2092</v>
      </c>
      <c r="H120" s="33">
        <v>5</v>
      </c>
      <c r="I120" s="33">
        <v>6</v>
      </c>
      <c r="J120" s="34">
        <v>7200</v>
      </c>
      <c r="K120" s="34">
        <v>6840</v>
      </c>
      <c r="L120" s="34">
        <v>360</v>
      </c>
      <c r="M120" s="33" t="s">
        <v>2079</v>
      </c>
      <c r="N120" s="33" t="s">
        <v>2110</v>
      </c>
      <c r="O120" s="33" t="s">
        <v>1997</v>
      </c>
      <c r="P120" s="33" t="s">
        <v>2081</v>
      </c>
      <c r="Q120" s="33" t="s">
        <v>2103</v>
      </c>
      <c r="R120" s="33" t="s">
        <v>2104</v>
      </c>
      <c r="S120" s="33" t="s">
        <v>2084</v>
      </c>
      <c r="T120" s="33" t="s">
        <v>2081</v>
      </c>
      <c r="U120" s="35" t="s">
        <v>867</v>
      </c>
      <c r="V120" s="177"/>
      <c r="W120" s="180"/>
    </row>
    <row r="121" s="145" customFormat="1" ht="26" customHeight="1" spans="1:23">
      <c r="A121" s="31" t="s">
        <v>870</v>
      </c>
      <c r="B121" s="31" t="s">
        <v>20</v>
      </c>
      <c r="C121" s="31" t="s">
        <v>2385</v>
      </c>
      <c r="D121" s="31" t="s">
        <v>2094</v>
      </c>
      <c r="E121" s="32">
        <v>41974</v>
      </c>
      <c r="F121" s="31" t="s">
        <v>871</v>
      </c>
      <c r="G121" s="31" t="s">
        <v>2095</v>
      </c>
      <c r="H121" s="33">
        <v>10</v>
      </c>
      <c r="I121" s="33">
        <v>3</v>
      </c>
      <c r="J121" s="34">
        <v>6000</v>
      </c>
      <c r="K121" s="34">
        <v>5700</v>
      </c>
      <c r="L121" s="34">
        <v>300</v>
      </c>
      <c r="M121" s="33" t="s">
        <v>2079</v>
      </c>
      <c r="N121" s="33" t="s">
        <v>2096</v>
      </c>
      <c r="O121" s="33" t="s">
        <v>1997</v>
      </c>
      <c r="P121" s="33" t="s">
        <v>2081</v>
      </c>
      <c r="Q121" s="33" t="s">
        <v>2103</v>
      </c>
      <c r="R121" s="33" t="s">
        <v>2104</v>
      </c>
      <c r="S121" s="33" t="s">
        <v>2084</v>
      </c>
      <c r="T121" s="33" t="s">
        <v>2081</v>
      </c>
      <c r="U121" s="35" t="s">
        <v>867</v>
      </c>
      <c r="V121" s="177"/>
      <c r="W121" s="180"/>
    </row>
    <row r="122" s="145" customFormat="1" ht="26" customHeight="1" spans="1:23">
      <c r="A122" s="31" t="s">
        <v>870</v>
      </c>
      <c r="B122" s="31" t="s">
        <v>20</v>
      </c>
      <c r="C122" s="31" t="s">
        <v>2386</v>
      </c>
      <c r="D122" s="31" t="s">
        <v>2387</v>
      </c>
      <c r="E122" s="32">
        <v>41974</v>
      </c>
      <c r="F122" s="31" t="s">
        <v>871</v>
      </c>
      <c r="G122" s="31" t="s">
        <v>2169</v>
      </c>
      <c r="H122" s="33">
        <v>10</v>
      </c>
      <c r="I122" s="33">
        <v>10</v>
      </c>
      <c r="J122" s="34">
        <v>500</v>
      </c>
      <c r="K122" s="34">
        <v>475</v>
      </c>
      <c r="L122" s="34">
        <v>25</v>
      </c>
      <c r="M122" s="33" t="s">
        <v>2079</v>
      </c>
      <c r="N122" s="33" t="s">
        <v>2110</v>
      </c>
      <c r="O122" s="33" t="s">
        <v>1997</v>
      </c>
      <c r="P122" s="33" t="s">
        <v>2081</v>
      </c>
      <c r="Q122" s="33" t="s">
        <v>2103</v>
      </c>
      <c r="R122" s="33" t="s">
        <v>2104</v>
      </c>
      <c r="S122" s="33" t="s">
        <v>2084</v>
      </c>
      <c r="T122" s="33" t="s">
        <v>2081</v>
      </c>
      <c r="U122" s="35" t="s">
        <v>867</v>
      </c>
      <c r="V122" s="177"/>
      <c r="W122" s="180"/>
    </row>
    <row r="123" s="145" customFormat="1" ht="26" customHeight="1" spans="1:23">
      <c r="A123" s="31" t="s">
        <v>870</v>
      </c>
      <c r="B123" s="31" t="s">
        <v>20</v>
      </c>
      <c r="C123" s="31" t="s">
        <v>2388</v>
      </c>
      <c r="D123" s="31" t="s">
        <v>2389</v>
      </c>
      <c r="E123" s="32">
        <v>41974</v>
      </c>
      <c r="F123" s="31" t="s">
        <v>871</v>
      </c>
      <c r="G123" s="31" t="s">
        <v>2390</v>
      </c>
      <c r="H123" s="33">
        <v>3</v>
      </c>
      <c r="I123" s="33">
        <v>5</v>
      </c>
      <c r="J123" s="34">
        <v>100</v>
      </c>
      <c r="K123" s="34">
        <v>100</v>
      </c>
      <c r="L123" s="34">
        <v>0</v>
      </c>
      <c r="M123" s="33" t="s">
        <v>2079</v>
      </c>
      <c r="N123" s="33" t="s">
        <v>2110</v>
      </c>
      <c r="O123" s="33" t="s">
        <v>1997</v>
      </c>
      <c r="P123" s="33" t="s">
        <v>2196</v>
      </c>
      <c r="Q123" s="33" t="s">
        <v>2082</v>
      </c>
      <c r="R123" s="33" t="s">
        <v>2145</v>
      </c>
      <c r="S123" s="33" t="s">
        <v>2084</v>
      </c>
      <c r="T123" s="33" t="s">
        <v>2083</v>
      </c>
      <c r="U123" s="35" t="s">
        <v>867</v>
      </c>
      <c r="V123" s="177"/>
      <c r="W123" s="180"/>
    </row>
    <row r="124" s="145" customFormat="1" ht="26" customHeight="1" spans="1:23">
      <c r="A124" s="31" t="s">
        <v>870</v>
      </c>
      <c r="B124" s="31" t="s">
        <v>20</v>
      </c>
      <c r="C124" s="31" t="s">
        <v>2391</v>
      </c>
      <c r="D124" s="31" t="s">
        <v>2392</v>
      </c>
      <c r="E124" s="32">
        <v>41974</v>
      </c>
      <c r="F124" s="31" t="s">
        <v>871</v>
      </c>
      <c r="G124" s="31" t="s">
        <v>2092</v>
      </c>
      <c r="H124" s="33">
        <v>3</v>
      </c>
      <c r="I124" s="33">
        <v>20</v>
      </c>
      <c r="J124" s="34">
        <v>1100</v>
      </c>
      <c r="K124" s="34">
        <v>1045</v>
      </c>
      <c r="L124" s="34">
        <v>55</v>
      </c>
      <c r="M124" s="33" t="s">
        <v>2079</v>
      </c>
      <c r="N124" s="33" t="s">
        <v>2110</v>
      </c>
      <c r="O124" s="33" t="s">
        <v>1997</v>
      </c>
      <c r="P124" s="33" t="s">
        <v>2081</v>
      </c>
      <c r="Q124" s="33" t="s">
        <v>2103</v>
      </c>
      <c r="R124" s="33" t="s">
        <v>2104</v>
      </c>
      <c r="S124" s="33" t="s">
        <v>2084</v>
      </c>
      <c r="T124" s="33" t="s">
        <v>2081</v>
      </c>
      <c r="U124" s="35" t="s">
        <v>867</v>
      </c>
      <c r="V124" s="177"/>
      <c r="W124" s="178" t="s">
        <v>2208</v>
      </c>
    </row>
    <row r="125" s="145" customFormat="1" ht="26" customHeight="1" spans="1:23">
      <c r="A125" s="31" t="s">
        <v>881</v>
      </c>
      <c r="B125" s="31" t="s">
        <v>20</v>
      </c>
      <c r="C125" s="31" t="s">
        <v>2393</v>
      </c>
      <c r="D125" s="31" t="s">
        <v>2394</v>
      </c>
      <c r="E125" s="32">
        <v>41974</v>
      </c>
      <c r="F125" s="31" t="s">
        <v>882</v>
      </c>
      <c r="G125" s="38" t="s">
        <v>2395</v>
      </c>
      <c r="H125" s="33">
        <v>20</v>
      </c>
      <c r="I125" s="33">
        <v>1</v>
      </c>
      <c r="J125" s="34">
        <v>1200000</v>
      </c>
      <c r="K125" s="34">
        <v>570000</v>
      </c>
      <c r="L125" s="34">
        <v>630000</v>
      </c>
      <c r="M125" s="33" t="s">
        <v>2079</v>
      </c>
      <c r="N125" s="33" t="s">
        <v>2080</v>
      </c>
      <c r="O125" s="33" t="s">
        <v>1997</v>
      </c>
      <c r="P125" s="33" t="s">
        <v>2081</v>
      </c>
      <c r="Q125" s="33" t="s">
        <v>2103</v>
      </c>
      <c r="R125" s="33" t="s">
        <v>2128</v>
      </c>
      <c r="S125" s="33" t="s">
        <v>2084</v>
      </c>
      <c r="T125" s="33" t="s">
        <v>2081</v>
      </c>
      <c r="U125" s="35" t="s">
        <v>879</v>
      </c>
      <c r="V125" s="177"/>
      <c r="W125" s="178" t="s">
        <v>2300</v>
      </c>
    </row>
    <row r="126" s="145" customFormat="1" ht="26" customHeight="1" spans="1:23">
      <c r="A126" s="31" t="s">
        <v>885</v>
      </c>
      <c r="B126" s="31" t="s">
        <v>20</v>
      </c>
      <c r="C126" s="31" t="s">
        <v>2396</v>
      </c>
      <c r="D126" s="31" t="s">
        <v>2397</v>
      </c>
      <c r="E126" s="32">
        <v>42125</v>
      </c>
      <c r="F126" s="31" t="s">
        <v>756</v>
      </c>
      <c r="G126" s="31" t="s">
        <v>2142</v>
      </c>
      <c r="H126" s="33">
        <v>3</v>
      </c>
      <c r="I126" s="33">
        <v>50</v>
      </c>
      <c r="J126" s="34">
        <v>140000</v>
      </c>
      <c r="K126" s="34">
        <v>140000</v>
      </c>
      <c r="L126" s="34">
        <v>0</v>
      </c>
      <c r="M126" s="33" t="s">
        <v>2137</v>
      </c>
      <c r="N126" s="33" t="s">
        <v>2143</v>
      </c>
      <c r="O126" s="33" t="s">
        <v>1997</v>
      </c>
      <c r="P126" s="33" t="s">
        <v>2196</v>
      </c>
      <c r="Q126" s="33" t="s">
        <v>2082</v>
      </c>
      <c r="R126" s="33" t="s">
        <v>2267</v>
      </c>
      <c r="S126" s="33" t="s">
        <v>2105</v>
      </c>
      <c r="T126" s="40" t="s">
        <v>664</v>
      </c>
      <c r="U126" s="35" t="s">
        <v>884</v>
      </c>
      <c r="V126" s="177"/>
      <c r="W126" s="180"/>
    </row>
    <row r="127" s="145" customFormat="1" ht="26" customHeight="1" spans="1:23">
      <c r="A127" s="31" t="s">
        <v>885</v>
      </c>
      <c r="B127" s="31" t="s">
        <v>20</v>
      </c>
      <c r="C127" s="31" t="s">
        <v>2398</v>
      </c>
      <c r="D127" s="31" t="s">
        <v>2399</v>
      </c>
      <c r="E127" s="32">
        <v>42125</v>
      </c>
      <c r="F127" s="31" t="s">
        <v>756</v>
      </c>
      <c r="G127" s="38" t="s">
        <v>2400</v>
      </c>
      <c r="H127" s="33">
        <v>3</v>
      </c>
      <c r="I127" s="33">
        <v>1</v>
      </c>
      <c r="J127" s="34">
        <v>77000</v>
      </c>
      <c r="K127" s="34">
        <v>77000</v>
      </c>
      <c r="L127" s="34">
        <v>0</v>
      </c>
      <c r="M127" s="33" t="s">
        <v>2123</v>
      </c>
      <c r="N127" s="33" t="s">
        <v>2124</v>
      </c>
      <c r="O127" s="33" t="s">
        <v>1997</v>
      </c>
      <c r="P127" s="33" t="s">
        <v>2196</v>
      </c>
      <c r="Q127" s="33" t="s">
        <v>2082</v>
      </c>
      <c r="R127" s="33" t="s">
        <v>2267</v>
      </c>
      <c r="S127" s="33" t="s">
        <v>2105</v>
      </c>
      <c r="T127" s="40" t="s">
        <v>664</v>
      </c>
      <c r="U127" s="35" t="s">
        <v>884</v>
      </c>
      <c r="V127" s="177"/>
      <c r="W127" s="180"/>
    </row>
    <row r="128" s="145" customFormat="1" ht="26" customHeight="1" spans="1:23">
      <c r="A128" s="31" t="s">
        <v>885</v>
      </c>
      <c r="B128" s="31" t="s">
        <v>20</v>
      </c>
      <c r="C128" s="31" t="s">
        <v>2401</v>
      </c>
      <c r="D128" s="31" t="s">
        <v>2402</v>
      </c>
      <c r="E128" s="32">
        <v>42125</v>
      </c>
      <c r="F128" s="31" t="s">
        <v>756</v>
      </c>
      <c r="G128" s="38" t="s">
        <v>2403</v>
      </c>
      <c r="H128" s="33">
        <v>10</v>
      </c>
      <c r="I128" s="33">
        <v>1</v>
      </c>
      <c r="J128" s="34">
        <v>33000</v>
      </c>
      <c r="K128" s="34">
        <v>33000</v>
      </c>
      <c r="L128" s="34">
        <v>0</v>
      </c>
      <c r="M128" s="33" t="s">
        <v>2079</v>
      </c>
      <c r="N128" s="33" t="s">
        <v>2089</v>
      </c>
      <c r="O128" s="33" t="s">
        <v>1997</v>
      </c>
      <c r="P128" s="33" t="s">
        <v>2196</v>
      </c>
      <c r="Q128" s="33" t="s">
        <v>2082</v>
      </c>
      <c r="R128" s="33" t="s">
        <v>2267</v>
      </c>
      <c r="S128" s="33" t="s">
        <v>2105</v>
      </c>
      <c r="T128" s="40" t="s">
        <v>664</v>
      </c>
      <c r="U128" s="35" t="s">
        <v>884</v>
      </c>
      <c r="V128" s="177"/>
      <c r="W128" s="178" t="s">
        <v>2208</v>
      </c>
    </row>
    <row r="129" s="145" customFormat="1" ht="26" customHeight="1" spans="1:23">
      <c r="A129" s="31" t="s">
        <v>891</v>
      </c>
      <c r="B129" s="31" t="s">
        <v>20</v>
      </c>
      <c r="C129" s="31" t="s">
        <v>2404</v>
      </c>
      <c r="D129" s="31" t="s">
        <v>2405</v>
      </c>
      <c r="E129" s="32">
        <v>41974</v>
      </c>
      <c r="F129" s="31" t="s">
        <v>786</v>
      </c>
      <c r="G129" s="31" t="s">
        <v>2243</v>
      </c>
      <c r="H129" s="33">
        <v>20</v>
      </c>
      <c r="I129" s="40">
        <v>1</v>
      </c>
      <c r="J129" s="34">
        <v>694700</v>
      </c>
      <c r="K129" s="34">
        <v>329982.5</v>
      </c>
      <c r="L129" s="34">
        <v>364717.5</v>
      </c>
      <c r="M129" s="33" t="s">
        <v>2079</v>
      </c>
      <c r="N129" s="33" t="s">
        <v>2080</v>
      </c>
      <c r="O129" s="33" t="s">
        <v>1997</v>
      </c>
      <c r="P129" s="33" t="s">
        <v>2081</v>
      </c>
      <c r="Q129" s="33" t="s">
        <v>2103</v>
      </c>
      <c r="R129" s="33" t="s">
        <v>2128</v>
      </c>
      <c r="S129" s="33" t="s">
        <v>2105</v>
      </c>
      <c r="T129" s="33" t="s">
        <v>664</v>
      </c>
      <c r="U129" s="35" t="s">
        <v>788</v>
      </c>
      <c r="V129" s="177"/>
      <c r="W129" s="178" t="s">
        <v>2208</v>
      </c>
    </row>
    <row r="130" s="145" customFormat="1" ht="26" customHeight="1" spans="1:23">
      <c r="A130" s="31" t="s">
        <v>894</v>
      </c>
      <c r="B130" s="31" t="s">
        <v>20</v>
      </c>
      <c r="C130" s="31" t="s">
        <v>2406</v>
      </c>
      <c r="D130" s="31" t="s">
        <v>2407</v>
      </c>
      <c r="E130" s="32">
        <v>41858</v>
      </c>
      <c r="F130" s="31" t="s">
        <v>672</v>
      </c>
      <c r="G130" s="31" t="s">
        <v>2243</v>
      </c>
      <c r="H130" s="33">
        <v>20</v>
      </c>
      <c r="I130" s="40">
        <v>1</v>
      </c>
      <c r="J130" s="34">
        <v>208000</v>
      </c>
      <c r="K130" s="34">
        <v>101270</v>
      </c>
      <c r="L130" s="34">
        <v>106730</v>
      </c>
      <c r="M130" s="33" t="s">
        <v>2079</v>
      </c>
      <c r="N130" s="33" t="s">
        <v>2080</v>
      </c>
      <c r="O130" s="33" t="s">
        <v>1997</v>
      </c>
      <c r="P130" s="33" t="s">
        <v>2081</v>
      </c>
      <c r="Q130" s="33" t="s">
        <v>2103</v>
      </c>
      <c r="R130" s="33" t="s">
        <v>2128</v>
      </c>
      <c r="S130" s="33" t="s">
        <v>2105</v>
      </c>
      <c r="T130" s="33" t="s">
        <v>664</v>
      </c>
      <c r="U130" s="35" t="s">
        <v>674</v>
      </c>
      <c r="V130" s="177"/>
      <c r="W130" s="178" t="s">
        <v>2408</v>
      </c>
    </row>
    <row r="131" s="147" customFormat="1" ht="37.5" spans="1:23">
      <c r="A131" s="31" t="s">
        <v>897</v>
      </c>
      <c r="B131" s="38" t="s">
        <v>20</v>
      </c>
      <c r="C131" s="31" t="s">
        <v>2409</v>
      </c>
      <c r="D131" s="38" t="s">
        <v>2410</v>
      </c>
      <c r="E131" s="32">
        <v>41978</v>
      </c>
      <c r="F131" s="38" t="s">
        <v>820</v>
      </c>
      <c r="G131" s="31" t="s">
        <v>2243</v>
      </c>
      <c r="H131" s="33">
        <v>20</v>
      </c>
      <c r="I131" s="40">
        <v>1</v>
      </c>
      <c r="J131" s="34">
        <v>167900</v>
      </c>
      <c r="K131" s="34">
        <v>79087.8958333333</v>
      </c>
      <c r="L131" s="34">
        <v>88812.1041666667</v>
      </c>
      <c r="M131" s="33" t="s">
        <v>2079</v>
      </c>
      <c r="N131" s="33" t="s">
        <v>2080</v>
      </c>
      <c r="O131" s="33" t="s">
        <v>1997</v>
      </c>
      <c r="P131" s="33" t="s">
        <v>2144</v>
      </c>
      <c r="Q131" s="33" t="s">
        <v>2082</v>
      </c>
      <c r="R131" s="33" t="s">
        <v>2083</v>
      </c>
      <c r="S131" s="33" t="s">
        <v>2105</v>
      </c>
      <c r="T131" s="40" t="s">
        <v>664</v>
      </c>
      <c r="U131" s="35" t="s">
        <v>818</v>
      </c>
      <c r="V131" s="192"/>
      <c r="W131" s="193"/>
    </row>
    <row r="132" s="145" customFormat="1" ht="26" customHeight="1" spans="1:23">
      <c r="A132" s="31" t="s">
        <v>901</v>
      </c>
      <c r="B132" s="182" t="s">
        <v>20</v>
      </c>
      <c r="C132" s="31" t="s">
        <v>2411</v>
      </c>
      <c r="D132" s="58" t="s">
        <v>2176</v>
      </c>
      <c r="E132" s="72">
        <v>42004</v>
      </c>
      <c r="F132" s="194" t="s">
        <v>902</v>
      </c>
      <c r="G132" s="74" t="s">
        <v>2412</v>
      </c>
      <c r="H132" s="74">
        <v>10</v>
      </c>
      <c r="I132" s="74">
        <v>1</v>
      </c>
      <c r="J132" s="51">
        <v>1330600</v>
      </c>
      <c r="K132" s="70">
        <v>1253536.08333333</v>
      </c>
      <c r="L132" s="70">
        <v>77063.9166666667</v>
      </c>
      <c r="M132" s="58" t="s">
        <v>2079</v>
      </c>
      <c r="N132" s="58" t="s">
        <v>2089</v>
      </c>
      <c r="O132" s="33" t="s">
        <v>1997</v>
      </c>
      <c r="P132" s="58" t="s">
        <v>2081</v>
      </c>
      <c r="Q132" s="58" t="s">
        <v>2103</v>
      </c>
      <c r="R132" s="58" t="s">
        <v>2104</v>
      </c>
      <c r="S132" s="33" t="s">
        <v>2105</v>
      </c>
      <c r="T132" s="74" t="s">
        <v>664</v>
      </c>
      <c r="U132" s="35" t="s">
        <v>900</v>
      </c>
      <c r="V132" s="177"/>
      <c r="W132" s="178" t="s">
        <v>2174</v>
      </c>
    </row>
    <row r="133" s="145" customFormat="1" ht="26" customHeight="1" spans="1:23">
      <c r="A133" s="31" t="s">
        <v>906</v>
      </c>
      <c r="B133" s="31" t="s">
        <v>20</v>
      </c>
      <c r="C133" s="31" t="s">
        <v>2413</v>
      </c>
      <c r="D133" s="31" t="s">
        <v>2414</v>
      </c>
      <c r="E133" s="32">
        <v>41974</v>
      </c>
      <c r="F133" s="31" t="s">
        <v>20</v>
      </c>
      <c r="G133" s="31" t="s">
        <v>2415</v>
      </c>
      <c r="H133" s="33">
        <v>10</v>
      </c>
      <c r="I133" s="40">
        <v>1</v>
      </c>
      <c r="J133" s="34">
        <v>317604.109984137</v>
      </c>
      <c r="K133" s="34">
        <v>301723.90448493</v>
      </c>
      <c r="L133" s="34">
        <v>15880.2054992068</v>
      </c>
      <c r="M133" s="33" t="s">
        <v>2079</v>
      </c>
      <c r="N133" s="33" t="s">
        <v>2089</v>
      </c>
      <c r="O133" s="33" t="s">
        <v>1997</v>
      </c>
      <c r="P133" s="33" t="s">
        <v>2081</v>
      </c>
      <c r="Q133" s="33" t="s">
        <v>2103</v>
      </c>
      <c r="R133" s="33" t="s">
        <v>2128</v>
      </c>
      <c r="S133" s="33" t="s">
        <v>2084</v>
      </c>
      <c r="T133" s="33" t="s">
        <v>2081</v>
      </c>
      <c r="U133" s="35" t="s">
        <v>904</v>
      </c>
      <c r="V133" s="177"/>
      <c r="W133" s="178"/>
    </row>
    <row r="134" s="145" customFormat="1" ht="26" customHeight="1" spans="1:23">
      <c r="A134" s="31" t="s">
        <v>906</v>
      </c>
      <c r="B134" s="31" t="s">
        <v>20</v>
      </c>
      <c r="C134" s="31" t="s">
        <v>2416</v>
      </c>
      <c r="D134" s="31" t="s">
        <v>2417</v>
      </c>
      <c r="E134" s="32">
        <v>41974</v>
      </c>
      <c r="F134" s="31" t="s">
        <v>20</v>
      </c>
      <c r="G134" s="31" t="s">
        <v>2418</v>
      </c>
      <c r="H134" s="33">
        <v>20</v>
      </c>
      <c r="I134" s="40">
        <v>1</v>
      </c>
      <c r="J134" s="34">
        <v>148107.926741335</v>
      </c>
      <c r="K134" s="34">
        <v>70351.2652021341</v>
      </c>
      <c r="L134" s="34">
        <v>77756.6615392009</v>
      </c>
      <c r="M134" s="33" t="s">
        <v>2079</v>
      </c>
      <c r="N134" s="33" t="s">
        <v>2089</v>
      </c>
      <c r="O134" s="33" t="s">
        <v>1997</v>
      </c>
      <c r="P134" s="33" t="s">
        <v>2081</v>
      </c>
      <c r="Q134" s="33" t="s">
        <v>2103</v>
      </c>
      <c r="R134" s="33" t="s">
        <v>2128</v>
      </c>
      <c r="S134" s="33" t="s">
        <v>2084</v>
      </c>
      <c r="T134" s="33" t="s">
        <v>2081</v>
      </c>
      <c r="U134" s="35" t="s">
        <v>904</v>
      </c>
      <c r="V134" s="177"/>
      <c r="W134" s="178"/>
    </row>
    <row r="135" s="145" customFormat="1" ht="26" customHeight="1" spans="1:23">
      <c r="A135" s="31" t="s">
        <v>906</v>
      </c>
      <c r="B135" s="31" t="s">
        <v>20</v>
      </c>
      <c r="C135" s="31" t="s">
        <v>2419</v>
      </c>
      <c r="D135" s="31" t="s">
        <v>2420</v>
      </c>
      <c r="E135" s="32">
        <v>41974</v>
      </c>
      <c r="F135" s="31" t="s">
        <v>20</v>
      </c>
      <c r="G135" s="31" t="s">
        <v>2421</v>
      </c>
      <c r="H135" s="33">
        <v>10</v>
      </c>
      <c r="I135" s="40">
        <v>1</v>
      </c>
      <c r="J135" s="34">
        <v>258843.899918281</v>
      </c>
      <c r="K135" s="34">
        <v>245901.704922367</v>
      </c>
      <c r="L135" s="34">
        <v>12942.194995914</v>
      </c>
      <c r="M135" s="33" t="s">
        <v>2079</v>
      </c>
      <c r="N135" s="33" t="s">
        <v>2089</v>
      </c>
      <c r="O135" s="33" t="s">
        <v>1997</v>
      </c>
      <c r="P135" s="33" t="s">
        <v>2081</v>
      </c>
      <c r="Q135" s="33" t="s">
        <v>2103</v>
      </c>
      <c r="R135" s="33" t="s">
        <v>2128</v>
      </c>
      <c r="S135" s="33" t="s">
        <v>2084</v>
      </c>
      <c r="T135" s="33" t="s">
        <v>2081</v>
      </c>
      <c r="U135" s="35" t="s">
        <v>904</v>
      </c>
      <c r="V135" s="177"/>
      <c r="W135" s="178"/>
    </row>
    <row r="136" s="145" customFormat="1" ht="26" customHeight="1" spans="1:23">
      <c r="A136" s="31" t="s">
        <v>906</v>
      </c>
      <c r="B136" s="31" t="s">
        <v>20</v>
      </c>
      <c r="C136" s="31" t="s">
        <v>2422</v>
      </c>
      <c r="D136" s="31" t="s">
        <v>2423</v>
      </c>
      <c r="E136" s="32">
        <v>41974</v>
      </c>
      <c r="F136" s="31" t="s">
        <v>20</v>
      </c>
      <c r="G136" s="31" t="s">
        <v>2095</v>
      </c>
      <c r="H136" s="33">
        <v>10</v>
      </c>
      <c r="I136" s="40">
        <v>7</v>
      </c>
      <c r="J136" s="34">
        <v>561614.219103014</v>
      </c>
      <c r="K136" s="34">
        <v>533533.508147863</v>
      </c>
      <c r="L136" s="34">
        <v>28080.7109551507</v>
      </c>
      <c r="M136" s="33" t="s">
        <v>2079</v>
      </c>
      <c r="N136" s="33" t="s">
        <v>2089</v>
      </c>
      <c r="O136" s="33" t="s">
        <v>1997</v>
      </c>
      <c r="P136" s="33" t="s">
        <v>2081</v>
      </c>
      <c r="Q136" s="33" t="s">
        <v>2103</v>
      </c>
      <c r="R136" s="33" t="s">
        <v>2128</v>
      </c>
      <c r="S136" s="33" t="s">
        <v>2084</v>
      </c>
      <c r="T136" s="33" t="s">
        <v>2081</v>
      </c>
      <c r="U136" s="35" t="s">
        <v>904</v>
      </c>
      <c r="V136" s="177"/>
      <c r="W136" s="178"/>
    </row>
    <row r="137" s="145" customFormat="1" ht="26" customHeight="1" spans="1:23">
      <c r="A137" s="31" t="s">
        <v>906</v>
      </c>
      <c r="B137" s="31" t="s">
        <v>20</v>
      </c>
      <c r="C137" s="31" t="s">
        <v>2424</v>
      </c>
      <c r="D137" s="31" t="s">
        <v>2425</v>
      </c>
      <c r="E137" s="32">
        <v>41974</v>
      </c>
      <c r="F137" s="31" t="s">
        <v>20</v>
      </c>
      <c r="G137" s="31" t="s">
        <v>2095</v>
      </c>
      <c r="H137" s="33">
        <v>10</v>
      </c>
      <c r="I137" s="40">
        <v>6</v>
      </c>
      <c r="J137" s="34">
        <v>400857.323462962</v>
      </c>
      <c r="K137" s="34">
        <v>380814.457289814</v>
      </c>
      <c r="L137" s="34">
        <v>20042.8661731482</v>
      </c>
      <c r="M137" s="33" t="s">
        <v>2079</v>
      </c>
      <c r="N137" s="33" t="s">
        <v>2089</v>
      </c>
      <c r="O137" s="33" t="s">
        <v>1997</v>
      </c>
      <c r="P137" s="33" t="s">
        <v>2081</v>
      </c>
      <c r="Q137" s="33" t="s">
        <v>2103</v>
      </c>
      <c r="R137" s="33" t="s">
        <v>2128</v>
      </c>
      <c r="S137" s="33" t="s">
        <v>2084</v>
      </c>
      <c r="T137" s="33" t="s">
        <v>2081</v>
      </c>
      <c r="U137" s="35" t="s">
        <v>904</v>
      </c>
      <c r="V137" s="177"/>
      <c r="W137" s="178"/>
    </row>
    <row r="138" s="145" customFormat="1" ht="26" customHeight="1" spans="1:23">
      <c r="A138" s="31" t="s">
        <v>906</v>
      </c>
      <c r="B138" s="31" t="s">
        <v>20</v>
      </c>
      <c r="C138" s="31" t="s">
        <v>2426</v>
      </c>
      <c r="D138" s="31" t="s">
        <v>2427</v>
      </c>
      <c r="E138" s="32">
        <v>41974</v>
      </c>
      <c r="F138" s="31" t="s">
        <v>20</v>
      </c>
      <c r="G138" s="31" t="s">
        <v>2428</v>
      </c>
      <c r="H138" s="33">
        <v>10</v>
      </c>
      <c r="I138" s="40">
        <v>1</v>
      </c>
      <c r="J138" s="34">
        <v>103836.535595828</v>
      </c>
      <c r="K138" s="34">
        <v>98644.7088160366</v>
      </c>
      <c r="L138" s="34">
        <v>5191.8267797914</v>
      </c>
      <c r="M138" s="33" t="s">
        <v>2079</v>
      </c>
      <c r="N138" s="33" t="s">
        <v>2089</v>
      </c>
      <c r="O138" s="33" t="s">
        <v>1997</v>
      </c>
      <c r="P138" s="33" t="s">
        <v>2081</v>
      </c>
      <c r="Q138" s="33" t="s">
        <v>2103</v>
      </c>
      <c r="R138" s="33" t="s">
        <v>2128</v>
      </c>
      <c r="S138" s="33" t="s">
        <v>2084</v>
      </c>
      <c r="T138" s="33" t="s">
        <v>2081</v>
      </c>
      <c r="U138" s="35" t="s">
        <v>904</v>
      </c>
      <c r="V138" s="177"/>
      <c r="W138" s="178"/>
    </row>
    <row r="139" s="145" customFormat="1" ht="26" customHeight="1" spans="1:23">
      <c r="A139" s="31" t="s">
        <v>906</v>
      </c>
      <c r="B139" s="31" t="s">
        <v>20</v>
      </c>
      <c r="C139" s="31" t="s">
        <v>2429</v>
      </c>
      <c r="D139" s="31" t="s">
        <v>2430</v>
      </c>
      <c r="E139" s="32">
        <v>41974</v>
      </c>
      <c r="F139" s="31" t="s">
        <v>20</v>
      </c>
      <c r="G139" s="31" t="s">
        <v>2431</v>
      </c>
      <c r="H139" s="33">
        <v>10</v>
      </c>
      <c r="I139" s="40">
        <v>1</v>
      </c>
      <c r="J139" s="34">
        <v>545860.503292794</v>
      </c>
      <c r="K139" s="34">
        <v>518567.478128154</v>
      </c>
      <c r="L139" s="34">
        <v>27293.0251646397</v>
      </c>
      <c r="M139" s="33" t="s">
        <v>2079</v>
      </c>
      <c r="N139" s="33" t="s">
        <v>2089</v>
      </c>
      <c r="O139" s="33" t="s">
        <v>1997</v>
      </c>
      <c r="P139" s="33" t="s">
        <v>2081</v>
      </c>
      <c r="Q139" s="33" t="s">
        <v>2103</v>
      </c>
      <c r="R139" s="33" t="s">
        <v>2128</v>
      </c>
      <c r="S139" s="33" t="s">
        <v>2084</v>
      </c>
      <c r="T139" s="33" t="s">
        <v>2081</v>
      </c>
      <c r="U139" s="35" t="s">
        <v>904</v>
      </c>
      <c r="V139" s="177"/>
      <c r="W139" s="178"/>
    </row>
    <row r="140" s="145" customFormat="1" ht="26" customHeight="1" spans="1:23">
      <c r="A140" s="31" t="s">
        <v>906</v>
      </c>
      <c r="B140" s="31" t="s">
        <v>20</v>
      </c>
      <c r="C140" s="31" t="s">
        <v>2432</v>
      </c>
      <c r="D140" s="31" t="s">
        <v>2433</v>
      </c>
      <c r="E140" s="32">
        <v>41974</v>
      </c>
      <c r="F140" s="31" t="s">
        <v>20</v>
      </c>
      <c r="G140" s="31" t="s">
        <v>2434</v>
      </c>
      <c r="H140" s="33">
        <v>10</v>
      </c>
      <c r="I140" s="40">
        <v>1</v>
      </c>
      <c r="J140" s="34">
        <v>500669.187136471</v>
      </c>
      <c r="K140" s="34">
        <v>475635.727779648</v>
      </c>
      <c r="L140" s="34">
        <v>25033.4593568235</v>
      </c>
      <c r="M140" s="33" t="s">
        <v>2079</v>
      </c>
      <c r="N140" s="33" t="s">
        <v>2089</v>
      </c>
      <c r="O140" s="33" t="s">
        <v>1997</v>
      </c>
      <c r="P140" s="33" t="s">
        <v>2081</v>
      </c>
      <c r="Q140" s="33" t="s">
        <v>2103</v>
      </c>
      <c r="R140" s="33" t="s">
        <v>2128</v>
      </c>
      <c r="S140" s="33" t="s">
        <v>2084</v>
      </c>
      <c r="T140" s="33" t="s">
        <v>2081</v>
      </c>
      <c r="U140" s="35" t="s">
        <v>904</v>
      </c>
      <c r="V140" s="177"/>
      <c r="W140" s="178"/>
    </row>
    <row r="141" s="145" customFormat="1" ht="26" customHeight="1" spans="1:23">
      <c r="A141" s="31" t="s">
        <v>906</v>
      </c>
      <c r="B141" s="31" t="s">
        <v>20</v>
      </c>
      <c r="C141" s="31" t="s">
        <v>2435</v>
      </c>
      <c r="D141" s="31" t="s">
        <v>2436</v>
      </c>
      <c r="E141" s="32">
        <v>41974</v>
      </c>
      <c r="F141" s="31" t="s">
        <v>20</v>
      </c>
      <c r="G141" s="31" t="s">
        <v>2431</v>
      </c>
      <c r="H141" s="33">
        <v>10</v>
      </c>
      <c r="I141" s="40">
        <v>1</v>
      </c>
      <c r="J141" s="34">
        <v>120050.213911455</v>
      </c>
      <c r="K141" s="34">
        <v>114047.703215882</v>
      </c>
      <c r="L141" s="34">
        <v>6002.51069557275</v>
      </c>
      <c r="M141" s="33" t="s">
        <v>2079</v>
      </c>
      <c r="N141" s="33" t="s">
        <v>2089</v>
      </c>
      <c r="O141" s="33" t="s">
        <v>1997</v>
      </c>
      <c r="P141" s="33" t="s">
        <v>2081</v>
      </c>
      <c r="Q141" s="33" t="s">
        <v>2103</v>
      </c>
      <c r="R141" s="33" t="s">
        <v>2128</v>
      </c>
      <c r="S141" s="33" t="s">
        <v>2084</v>
      </c>
      <c r="T141" s="33" t="s">
        <v>2081</v>
      </c>
      <c r="U141" s="35" t="s">
        <v>904</v>
      </c>
      <c r="V141" s="177"/>
      <c r="W141" s="178"/>
    </row>
    <row r="142" s="145" customFormat="1" ht="26" customHeight="1" spans="1:23">
      <c r="A142" s="31" t="s">
        <v>906</v>
      </c>
      <c r="B142" s="31" t="s">
        <v>20</v>
      </c>
      <c r="C142" s="31" t="s">
        <v>2437</v>
      </c>
      <c r="D142" s="31" t="s">
        <v>2438</v>
      </c>
      <c r="E142" s="32">
        <v>41974</v>
      </c>
      <c r="F142" s="31" t="s">
        <v>20</v>
      </c>
      <c r="G142" s="31" t="s">
        <v>2078</v>
      </c>
      <c r="H142" s="33">
        <v>5</v>
      </c>
      <c r="I142" s="40">
        <v>1</v>
      </c>
      <c r="J142" s="34">
        <v>156272.261212325</v>
      </c>
      <c r="K142" s="34">
        <v>148458.648151709</v>
      </c>
      <c r="L142" s="34">
        <v>7813.61306061625</v>
      </c>
      <c r="M142" s="33" t="s">
        <v>2079</v>
      </c>
      <c r="N142" s="33" t="s">
        <v>2089</v>
      </c>
      <c r="O142" s="33" t="s">
        <v>1997</v>
      </c>
      <c r="P142" s="33" t="s">
        <v>2081</v>
      </c>
      <c r="Q142" s="33" t="s">
        <v>2103</v>
      </c>
      <c r="R142" s="33" t="s">
        <v>2128</v>
      </c>
      <c r="S142" s="33" t="s">
        <v>2084</v>
      </c>
      <c r="T142" s="33" t="s">
        <v>2081</v>
      </c>
      <c r="U142" s="35" t="s">
        <v>904</v>
      </c>
      <c r="V142" s="177"/>
      <c r="W142" s="178"/>
    </row>
    <row r="143" s="145" customFormat="1" ht="26" customHeight="1" spans="1:23">
      <c r="A143" s="31" t="s">
        <v>906</v>
      </c>
      <c r="B143" s="31" t="s">
        <v>20</v>
      </c>
      <c r="C143" s="31" t="s">
        <v>2439</v>
      </c>
      <c r="D143" s="31" t="s">
        <v>2440</v>
      </c>
      <c r="E143" s="32">
        <v>41974</v>
      </c>
      <c r="F143" s="31" t="s">
        <v>20</v>
      </c>
      <c r="G143" s="31" t="s">
        <v>2441</v>
      </c>
      <c r="H143" s="33">
        <v>10</v>
      </c>
      <c r="I143" s="40">
        <v>1</v>
      </c>
      <c r="J143" s="34">
        <v>76238.7852713551</v>
      </c>
      <c r="K143" s="34">
        <v>72426.8460077873</v>
      </c>
      <c r="L143" s="34">
        <v>3811.93926356775</v>
      </c>
      <c r="M143" s="33" t="s">
        <v>2079</v>
      </c>
      <c r="N143" s="33" t="s">
        <v>2089</v>
      </c>
      <c r="O143" s="33" t="s">
        <v>1997</v>
      </c>
      <c r="P143" s="33" t="s">
        <v>2081</v>
      </c>
      <c r="Q143" s="33" t="s">
        <v>2103</v>
      </c>
      <c r="R143" s="33" t="s">
        <v>2128</v>
      </c>
      <c r="S143" s="33" t="s">
        <v>2084</v>
      </c>
      <c r="T143" s="33" t="s">
        <v>2081</v>
      </c>
      <c r="U143" s="35" t="s">
        <v>904</v>
      </c>
      <c r="V143" s="177"/>
      <c r="W143" s="178"/>
    </row>
    <row r="144" s="145" customFormat="1" ht="26" customHeight="1" spans="1:23">
      <c r="A144" s="31" t="s">
        <v>906</v>
      </c>
      <c r="B144" s="31" t="s">
        <v>20</v>
      </c>
      <c r="C144" s="31" t="s">
        <v>2442</v>
      </c>
      <c r="D144" s="31" t="s">
        <v>2443</v>
      </c>
      <c r="E144" s="32">
        <v>41974</v>
      </c>
      <c r="F144" s="31" t="s">
        <v>20</v>
      </c>
      <c r="G144" s="31" t="s">
        <v>2444</v>
      </c>
      <c r="H144" s="33">
        <v>10</v>
      </c>
      <c r="I144" s="40">
        <v>1</v>
      </c>
      <c r="J144" s="34">
        <v>33922.2347738307</v>
      </c>
      <c r="K144" s="34">
        <v>32226.1230351392</v>
      </c>
      <c r="L144" s="34">
        <v>1696.11173869154</v>
      </c>
      <c r="M144" s="33" t="s">
        <v>2079</v>
      </c>
      <c r="N144" s="33" t="s">
        <v>2089</v>
      </c>
      <c r="O144" s="33" t="s">
        <v>1997</v>
      </c>
      <c r="P144" s="33" t="s">
        <v>2081</v>
      </c>
      <c r="Q144" s="33" t="s">
        <v>2103</v>
      </c>
      <c r="R144" s="33" t="s">
        <v>2128</v>
      </c>
      <c r="S144" s="33" t="s">
        <v>2084</v>
      </c>
      <c r="T144" s="33" t="s">
        <v>2081</v>
      </c>
      <c r="U144" s="35" t="s">
        <v>904</v>
      </c>
      <c r="V144" s="177"/>
      <c r="W144" s="178"/>
    </row>
    <row r="145" s="145" customFormat="1" ht="26" customHeight="1" spans="1:23">
      <c r="A145" s="31" t="s">
        <v>906</v>
      </c>
      <c r="B145" s="31" t="s">
        <v>20</v>
      </c>
      <c r="C145" s="31" t="s">
        <v>2445</v>
      </c>
      <c r="D145" s="31" t="s">
        <v>2446</v>
      </c>
      <c r="E145" s="32">
        <v>41974</v>
      </c>
      <c r="F145" s="31" t="s">
        <v>20</v>
      </c>
      <c r="G145" s="31" t="s">
        <v>2447</v>
      </c>
      <c r="H145" s="33">
        <v>10</v>
      </c>
      <c r="I145" s="40">
        <v>1</v>
      </c>
      <c r="J145" s="34">
        <v>228831.346440417</v>
      </c>
      <c r="K145" s="34">
        <v>217389.779118396</v>
      </c>
      <c r="L145" s="34">
        <v>11441.5673220209</v>
      </c>
      <c r="M145" s="33" t="s">
        <v>2079</v>
      </c>
      <c r="N145" s="33" t="s">
        <v>2089</v>
      </c>
      <c r="O145" s="33" t="s">
        <v>1997</v>
      </c>
      <c r="P145" s="33" t="s">
        <v>2081</v>
      </c>
      <c r="Q145" s="33" t="s">
        <v>2103</v>
      </c>
      <c r="R145" s="33" t="s">
        <v>2128</v>
      </c>
      <c r="S145" s="33" t="s">
        <v>2084</v>
      </c>
      <c r="T145" s="33" t="s">
        <v>2081</v>
      </c>
      <c r="U145" s="35" t="s">
        <v>904</v>
      </c>
      <c r="V145" s="177"/>
      <c r="W145" s="178"/>
    </row>
    <row r="146" s="145" customFormat="1" ht="26" customHeight="1" spans="1:23">
      <c r="A146" s="31" t="s">
        <v>906</v>
      </c>
      <c r="B146" s="31" t="s">
        <v>20</v>
      </c>
      <c r="C146" s="31" t="s">
        <v>2448</v>
      </c>
      <c r="D146" s="31" t="s">
        <v>2449</v>
      </c>
      <c r="E146" s="32">
        <v>41974</v>
      </c>
      <c r="F146" s="31" t="s">
        <v>20</v>
      </c>
      <c r="G146" s="31" t="s">
        <v>2450</v>
      </c>
      <c r="H146" s="33">
        <v>10</v>
      </c>
      <c r="I146" s="40">
        <v>1</v>
      </c>
      <c r="J146" s="34">
        <v>5864.52194395039</v>
      </c>
      <c r="K146" s="34">
        <v>5571.29584675287</v>
      </c>
      <c r="L146" s="34">
        <v>293.226097197519</v>
      </c>
      <c r="M146" s="33" t="s">
        <v>2079</v>
      </c>
      <c r="N146" s="33" t="s">
        <v>2089</v>
      </c>
      <c r="O146" s="33" t="s">
        <v>1997</v>
      </c>
      <c r="P146" s="33" t="s">
        <v>2081</v>
      </c>
      <c r="Q146" s="33" t="s">
        <v>2103</v>
      </c>
      <c r="R146" s="33" t="s">
        <v>2128</v>
      </c>
      <c r="S146" s="33" t="s">
        <v>2084</v>
      </c>
      <c r="T146" s="33" t="s">
        <v>2081</v>
      </c>
      <c r="U146" s="35" t="s">
        <v>904</v>
      </c>
      <c r="V146" s="177"/>
      <c r="W146" s="178"/>
    </row>
    <row r="147" s="145" customFormat="1" ht="26" customHeight="1" spans="1:23">
      <c r="A147" s="31" t="s">
        <v>906</v>
      </c>
      <c r="B147" s="31" t="s">
        <v>20</v>
      </c>
      <c r="C147" s="31" t="s">
        <v>2451</v>
      </c>
      <c r="D147" s="31" t="s">
        <v>2452</v>
      </c>
      <c r="E147" s="32">
        <v>41974</v>
      </c>
      <c r="F147" s="31" t="s">
        <v>20</v>
      </c>
      <c r="G147" s="31" t="s">
        <v>2453</v>
      </c>
      <c r="H147" s="33">
        <v>10</v>
      </c>
      <c r="I147" s="40">
        <v>1</v>
      </c>
      <c r="J147" s="34">
        <v>115680.57011008</v>
      </c>
      <c r="K147" s="34">
        <v>109896.541604576</v>
      </c>
      <c r="L147" s="34">
        <v>5784.028505504</v>
      </c>
      <c r="M147" s="33" t="s">
        <v>2079</v>
      </c>
      <c r="N147" s="33" t="s">
        <v>2089</v>
      </c>
      <c r="O147" s="33" t="s">
        <v>1997</v>
      </c>
      <c r="P147" s="33" t="s">
        <v>2081</v>
      </c>
      <c r="Q147" s="33" t="s">
        <v>2103</v>
      </c>
      <c r="R147" s="33" t="s">
        <v>2128</v>
      </c>
      <c r="S147" s="33" t="s">
        <v>2084</v>
      </c>
      <c r="T147" s="33" t="s">
        <v>2081</v>
      </c>
      <c r="U147" s="35" t="s">
        <v>904</v>
      </c>
      <c r="V147" s="177"/>
      <c r="W147" s="178"/>
    </row>
    <row r="148" s="145" customFormat="1" ht="26" customHeight="1" spans="1:23">
      <c r="A148" s="31" t="s">
        <v>906</v>
      </c>
      <c r="B148" s="31" t="s">
        <v>20</v>
      </c>
      <c r="C148" s="31" t="s">
        <v>2454</v>
      </c>
      <c r="D148" s="31" t="s">
        <v>2455</v>
      </c>
      <c r="E148" s="32">
        <v>41974</v>
      </c>
      <c r="F148" s="31" t="s">
        <v>20</v>
      </c>
      <c r="G148" s="31" t="s">
        <v>2456</v>
      </c>
      <c r="H148" s="33">
        <v>10</v>
      </c>
      <c r="I148" s="40">
        <v>1</v>
      </c>
      <c r="J148" s="34">
        <v>25872.8909291929</v>
      </c>
      <c r="K148" s="34">
        <v>24579.2463827333</v>
      </c>
      <c r="L148" s="34">
        <v>1293.64454645965</v>
      </c>
      <c r="M148" s="33" t="s">
        <v>2079</v>
      </c>
      <c r="N148" s="33" t="s">
        <v>2089</v>
      </c>
      <c r="O148" s="33" t="s">
        <v>1997</v>
      </c>
      <c r="P148" s="33" t="s">
        <v>2081</v>
      </c>
      <c r="Q148" s="33" t="s">
        <v>2103</v>
      </c>
      <c r="R148" s="33" t="s">
        <v>2128</v>
      </c>
      <c r="S148" s="33" t="s">
        <v>2084</v>
      </c>
      <c r="T148" s="33" t="s">
        <v>2081</v>
      </c>
      <c r="U148" s="35" t="s">
        <v>904</v>
      </c>
      <c r="V148" s="177"/>
      <c r="W148" s="178"/>
    </row>
    <row r="149" s="145" customFormat="1" ht="26" customHeight="1" spans="1:23">
      <c r="A149" s="31" t="s">
        <v>906</v>
      </c>
      <c r="B149" s="31" t="s">
        <v>20</v>
      </c>
      <c r="C149" s="31" t="s">
        <v>2457</v>
      </c>
      <c r="D149" s="31" t="s">
        <v>2458</v>
      </c>
      <c r="E149" s="32">
        <v>41974</v>
      </c>
      <c r="F149" s="31" t="s">
        <v>20</v>
      </c>
      <c r="G149" s="31" t="s">
        <v>2459</v>
      </c>
      <c r="H149" s="33">
        <v>10</v>
      </c>
      <c r="I149" s="40">
        <v>1</v>
      </c>
      <c r="J149" s="34">
        <v>42776.5130029323</v>
      </c>
      <c r="K149" s="34">
        <v>40637.6873527857</v>
      </c>
      <c r="L149" s="34">
        <v>2138.82565014662</v>
      </c>
      <c r="M149" s="33" t="s">
        <v>2079</v>
      </c>
      <c r="N149" s="33" t="s">
        <v>2089</v>
      </c>
      <c r="O149" s="33" t="s">
        <v>1997</v>
      </c>
      <c r="P149" s="33" t="s">
        <v>2081</v>
      </c>
      <c r="Q149" s="33" t="s">
        <v>2103</v>
      </c>
      <c r="R149" s="33" t="s">
        <v>2128</v>
      </c>
      <c r="S149" s="33" t="s">
        <v>2084</v>
      </c>
      <c r="T149" s="33" t="s">
        <v>2081</v>
      </c>
      <c r="U149" s="35" t="s">
        <v>904</v>
      </c>
      <c r="V149" s="177"/>
      <c r="W149" s="178"/>
    </row>
    <row r="150" s="145" customFormat="1" ht="26" customHeight="1" spans="1:23">
      <c r="A150" s="31" t="s">
        <v>906</v>
      </c>
      <c r="B150" s="31" t="s">
        <v>20</v>
      </c>
      <c r="C150" s="31" t="s">
        <v>2460</v>
      </c>
      <c r="D150" s="31" t="s">
        <v>2461</v>
      </c>
      <c r="E150" s="32">
        <v>41974</v>
      </c>
      <c r="F150" s="31" t="s">
        <v>20</v>
      </c>
      <c r="G150" s="31" t="s">
        <v>2462</v>
      </c>
      <c r="H150" s="33">
        <v>10</v>
      </c>
      <c r="I150" s="40">
        <v>1</v>
      </c>
      <c r="J150" s="34">
        <v>72214.1133490362</v>
      </c>
      <c r="K150" s="34">
        <v>68603.4076815844</v>
      </c>
      <c r="L150" s="34">
        <v>3610.70566745181</v>
      </c>
      <c r="M150" s="33" t="s">
        <v>2079</v>
      </c>
      <c r="N150" s="33" t="s">
        <v>2089</v>
      </c>
      <c r="O150" s="33" t="s">
        <v>1997</v>
      </c>
      <c r="P150" s="33" t="s">
        <v>2081</v>
      </c>
      <c r="Q150" s="33" t="s">
        <v>2103</v>
      </c>
      <c r="R150" s="33" t="s">
        <v>2128</v>
      </c>
      <c r="S150" s="33" t="s">
        <v>2084</v>
      </c>
      <c r="T150" s="33" t="s">
        <v>2081</v>
      </c>
      <c r="U150" s="35" t="s">
        <v>904</v>
      </c>
      <c r="V150" s="177"/>
      <c r="W150" s="178"/>
    </row>
    <row r="151" s="145" customFormat="1" ht="26" customHeight="1" spans="1:23">
      <c r="A151" s="31" t="s">
        <v>906</v>
      </c>
      <c r="B151" s="31" t="s">
        <v>20</v>
      </c>
      <c r="C151" s="31" t="s">
        <v>2463</v>
      </c>
      <c r="D151" s="31" t="s">
        <v>2464</v>
      </c>
      <c r="E151" s="32">
        <v>41974</v>
      </c>
      <c r="F151" s="31" t="s">
        <v>20</v>
      </c>
      <c r="G151" s="31" t="s">
        <v>2095</v>
      </c>
      <c r="H151" s="33">
        <v>10</v>
      </c>
      <c r="I151" s="40">
        <v>1</v>
      </c>
      <c r="J151" s="34">
        <v>40246.719223189</v>
      </c>
      <c r="K151" s="34">
        <v>38234.3832620296</v>
      </c>
      <c r="L151" s="34">
        <v>2012.33596115945</v>
      </c>
      <c r="M151" s="33" t="s">
        <v>2079</v>
      </c>
      <c r="N151" s="33" t="s">
        <v>2089</v>
      </c>
      <c r="O151" s="33" t="s">
        <v>1997</v>
      </c>
      <c r="P151" s="33" t="s">
        <v>2081</v>
      </c>
      <c r="Q151" s="33" t="s">
        <v>2103</v>
      </c>
      <c r="R151" s="33" t="s">
        <v>2128</v>
      </c>
      <c r="S151" s="33" t="s">
        <v>2084</v>
      </c>
      <c r="T151" s="33" t="s">
        <v>2081</v>
      </c>
      <c r="U151" s="35" t="s">
        <v>904</v>
      </c>
      <c r="V151" s="177"/>
      <c r="W151" s="178"/>
    </row>
    <row r="152" s="145" customFormat="1" ht="26" customHeight="1" spans="1:23">
      <c r="A152" s="31" t="s">
        <v>906</v>
      </c>
      <c r="B152" s="31" t="s">
        <v>20</v>
      </c>
      <c r="C152" s="31" t="s">
        <v>2465</v>
      </c>
      <c r="D152" s="31" t="s">
        <v>2466</v>
      </c>
      <c r="E152" s="32">
        <v>41974</v>
      </c>
      <c r="F152" s="31" t="s">
        <v>20</v>
      </c>
      <c r="G152" s="31" t="s">
        <v>2095</v>
      </c>
      <c r="H152" s="33">
        <v>10</v>
      </c>
      <c r="I152" s="40">
        <v>1</v>
      </c>
      <c r="J152" s="34">
        <v>5174.57818583858</v>
      </c>
      <c r="K152" s="34">
        <v>4915.84927654665</v>
      </c>
      <c r="L152" s="34">
        <v>258.728909291929</v>
      </c>
      <c r="M152" s="33" t="s">
        <v>2079</v>
      </c>
      <c r="N152" s="33" t="s">
        <v>2089</v>
      </c>
      <c r="O152" s="33" t="s">
        <v>1997</v>
      </c>
      <c r="P152" s="33" t="s">
        <v>2081</v>
      </c>
      <c r="Q152" s="33" t="s">
        <v>2103</v>
      </c>
      <c r="R152" s="33" t="s">
        <v>2128</v>
      </c>
      <c r="S152" s="33" t="s">
        <v>2084</v>
      </c>
      <c r="T152" s="33" t="s">
        <v>2081</v>
      </c>
      <c r="U152" s="35" t="s">
        <v>904</v>
      </c>
      <c r="V152" s="177"/>
      <c r="W152" s="178"/>
    </row>
    <row r="153" s="145" customFormat="1" ht="26" customHeight="1" spans="1:23">
      <c r="A153" s="31" t="s">
        <v>906</v>
      </c>
      <c r="B153" s="31" t="s">
        <v>20</v>
      </c>
      <c r="C153" s="31" t="s">
        <v>2467</v>
      </c>
      <c r="D153" s="31" t="s">
        <v>2468</v>
      </c>
      <c r="E153" s="32">
        <v>41974</v>
      </c>
      <c r="F153" s="31" t="s">
        <v>20</v>
      </c>
      <c r="G153" s="31" t="s">
        <v>2469</v>
      </c>
      <c r="H153" s="33">
        <v>10</v>
      </c>
      <c r="I153" s="40">
        <v>1</v>
      </c>
      <c r="J153" s="34">
        <v>122465.017064846</v>
      </c>
      <c r="K153" s="34">
        <v>116341.766211604</v>
      </c>
      <c r="L153" s="34">
        <v>6123.25085324229</v>
      </c>
      <c r="M153" s="33" t="s">
        <v>2079</v>
      </c>
      <c r="N153" s="33" t="s">
        <v>2089</v>
      </c>
      <c r="O153" s="33" t="s">
        <v>2011</v>
      </c>
      <c r="P153" s="33" t="s">
        <v>2081</v>
      </c>
      <c r="Q153" s="33" t="s">
        <v>2103</v>
      </c>
      <c r="R153" s="33" t="s">
        <v>2128</v>
      </c>
      <c r="S153" s="33" t="s">
        <v>2084</v>
      </c>
      <c r="T153" s="33" t="s">
        <v>2081</v>
      </c>
      <c r="U153" s="35" t="s">
        <v>904</v>
      </c>
      <c r="V153" s="177"/>
      <c r="W153" s="178"/>
    </row>
    <row r="154" s="145" customFormat="1" ht="26" customHeight="1" spans="1:23">
      <c r="A154" s="31" t="s">
        <v>906</v>
      </c>
      <c r="B154" s="31" t="s">
        <v>20</v>
      </c>
      <c r="C154" s="31" t="s">
        <v>2470</v>
      </c>
      <c r="D154" s="31" t="s">
        <v>2471</v>
      </c>
      <c r="E154" s="32">
        <v>41974</v>
      </c>
      <c r="F154" s="31" t="s">
        <v>20</v>
      </c>
      <c r="G154" s="31" t="s">
        <v>2243</v>
      </c>
      <c r="H154" s="33">
        <v>10</v>
      </c>
      <c r="I154" s="40">
        <v>1</v>
      </c>
      <c r="J154" s="34">
        <v>420405.729942797</v>
      </c>
      <c r="K154" s="34">
        <v>399385.443445657</v>
      </c>
      <c r="L154" s="34">
        <v>21020.2864971398</v>
      </c>
      <c r="M154" s="33" t="s">
        <v>2079</v>
      </c>
      <c r="N154" s="33" t="s">
        <v>2089</v>
      </c>
      <c r="O154" s="33" t="s">
        <v>2011</v>
      </c>
      <c r="P154" s="33" t="s">
        <v>2081</v>
      </c>
      <c r="Q154" s="33" t="s">
        <v>2103</v>
      </c>
      <c r="R154" s="33" t="s">
        <v>2128</v>
      </c>
      <c r="S154" s="33" t="s">
        <v>2084</v>
      </c>
      <c r="T154" s="33" t="s">
        <v>2081</v>
      </c>
      <c r="U154" s="35" t="s">
        <v>904</v>
      </c>
      <c r="V154" s="177"/>
      <c r="W154" s="178"/>
    </row>
    <row r="155" s="145" customFormat="1" ht="26" customHeight="1" spans="1:23">
      <c r="A155" s="31" t="s">
        <v>906</v>
      </c>
      <c r="B155" s="31" t="s">
        <v>20</v>
      </c>
      <c r="C155" s="31" t="s">
        <v>2472</v>
      </c>
      <c r="D155" s="31" t="s">
        <v>2473</v>
      </c>
      <c r="E155" s="32">
        <v>41974</v>
      </c>
      <c r="F155" s="31" t="s">
        <v>20</v>
      </c>
      <c r="G155" s="31" t="s">
        <v>2142</v>
      </c>
      <c r="H155" s="33">
        <v>10</v>
      </c>
      <c r="I155" s="40">
        <v>595</v>
      </c>
      <c r="J155" s="34">
        <v>2736776.90717685</v>
      </c>
      <c r="K155" s="34">
        <v>2599938.06181801</v>
      </c>
      <c r="L155" s="34">
        <v>136838.845358842</v>
      </c>
      <c r="M155" s="33" t="s">
        <v>2079</v>
      </c>
      <c r="N155" s="33" t="s">
        <v>2089</v>
      </c>
      <c r="O155" s="33" t="s">
        <v>2011</v>
      </c>
      <c r="P155" s="33" t="s">
        <v>2081</v>
      </c>
      <c r="Q155" s="33" t="s">
        <v>2103</v>
      </c>
      <c r="R155" s="33" t="s">
        <v>2128</v>
      </c>
      <c r="S155" s="33" t="s">
        <v>2084</v>
      </c>
      <c r="T155" s="33" t="s">
        <v>2081</v>
      </c>
      <c r="U155" s="35" t="s">
        <v>904</v>
      </c>
      <c r="V155" s="177"/>
      <c r="W155" s="178"/>
    </row>
    <row r="156" s="145" customFormat="1" ht="26" customHeight="1" spans="1:23">
      <c r="A156" s="31" t="s">
        <v>906</v>
      </c>
      <c r="B156" s="31" t="s">
        <v>20</v>
      </c>
      <c r="C156" s="31" t="s">
        <v>2474</v>
      </c>
      <c r="D156" s="31" t="s">
        <v>2475</v>
      </c>
      <c r="E156" s="32">
        <v>41974</v>
      </c>
      <c r="F156" s="31" t="s">
        <v>20</v>
      </c>
      <c r="G156" s="31" t="s">
        <v>2476</v>
      </c>
      <c r="H156" s="33">
        <v>3</v>
      </c>
      <c r="I156" s="40">
        <v>1</v>
      </c>
      <c r="J156" s="34">
        <v>1581121.11233957</v>
      </c>
      <c r="K156" s="34">
        <v>1502065.05672259</v>
      </c>
      <c r="L156" s="34">
        <v>79056.0556169786</v>
      </c>
      <c r="M156" s="33" t="s">
        <v>2079</v>
      </c>
      <c r="N156" s="33" t="s">
        <v>2089</v>
      </c>
      <c r="O156" s="33" t="s">
        <v>1997</v>
      </c>
      <c r="P156" s="33" t="s">
        <v>2081</v>
      </c>
      <c r="Q156" s="33" t="s">
        <v>2103</v>
      </c>
      <c r="R156" s="33" t="s">
        <v>2128</v>
      </c>
      <c r="S156" s="33" t="s">
        <v>2084</v>
      </c>
      <c r="T156" s="33" t="s">
        <v>2081</v>
      </c>
      <c r="U156" s="35" t="s">
        <v>904</v>
      </c>
      <c r="V156" s="177"/>
      <c r="W156" s="178"/>
    </row>
    <row r="157" s="145" customFormat="1" ht="26" customHeight="1" spans="1:23">
      <c r="A157" s="31" t="s">
        <v>906</v>
      </c>
      <c r="B157" s="31" t="s">
        <v>20</v>
      </c>
      <c r="C157" s="31" t="s">
        <v>2477</v>
      </c>
      <c r="D157" s="31" t="s">
        <v>2478</v>
      </c>
      <c r="E157" s="32">
        <v>41974</v>
      </c>
      <c r="F157" s="31" t="s">
        <v>20</v>
      </c>
      <c r="G157" s="31" t="s">
        <v>2479</v>
      </c>
      <c r="H157" s="33">
        <v>10</v>
      </c>
      <c r="I157" s="40">
        <v>1</v>
      </c>
      <c r="J157" s="34">
        <v>482960.630678268</v>
      </c>
      <c r="K157" s="34">
        <v>458812.599144355</v>
      </c>
      <c r="L157" s="34">
        <v>24148.0315339133</v>
      </c>
      <c r="M157" s="33" t="s">
        <v>2079</v>
      </c>
      <c r="N157" s="33" t="s">
        <v>2089</v>
      </c>
      <c r="O157" s="33" t="s">
        <v>1997</v>
      </c>
      <c r="P157" s="33" t="s">
        <v>2081</v>
      </c>
      <c r="Q157" s="33" t="s">
        <v>2103</v>
      </c>
      <c r="R157" s="33" t="s">
        <v>2128</v>
      </c>
      <c r="S157" s="33" t="s">
        <v>2084</v>
      </c>
      <c r="T157" s="33" t="s">
        <v>2081</v>
      </c>
      <c r="U157" s="35" t="s">
        <v>904</v>
      </c>
      <c r="V157" s="177"/>
      <c r="W157" s="178"/>
    </row>
    <row r="158" s="145" customFormat="1" ht="26" customHeight="1" spans="1:23">
      <c r="A158" s="31" t="s">
        <v>906</v>
      </c>
      <c r="B158" s="31" t="s">
        <v>20</v>
      </c>
      <c r="C158" s="31" t="s">
        <v>2480</v>
      </c>
      <c r="D158" s="31" t="s">
        <v>2481</v>
      </c>
      <c r="E158" s="32">
        <v>41974</v>
      </c>
      <c r="F158" s="31" t="s">
        <v>20</v>
      </c>
      <c r="G158" s="31" t="s">
        <v>2243</v>
      </c>
      <c r="H158" s="33">
        <v>10</v>
      </c>
      <c r="I158" s="40">
        <v>1</v>
      </c>
      <c r="J158" s="34">
        <v>45076.3255299716</v>
      </c>
      <c r="K158" s="34">
        <v>42822.509253473</v>
      </c>
      <c r="L158" s="34">
        <v>2253.81627649858</v>
      </c>
      <c r="M158" s="33" t="s">
        <v>2079</v>
      </c>
      <c r="N158" s="33" t="s">
        <v>2089</v>
      </c>
      <c r="O158" s="33" t="s">
        <v>1997</v>
      </c>
      <c r="P158" s="33" t="s">
        <v>2081</v>
      </c>
      <c r="Q158" s="33" t="s">
        <v>2103</v>
      </c>
      <c r="R158" s="33" t="s">
        <v>2128</v>
      </c>
      <c r="S158" s="33" t="s">
        <v>2084</v>
      </c>
      <c r="T158" s="33" t="s">
        <v>2081</v>
      </c>
      <c r="U158" s="35" t="s">
        <v>904</v>
      </c>
      <c r="V158" s="177"/>
      <c r="W158" s="178"/>
    </row>
    <row r="159" s="145" customFormat="1" ht="26" customHeight="1" spans="1:23">
      <c r="A159" s="31" t="s">
        <v>906</v>
      </c>
      <c r="B159" s="31" t="s">
        <v>20</v>
      </c>
      <c r="C159" s="31" t="s">
        <v>2482</v>
      </c>
      <c r="D159" s="31" t="s">
        <v>2483</v>
      </c>
      <c r="E159" s="32">
        <v>41974</v>
      </c>
      <c r="F159" s="31" t="s">
        <v>20</v>
      </c>
      <c r="G159" s="31" t="s">
        <v>2243</v>
      </c>
      <c r="H159" s="33">
        <v>10</v>
      </c>
      <c r="I159" s="40">
        <v>1</v>
      </c>
      <c r="J159" s="34">
        <v>419255.823679277</v>
      </c>
      <c r="K159" s="34">
        <v>398293.032495313</v>
      </c>
      <c r="L159" s="34">
        <v>20962.7911839638</v>
      </c>
      <c r="M159" s="33" t="s">
        <v>2079</v>
      </c>
      <c r="N159" s="33" t="s">
        <v>2089</v>
      </c>
      <c r="O159" s="33" t="s">
        <v>1997</v>
      </c>
      <c r="P159" s="33" t="s">
        <v>2081</v>
      </c>
      <c r="Q159" s="33" t="s">
        <v>2103</v>
      </c>
      <c r="R159" s="33" t="s">
        <v>2128</v>
      </c>
      <c r="S159" s="33" t="s">
        <v>2084</v>
      </c>
      <c r="T159" s="33" t="s">
        <v>2081</v>
      </c>
      <c r="U159" s="35" t="s">
        <v>904</v>
      </c>
      <c r="V159" s="177"/>
      <c r="W159" s="178"/>
    </row>
    <row r="160" s="145" customFormat="1" ht="26" customHeight="1" spans="1:23">
      <c r="A160" s="110" t="s">
        <v>913</v>
      </c>
      <c r="B160" s="31" t="s">
        <v>20</v>
      </c>
      <c r="C160" s="31" t="s">
        <v>2484</v>
      </c>
      <c r="D160" s="31" t="s">
        <v>2485</v>
      </c>
      <c r="E160" s="32">
        <v>42278</v>
      </c>
      <c r="F160" s="31" t="s">
        <v>738</v>
      </c>
      <c r="G160" s="31" t="s">
        <v>2078</v>
      </c>
      <c r="H160" s="33">
        <v>10</v>
      </c>
      <c r="I160" s="40">
        <v>26</v>
      </c>
      <c r="J160" s="34">
        <v>1057259.15</v>
      </c>
      <c r="K160" s="34">
        <v>920696.509791667</v>
      </c>
      <c r="L160" s="34">
        <v>136562.640208333</v>
      </c>
      <c r="M160" s="33" t="s">
        <v>2079</v>
      </c>
      <c r="N160" s="33" t="s">
        <v>2089</v>
      </c>
      <c r="O160" s="33" t="s">
        <v>1997</v>
      </c>
      <c r="P160" s="33" t="s">
        <v>2081</v>
      </c>
      <c r="Q160" s="33" t="s">
        <v>2103</v>
      </c>
      <c r="R160" s="33" t="s">
        <v>2128</v>
      </c>
      <c r="S160" s="33" t="s">
        <v>2084</v>
      </c>
      <c r="T160" s="41" t="s">
        <v>2159</v>
      </c>
      <c r="U160" s="35" t="s">
        <v>911</v>
      </c>
      <c r="V160" s="177"/>
      <c r="W160" s="178"/>
    </row>
    <row r="161" s="145" customFormat="1" ht="26" customHeight="1" spans="1:23">
      <c r="A161" s="110" t="s">
        <v>913</v>
      </c>
      <c r="B161" s="31" t="s">
        <v>20</v>
      </c>
      <c r="C161" s="31" t="s">
        <v>2486</v>
      </c>
      <c r="D161" s="31" t="s">
        <v>2487</v>
      </c>
      <c r="E161" s="32">
        <v>42278</v>
      </c>
      <c r="F161" s="31" t="s">
        <v>756</v>
      </c>
      <c r="G161" s="31" t="s">
        <v>2078</v>
      </c>
      <c r="H161" s="33">
        <v>10</v>
      </c>
      <c r="I161" s="40">
        <v>32</v>
      </c>
      <c r="J161" s="34">
        <v>791763.1</v>
      </c>
      <c r="K161" s="34">
        <v>689493.699583333</v>
      </c>
      <c r="L161" s="34">
        <v>102269.400416667</v>
      </c>
      <c r="M161" s="33" t="s">
        <v>2079</v>
      </c>
      <c r="N161" s="33" t="s">
        <v>2089</v>
      </c>
      <c r="O161" s="33" t="s">
        <v>1997</v>
      </c>
      <c r="P161" s="33" t="s">
        <v>2081</v>
      </c>
      <c r="Q161" s="33" t="s">
        <v>2103</v>
      </c>
      <c r="R161" s="33" t="s">
        <v>2104</v>
      </c>
      <c r="S161" s="33" t="s">
        <v>2084</v>
      </c>
      <c r="T161" s="41" t="s">
        <v>2159</v>
      </c>
      <c r="U161" s="35" t="s">
        <v>911</v>
      </c>
      <c r="V161" s="177"/>
      <c r="W161" s="178"/>
    </row>
    <row r="162" s="145" customFormat="1" ht="26" customHeight="1" spans="1:23">
      <c r="A162" s="110" t="s">
        <v>917</v>
      </c>
      <c r="B162" s="31" t="s">
        <v>20</v>
      </c>
      <c r="C162" s="31" t="s">
        <v>2488</v>
      </c>
      <c r="D162" s="31" t="s">
        <v>2489</v>
      </c>
      <c r="E162" s="32">
        <v>42095</v>
      </c>
      <c r="F162" s="31" t="s">
        <v>908</v>
      </c>
      <c r="G162" s="31" t="s">
        <v>2078</v>
      </c>
      <c r="H162" s="33">
        <v>10</v>
      </c>
      <c r="I162" s="40">
        <v>70</v>
      </c>
      <c r="J162" s="34">
        <v>1800000</v>
      </c>
      <c r="K162" s="34">
        <v>1653000</v>
      </c>
      <c r="L162" s="34">
        <v>147000</v>
      </c>
      <c r="M162" s="33" t="s">
        <v>2079</v>
      </c>
      <c r="N162" s="33" t="s">
        <v>2089</v>
      </c>
      <c r="O162" s="33" t="s">
        <v>1997</v>
      </c>
      <c r="P162" s="33" t="s">
        <v>2081</v>
      </c>
      <c r="Q162" s="33" t="s">
        <v>2103</v>
      </c>
      <c r="R162" s="33" t="s">
        <v>2104</v>
      </c>
      <c r="S162" s="33" t="s">
        <v>2105</v>
      </c>
      <c r="T162" s="41" t="s">
        <v>664</v>
      </c>
      <c r="U162" s="35" t="s">
        <v>904</v>
      </c>
      <c r="V162" s="177"/>
      <c r="W162" s="178"/>
    </row>
    <row r="163" s="145" customFormat="1" ht="26" customHeight="1" spans="1:23">
      <c r="A163" s="31" t="s">
        <v>920</v>
      </c>
      <c r="B163" s="31" t="s">
        <v>20</v>
      </c>
      <c r="C163" s="31" t="s">
        <v>2490</v>
      </c>
      <c r="D163" s="31" t="s">
        <v>2491</v>
      </c>
      <c r="E163" s="32">
        <v>42217</v>
      </c>
      <c r="F163" s="31" t="s">
        <v>845</v>
      </c>
      <c r="G163" s="31" t="s">
        <v>2078</v>
      </c>
      <c r="H163" s="33">
        <v>10</v>
      </c>
      <c r="I163" s="40">
        <v>28</v>
      </c>
      <c r="J163" s="34">
        <v>1185000</v>
      </c>
      <c r="K163" s="34">
        <v>1050700</v>
      </c>
      <c r="L163" s="34">
        <v>134300</v>
      </c>
      <c r="M163" s="33" t="s">
        <v>2079</v>
      </c>
      <c r="N163" s="33" t="s">
        <v>2089</v>
      </c>
      <c r="O163" s="33" t="s">
        <v>1997</v>
      </c>
      <c r="P163" s="33" t="s">
        <v>2081</v>
      </c>
      <c r="Q163" s="33" t="s">
        <v>2103</v>
      </c>
      <c r="R163" s="33" t="s">
        <v>2104</v>
      </c>
      <c r="S163" s="33" t="s">
        <v>2084</v>
      </c>
      <c r="T163" s="33" t="s">
        <v>2081</v>
      </c>
      <c r="U163" s="35" t="s">
        <v>842</v>
      </c>
      <c r="V163" s="177"/>
      <c r="W163" s="178"/>
    </row>
    <row r="164" s="145" customFormat="1" ht="26" customHeight="1" spans="1:23">
      <c r="A164" s="31" t="s">
        <v>920</v>
      </c>
      <c r="B164" s="31" t="s">
        <v>20</v>
      </c>
      <c r="C164" s="31" t="s">
        <v>2492</v>
      </c>
      <c r="D164" s="31" t="s">
        <v>2493</v>
      </c>
      <c r="E164" s="32">
        <v>42217</v>
      </c>
      <c r="F164" s="31" t="s">
        <v>845</v>
      </c>
      <c r="G164" s="31" t="s">
        <v>2195</v>
      </c>
      <c r="H164" s="33">
        <v>1</v>
      </c>
      <c r="I164" s="40">
        <v>126000</v>
      </c>
      <c r="J164" s="34">
        <v>315000</v>
      </c>
      <c r="K164" s="34">
        <v>0</v>
      </c>
      <c r="L164" s="34">
        <v>315000</v>
      </c>
      <c r="M164" s="33" t="s">
        <v>2137</v>
      </c>
      <c r="N164" s="33" t="s">
        <v>2143</v>
      </c>
      <c r="O164" s="33" t="s">
        <v>1997</v>
      </c>
      <c r="P164" s="33" t="s">
        <v>2081</v>
      </c>
      <c r="Q164" s="33" t="s">
        <v>2103</v>
      </c>
      <c r="R164" s="33" t="s">
        <v>2305</v>
      </c>
      <c r="S164" s="33" t="s">
        <v>2084</v>
      </c>
      <c r="T164" s="33" t="s">
        <v>2081</v>
      </c>
      <c r="U164" s="35" t="s">
        <v>842</v>
      </c>
      <c r="V164" s="177"/>
      <c r="W164" s="178"/>
    </row>
    <row r="165" s="145" customFormat="1" ht="26" customHeight="1" spans="1:23">
      <c r="A165" s="31" t="s">
        <v>923</v>
      </c>
      <c r="B165" s="31" t="s">
        <v>20</v>
      </c>
      <c r="C165" s="31" t="s">
        <v>2494</v>
      </c>
      <c r="D165" s="31" t="s">
        <v>2135</v>
      </c>
      <c r="E165" s="32">
        <v>42339</v>
      </c>
      <c r="F165" s="31" t="s">
        <v>791</v>
      </c>
      <c r="G165" s="31" t="s">
        <v>2158</v>
      </c>
      <c r="H165" s="33">
        <v>1</v>
      </c>
      <c r="I165" s="40">
        <v>500</v>
      </c>
      <c r="J165" s="34">
        <v>800000</v>
      </c>
      <c r="K165" s="34">
        <v>0</v>
      </c>
      <c r="L165" s="34">
        <v>800000</v>
      </c>
      <c r="M165" s="33" t="s">
        <v>2137</v>
      </c>
      <c r="N165" s="33" t="s">
        <v>2138</v>
      </c>
      <c r="O165" s="33" t="s">
        <v>1997</v>
      </c>
      <c r="P165" s="33" t="s">
        <v>2081</v>
      </c>
      <c r="Q165" s="33" t="s">
        <v>2103</v>
      </c>
      <c r="R165" s="33" t="s">
        <v>2139</v>
      </c>
      <c r="S165" s="33" t="s">
        <v>2084</v>
      </c>
      <c r="T165" s="33" t="s">
        <v>2081</v>
      </c>
      <c r="U165" s="35" t="s">
        <v>712</v>
      </c>
      <c r="V165" s="177"/>
      <c r="W165" s="178"/>
    </row>
    <row r="166" s="83" customFormat="1" ht="26" customHeight="1" spans="1:23">
      <c r="A166" s="31" t="s">
        <v>923</v>
      </c>
      <c r="B166" s="31" t="s">
        <v>20</v>
      </c>
      <c r="C166" s="31" t="s">
        <v>2495</v>
      </c>
      <c r="D166" s="31" t="s">
        <v>2496</v>
      </c>
      <c r="E166" s="32">
        <v>42339</v>
      </c>
      <c r="F166" s="31" t="s">
        <v>791</v>
      </c>
      <c r="G166" s="31" t="s">
        <v>2127</v>
      </c>
      <c r="H166" s="33">
        <v>1</v>
      </c>
      <c r="I166" s="40">
        <v>1</v>
      </c>
      <c r="J166" s="34"/>
      <c r="K166" s="34"/>
      <c r="L166" s="34">
        <v>800000</v>
      </c>
      <c r="M166" s="33" t="s">
        <v>2079</v>
      </c>
      <c r="N166" s="33" t="s">
        <v>2089</v>
      </c>
      <c r="O166" s="33" t="s">
        <v>1997</v>
      </c>
      <c r="P166" s="33" t="s">
        <v>2081</v>
      </c>
      <c r="Q166" s="33" t="s">
        <v>2103</v>
      </c>
      <c r="R166" s="33" t="s">
        <v>2104</v>
      </c>
      <c r="S166" s="33" t="s">
        <v>2084</v>
      </c>
      <c r="T166" s="33" t="s">
        <v>2081</v>
      </c>
      <c r="U166" s="35" t="s">
        <v>712</v>
      </c>
      <c r="V166" s="195"/>
      <c r="W166" s="196" t="s">
        <v>2497</v>
      </c>
    </row>
    <row r="167" s="145" customFormat="1" ht="26" customHeight="1" spans="1:23">
      <c r="A167" s="31" t="s">
        <v>923</v>
      </c>
      <c r="B167" s="31" t="s">
        <v>20</v>
      </c>
      <c r="C167" s="31" t="s">
        <v>2498</v>
      </c>
      <c r="D167" s="31" t="s">
        <v>2499</v>
      </c>
      <c r="E167" s="32">
        <v>42339</v>
      </c>
      <c r="F167" s="31" t="s">
        <v>791</v>
      </c>
      <c r="G167" s="31" t="s">
        <v>2142</v>
      </c>
      <c r="H167" s="33">
        <v>1</v>
      </c>
      <c r="I167" s="40">
        <v>300</v>
      </c>
      <c r="J167" s="34"/>
      <c r="K167" s="34"/>
      <c r="L167" s="34"/>
      <c r="M167" s="33" t="s">
        <v>2137</v>
      </c>
      <c r="N167" s="33" t="s">
        <v>2143</v>
      </c>
      <c r="O167" s="33" t="s">
        <v>1997</v>
      </c>
      <c r="P167" s="33" t="s">
        <v>2081</v>
      </c>
      <c r="Q167" s="33" t="s">
        <v>2103</v>
      </c>
      <c r="R167" s="33" t="s">
        <v>2305</v>
      </c>
      <c r="S167" s="33" t="s">
        <v>2084</v>
      </c>
      <c r="T167" s="33" t="s">
        <v>2081</v>
      </c>
      <c r="U167" s="35" t="s">
        <v>712</v>
      </c>
      <c r="V167" s="177"/>
      <c r="W167" s="178"/>
    </row>
    <row r="168" s="145" customFormat="1" ht="26" customHeight="1" spans="1:23">
      <c r="A168" s="31" t="s">
        <v>926</v>
      </c>
      <c r="B168" s="182" t="s">
        <v>20</v>
      </c>
      <c r="C168" s="31" t="s">
        <v>2500</v>
      </c>
      <c r="D168" s="197" t="s">
        <v>2296</v>
      </c>
      <c r="E168" s="198">
        <v>42215</v>
      </c>
      <c r="F168" s="198" t="s">
        <v>882</v>
      </c>
      <c r="G168" s="197" t="s">
        <v>2078</v>
      </c>
      <c r="H168" s="199">
        <v>10</v>
      </c>
      <c r="I168" s="74">
        <v>5</v>
      </c>
      <c r="J168" s="70">
        <v>472500</v>
      </c>
      <c r="K168" s="70">
        <v>418950</v>
      </c>
      <c r="L168" s="70">
        <v>53550</v>
      </c>
      <c r="M168" s="70" t="s">
        <v>2079</v>
      </c>
      <c r="N168" s="197" t="s">
        <v>2089</v>
      </c>
      <c r="O168" s="33" t="s">
        <v>1997</v>
      </c>
      <c r="P168" s="197" t="s">
        <v>2081</v>
      </c>
      <c r="Q168" s="197" t="s">
        <v>2103</v>
      </c>
      <c r="R168" s="197" t="s">
        <v>2104</v>
      </c>
      <c r="S168" s="33" t="s">
        <v>2105</v>
      </c>
      <c r="T168" s="74" t="s">
        <v>664</v>
      </c>
      <c r="U168" s="35" t="s">
        <v>879</v>
      </c>
      <c r="V168" s="177"/>
      <c r="W168" s="178"/>
    </row>
    <row r="169" s="145" customFormat="1" ht="26" customHeight="1" spans="1:23">
      <c r="A169" s="31" t="s">
        <v>936</v>
      </c>
      <c r="B169" s="31" t="s">
        <v>20</v>
      </c>
      <c r="C169" s="31" t="s">
        <v>2501</v>
      </c>
      <c r="D169" s="31" t="s">
        <v>2502</v>
      </c>
      <c r="E169" s="32">
        <v>42491</v>
      </c>
      <c r="F169" s="31" t="s">
        <v>937</v>
      </c>
      <c r="G169" s="31" t="s">
        <v>2503</v>
      </c>
      <c r="H169" s="33">
        <v>20</v>
      </c>
      <c r="I169" s="40">
        <v>1</v>
      </c>
      <c r="J169" s="34">
        <v>360925.075425521</v>
      </c>
      <c r="K169" s="34">
        <v>147152.160959947</v>
      </c>
      <c r="L169" s="34">
        <v>213772.914465574</v>
      </c>
      <c r="M169" s="33" t="s">
        <v>2079</v>
      </c>
      <c r="N169" s="33" t="s">
        <v>2080</v>
      </c>
      <c r="O169" s="33" t="s">
        <v>1997</v>
      </c>
      <c r="P169" s="33" t="s">
        <v>2081</v>
      </c>
      <c r="Q169" s="33" t="s">
        <v>2103</v>
      </c>
      <c r="R169" s="33" t="s">
        <v>2128</v>
      </c>
      <c r="S169" s="33" t="s">
        <v>2084</v>
      </c>
      <c r="T169" s="33" t="s">
        <v>2081</v>
      </c>
      <c r="U169" s="35" t="s">
        <v>932</v>
      </c>
      <c r="V169" s="177"/>
      <c r="W169" s="178"/>
    </row>
    <row r="170" s="145" customFormat="1" ht="26" customHeight="1" spans="1:23">
      <c r="A170" s="31" t="s">
        <v>936</v>
      </c>
      <c r="B170" s="31" t="s">
        <v>20</v>
      </c>
      <c r="C170" s="31" t="s">
        <v>2504</v>
      </c>
      <c r="D170" s="31" t="s">
        <v>2505</v>
      </c>
      <c r="E170" s="32">
        <v>42491</v>
      </c>
      <c r="F170" s="31" t="s">
        <v>937</v>
      </c>
      <c r="G170" s="31" t="s">
        <v>2095</v>
      </c>
      <c r="H170" s="33">
        <v>10</v>
      </c>
      <c r="I170" s="40">
        <v>5</v>
      </c>
      <c r="J170" s="34">
        <v>389074.924574479</v>
      </c>
      <c r="K170" s="34">
        <v>317258.178080106</v>
      </c>
      <c r="L170" s="34">
        <v>71816.7464943726</v>
      </c>
      <c r="M170" s="33" t="s">
        <v>2079</v>
      </c>
      <c r="N170" s="33" t="s">
        <v>2089</v>
      </c>
      <c r="O170" s="33" t="s">
        <v>1997</v>
      </c>
      <c r="P170" s="33" t="s">
        <v>2081</v>
      </c>
      <c r="Q170" s="33" t="s">
        <v>2103</v>
      </c>
      <c r="R170" s="33" t="s">
        <v>2128</v>
      </c>
      <c r="S170" s="33" t="s">
        <v>2084</v>
      </c>
      <c r="T170" s="33" t="s">
        <v>2081</v>
      </c>
      <c r="U170" s="35" t="s">
        <v>932</v>
      </c>
      <c r="V170" s="177"/>
      <c r="W170" s="178"/>
    </row>
    <row r="171" s="145" customFormat="1" ht="26" customHeight="1" spans="1:23">
      <c r="A171" s="189" t="s">
        <v>941</v>
      </c>
      <c r="B171" s="31" t="s">
        <v>20</v>
      </c>
      <c r="C171" s="31" t="s">
        <v>2506</v>
      </c>
      <c r="D171" s="31" t="s">
        <v>2507</v>
      </c>
      <c r="E171" s="32">
        <v>42461</v>
      </c>
      <c r="F171" s="31" t="s">
        <v>865</v>
      </c>
      <c r="G171" s="31" t="s">
        <v>2142</v>
      </c>
      <c r="H171" s="33">
        <v>3</v>
      </c>
      <c r="I171" s="40">
        <v>200</v>
      </c>
      <c r="J171" s="34">
        <v>293040</v>
      </c>
      <c r="K171" s="34">
        <v>0</v>
      </c>
      <c r="L171" s="34">
        <v>293040</v>
      </c>
      <c r="M171" s="33" t="s">
        <v>2137</v>
      </c>
      <c r="N171" s="33" t="s">
        <v>2143</v>
      </c>
      <c r="O171" s="33" t="s">
        <v>1997</v>
      </c>
      <c r="P171" s="33" t="s">
        <v>2081</v>
      </c>
      <c r="Q171" s="33" t="s">
        <v>2103</v>
      </c>
      <c r="R171" s="33" t="s">
        <v>2305</v>
      </c>
      <c r="S171" s="33" t="s">
        <v>2084</v>
      </c>
      <c r="T171" s="33" t="s">
        <v>2081</v>
      </c>
      <c r="U171" s="35" t="s">
        <v>863</v>
      </c>
      <c r="V171" s="177"/>
      <c r="W171" s="178"/>
    </row>
    <row r="172" s="145" customFormat="1" ht="26" customHeight="1" spans="1:23">
      <c r="A172" s="189" t="s">
        <v>941</v>
      </c>
      <c r="B172" s="31" t="s">
        <v>20</v>
      </c>
      <c r="C172" s="31" t="s">
        <v>2508</v>
      </c>
      <c r="D172" s="31" t="s">
        <v>2475</v>
      </c>
      <c r="E172" s="32">
        <v>42461</v>
      </c>
      <c r="F172" s="31" t="s">
        <v>865</v>
      </c>
      <c r="G172" s="31" t="s">
        <v>2509</v>
      </c>
      <c r="H172" s="33">
        <v>3</v>
      </c>
      <c r="I172" s="40">
        <v>1</v>
      </c>
      <c r="J172" s="34">
        <v>164500</v>
      </c>
      <c r="K172" s="34">
        <v>156275</v>
      </c>
      <c r="L172" s="34">
        <v>8225</v>
      </c>
      <c r="M172" s="33" t="s">
        <v>2123</v>
      </c>
      <c r="N172" s="33" t="s">
        <v>2124</v>
      </c>
      <c r="O172" s="33" t="s">
        <v>1997</v>
      </c>
      <c r="P172" s="33" t="s">
        <v>2081</v>
      </c>
      <c r="Q172" s="33" t="s">
        <v>2103</v>
      </c>
      <c r="R172" s="33" t="s">
        <v>2104</v>
      </c>
      <c r="S172" s="33" t="s">
        <v>2084</v>
      </c>
      <c r="T172" s="33" t="s">
        <v>2081</v>
      </c>
      <c r="U172" s="35" t="s">
        <v>863</v>
      </c>
      <c r="V172" s="177"/>
      <c r="W172" s="178"/>
    </row>
    <row r="173" s="145" customFormat="1" ht="26" customHeight="1" spans="1:23">
      <c r="A173" s="189" t="s">
        <v>941</v>
      </c>
      <c r="B173" s="31" t="s">
        <v>20</v>
      </c>
      <c r="C173" s="31" t="s">
        <v>2510</v>
      </c>
      <c r="D173" s="31" t="s">
        <v>2511</v>
      </c>
      <c r="E173" s="32">
        <v>42461</v>
      </c>
      <c r="F173" s="31" t="s">
        <v>865</v>
      </c>
      <c r="G173" s="31" t="s">
        <v>2512</v>
      </c>
      <c r="H173" s="33">
        <v>10</v>
      </c>
      <c r="I173" s="40">
        <v>1</v>
      </c>
      <c r="J173" s="34">
        <v>172800</v>
      </c>
      <c r="K173" s="34">
        <v>172800</v>
      </c>
      <c r="L173" s="34">
        <v>0</v>
      </c>
      <c r="M173" s="33" t="s">
        <v>2079</v>
      </c>
      <c r="N173" s="33" t="s">
        <v>2089</v>
      </c>
      <c r="O173" s="33" t="s">
        <v>1997</v>
      </c>
      <c r="P173" s="33" t="s">
        <v>2196</v>
      </c>
      <c r="Q173" s="33" t="s">
        <v>2082</v>
      </c>
      <c r="R173" s="33" t="s">
        <v>2196</v>
      </c>
      <c r="S173" s="33" t="s">
        <v>2084</v>
      </c>
      <c r="T173" s="33" t="s">
        <v>2083</v>
      </c>
      <c r="U173" s="35" t="s">
        <v>863</v>
      </c>
      <c r="V173" s="179" t="s">
        <v>2513</v>
      </c>
      <c r="W173" s="178"/>
    </row>
    <row r="174" s="145" customFormat="1" ht="26" customHeight="1" spans="1:23">
      <c r="A174" s="31" t="s">
        <v>944</v>
      </c>
      <c r="B174" s="31" t="s">
        <v>20</v>
      </c>
      <c r="C174" s="31" t="s">
        <v>2514</v>
      </c>
      <c r="D174" s="31" t="s">
        <v>2515</v>
      </c>
      <c r="E174" s="32">
        <v>42675</v>
      </c>
      <c r="F174" s="31" t="s">
        <v>945</v>
      </c>
      <c r="G174" s="31" t="s">
        <v>2516</v>
      </c>
      <c r="H174" s="33">
        <v>20</v>
      </c>
      <c r="I174" s="40">
        <v>1</v>
      </c>
      <c r="J174" s="34">
        <v>3429476.18</v>
      </c>
      <c r="K174" s="34">
        <v>1316775.95827917</v>
      </c>
      <c r="L174" s="34">
        <v>2112700.22172083</v>
      </c>
      <c r="M174" s="33" t="s">
        <v>2079</v>
      </c>
      <c r="N174" s="33" t="s">
        <v>2080</v>
      </c>
      <c r="O174" s="33" t="s">
        <v>1997</v>
      </c>
      <c r="P174" s="33" t="s">
        <v>2081</v>
      </c>
      <c r="Q174" s="33" t="s">
        <v>2103</v>
      </c>
      <c r="R174" s="33" t="s">
        <v>2128</v>
      </c>
      <c r="S174" s="33" t="s">
        <v>2084</v>
      </c>
      <c r="T174" s="33" t="s">
        <v>2081</v>
      </c>
      <c r="U174" s="35" t="s">
        <v>939</v>
      </c>
      <c r="V174" s="179" t="s">
        <v>2513</v>
      </c>
      <c r="W174" s="178"/>
    </row>
    <row r="175" s="145" customFormat="1" ht="26" customHeight="1" spans="1:23">
      <c r="A175" s="30" t="s">
        <v>950</v>
      </c>
      <c r="B175" s="31" t="s">
        <v>20</v>
      </c>
      <c r="C175" s="31" t="s">
        <v>2517</v>
      </c>
      <c r="D175" s="31" t="s">
        <v>2518</v>
      </c>
      <c r="E175" s="32">
        <v>42491</v>
      </c>
      <c r="F175" s="31" t="s">
        <v>951</v>
      </c>
      <c r="G175" s="31" t="s">
        <v>2519</v>
      </c>
      <c r="H175" s="33">
        <v>20</v>
      </c>
      <c r="I175" s="40">
        <v>1</v>
      </c>
      <c r="J175" s="34">
        <v>393739.937566999</v>
      </c>
      <c r="K175" s="34">
        <v>160531.053712212</v>
      </c>
      <c r="L175" s="34">
        <v>233208.883854787</v>
      </c>
      <c r="M175" s="33" t="s">
        <v>2079</v>
      </c>
      <c r="N175" s="33" t="s">
        <v>2080</v>
      </c>
      <c r="O175" s="33" t="s">
        <v>1997</v>
      </c>
      <c r="P175" s="33" t="s">
        <v>2081</v>
      </c>
      <c r="Q175" s="33" t="s">
        <v>2103</v>
      </c>
      <c r="R175" s="33" t="s">
        <v>2104</v>
      </c>
      <c r="S175" s="33" t="s">
        <v>2084</v>
      </c>
      <c r="T175" s="41" t="s">
        <v>2159</v>
      </c>
      <c r="U175" s="35" t="s">
        <v>953</v>
      </c>
      <c r="V175" s="179" t="s">
        <v>2513</v>
      </c>
      <c r="W175" s="178"/>
    </row>
    <row r="176" s="145" customFormat="1" ht="26" customHeight="1" spans="1:23">
      <c r="A176" s="30" t="s">
        <v>950</v>
      </c>
      <c r="B176" s="31" t="s">
        <v>20</v>
      </c>
      <c r="C176" s="31" t="s">
        <v>2520</v>
      </c>
      <c r="D176" s="31" t="s">
        <v>2521</v>
      </c>
      <c r="E176" s="32">
        <v>42491</v>
      </c>
      <c r="F176" s="31" t="s">
        <v>951</v>
      </c>
      <c r="G176" s="31" t="s">
        <v>2519</v>
      </c>
      <c r="H176" s="33">
        <v>10</v>
      </c>
      <c r="I176" s="40">
        <v>1</v>
      </c>
      <c r="J176" s="34">
        <v>403609.371728572</v>
      </c>
      <c r="K176" s="34">
        <v>329109.80853034</v>
      </c>
      <c r="L176" s="34">
        <v>74499.5631982323</v>
      </c>
      <c r="M176" s="33" t="s">
        <v>2079</v>
      </c>
      <c r="N176" s="33" t="s">
        <v>2089</v>
      </c>
      <c r="O176" s="33" t="s">
        <v>1997</v>
      </c>
      <c r="P176" s="33" t="s">
        <v>2081</v>
      </c>
      <c r="Q176" s="33" t="s">
        <v>2103</v>
      </c>
      <c r="R176" s="33" t="s">
        <v>2104</v>
      </c>
      <c r="S176" s="33" t="s">
        <v>2084</v>
      </c>
      <c r="T176" s="41" t="s">
        <v>2159</v>
      </c>
      <c r="U176" s="35" t="s">
        <v>953</v>
      </c>
      <c r="V176" s="179" t="s">
        <v>2513</v>
      </c>
      <c r="W176" s="178"/>
    </row>
    <row r="177" s="145" customFormat="1" ht="26" customHeight="1" spans="1:23">
      <c r="A177" s="30" t="s">
        <v>950</v>
      </c>
      <c r="B177" s="31" t="s">
        <v>20</v>
      </c>
      <c r="C177" s="31" t="s">
        <v>2522</v>
      </c>
      <c r="D177" s="31" t="s">
        <v>2523</v>
      </c>
      <c r="E177" s="32">
        <v>42491</v>
      </c>
      <c r="F177" s="31" t="s">
        <v>951</v>
      </c>
      <c r="G177" s="31" t="s">
        <v>2524</v>
      </c>
      <c r="H177" s="33">
        <v>20</v>
      </c>
      <c r="I177" s="40">
        <v>1</v>
      </c>
      <c r="J177" s="34">
        <v>92466.5873367912</v>
      </c>
      <c r="K177" s="34">
        <v>37699.3982121042</v>
      </c>
      <c r="L177" s="34">
        <v>54767.189124687</v>
      </c>
      <c r="M177" s="33" t="s">
        <v>2079</v>
      </c>
      <c r="N177" s="33" t="s">
        <v>2080</v>
      </c>
      <c r="O177" s="33" t="s">
        <v>1997</v>
      </c>
      <c r="P177" s="33" t="s">
        <v>2081</v>
      </c>
      <c r="Q177" s="33" t="s">
        <v>2103</v>
      </c>
      <c r="R177" s="33" t="s">
        <v>2104</v>
      </c>
      <c r="S177" s="33" t="s">
        <v>2084</v>
      </c>
      <c r="T177" s="41" t="s">
        <v>2159</v>
      </c>
      <c r="U177" s="35" t="s">
        <v>953</v>
      </c>
      <c r="V177" s="179" t="s">
        <v>2513</v>
      </c>
      <c r="W177" s="178"/>
    </row>
    <row r="178" s="145" customFormat="1" ht="26" customHeight="1" spans="1:23">
      <c r="A178" s="30" t="s">
        <v>950</v>
      </c>
      <c r="B178" s="31" t="s">
        <v>20</v>
      </c>
      <c r="C178" s="31" t="s">
        <v>2525</v>
      </c>
      <c r="D178" s="31" t="s">
        <v>2526</v>
      </c>
      <c r="E178" s="32">
        <v>42491</v>
      </c>
      <c r="F178" s="31" t="s">
        <v>951</v>
      </c>
      <c r="G178" s="31" t="s">
        <v>2527</v>
      </c>
      <c r="H178" s="33">
        <v>20</v>
      </c>
      <c r="I178" s="40">
        <v>1</v>
      </c>
      <c r="J178" s="34">
        <v>43721.5160852611</v>
      </c>
      <c r="K178" s="34">
        <v>17825.6264539283</v>
      </c>
      <c r="L178" s="34">
        <v>25895.8896313328</v>
      </c>
      <c r="M178" s="33" t="s">
        <v>2079</v>
      </c>
      <c r="N178" s="33" t="s">
        <v>2080</v>
      </c>
      <c r="O178" s="33" t="s">
        <v>1997</v>
      </c>
      <c r="P178" s="33" t="s">
        <v>2081</v>
      </c>
      <c r="Q178" s="33" t="s">
        <v>2103</v>
      </c>
      <c r="R178" s="33" t="s">
        <v>2104</v>
      </c>
      <c r="S178" s="33" t="s">
        <v>2084</v>
      </c>
      <c r="T178" s="41" t="s">
        <v>2159</v>
      </c>
      <c r="U178" s="35" t="s">
        <v>953</v>
      </c>
      <c r="V178" s="179" t="s">
        <v>2513</v>
      </c>
      <c r="W178" s="178"/>
    </row>
    <row r="179" s="145" customFormat="1" ht="26" customHeight="1" spans="1:23">
      <c r="A179" s="30" t="s">
        <v>950</v>
      </c>
      <c r="B179" s="31" t="s">
        <v>20</v>
      </c>
      <c r="C179" s="31" t="s">
        <v>2528</v>
      </c>
      <c r="D179" s="31" t="s">
        <v>2529</v>
      </c>
      <c r="E179" s="32">
        <v>42491</v>
      </c>
      <c r="F179" s="31" t="s">
        <v>951</v>
      </c>
      <c r="G179" s="31" t="s">
        <v>2530</v>
      </c>
      <c r="H179" s="33">
        <v>10</v>
      </c>
      <c r="I179" s="40">
        <v>1</v>
      </c>
      <c r="J179" s="34">
        <v>148745.287282376</v>
      </c>
      <c r="K179" s="34">
        <v>121289.386338171</v>
      </c>
      <c r="L179" s="34">
        <v>27455.9009442052</v>
      </c>
      <c r="M179" s="33" t="s">
        <v>2079</v>
      </c>
      <c r="N179" s="33" t="s">
        <v>2089</v>
      </c>
      <c r="O179" s="33" t="s">
        <v>1997</v>
      </c>
      <c r="P179" s="33" t="s">
        <v>2081</v>
      </c>
      <c r="Q179" s="33" t="s">
        <v>2103</v>
      </c>
      <c r="R179" s="33" t="s">
        <v>2104</v>
      </c>
      <c r="S179" s="33" t="s">
        <v>2084</v>
      </c>
      <c r="T179" s="41" t="s">
        <v>2159</v>
      </c>
      <c r="U179" s="35" t="s">
        <v>953</v>
      </c>
      <c r="V179" s="179" t="s">
        <v>2513</v>
      </c>
      <c r="W179" s="178"/>
    </row>
    <row r="180" s="145" customFormat="1" ht="26" customHeight="1" spans="1:23">
      <c r="A180" s="30" t="s">
        <v>950</v>
      </c>
      <c r="B180" s="31" t="s">
        <v>20</v>
      </c>
      <c r="C180" s="31" t="s">
        <v>2531</v>
      </c>
      <c r="D180" s="31" t="s">
        <v>2532</v>
      </c>
      <c r="E180" s="32">
        <v>42491</v>
      </c>
      <c r="F180" s="31" t="s">
        <v>951</v>
      </c>
      <c r="G180" s="31" t="s">
        <v>2169</v>
      </c>
      <c r="H180" s="33">
        <v>10</v>
      </c>
      <c r="I180" s="40">
        <v>1</v>
      </c>
      <c r="J180" s="34">
        <v>60000</v>
      </c>
      <c r="K180" s="34">
        <v>48925</v>
      </c>
      <c r="L180" s="34">
        <v>11075</v>
      </c>
      <c r="M180" s="33" t="s">
        <v>2079</v>
      </c>
      <c r="N180" s="33" t="s">
        <v>2096</v>
      </c>
      <c r="O180" s="33" t="s">
        <v>1997</v>
      </c>
      <c r="P180" s="33" t="s">
        <v>2081</v>
      </c>
      <c r="Q180" s="33" t="s">
        <v>2103</v>
      </c>
      <c r="R180" s="33" t="s">
        <v>2104</v>
      </c>
      <c r="S180" s="33" t="s">
        <v>2084</v>
      </c>
      <c r="T180" s="41" t="s">
        <v>2159</v>
      </c>
      <c r="U180" s="35" t="s">
        <v>953</v>
      </c>
      <c r="V180" s="179" t="s">
        <v>2513</v>
      </c>
      <c r="W180" s="178"/>
    </row>
    <row r="181" s="145" customFormat="1" ht="26" customHeight="1" spans="1:23">
      <c r="A181" s="30" t="s">
        <v>950</v>
      </c>
      <c r="B181" s="31" t="s">
        <v>20</v>
      </c>
      <c r="C181" s="31" t="s">
        <v>2533</v>
      </c>
      <c r="D181" s="31" t="s">
        <v>2534</v>
      </c>
      <c r="E181" s="32">
        <v>42491</v>
      </c>
      <c r="F181" s="31" t="s">
        <v>951</v>
      </c>
      <c r="G181" s="31" t="s">
        <v>2092</v>
      </c>
      <c r="H181" s="33">
        <v>10</v>
      </c>
      <c r="I181" s="40">
        <v>1</v>
      </c>
      <c r="J181" s="34">
        <v>82000</v>
      </c>
      <c r="K181" s="34">
        <v>66864.1666666667</v>
      </c>
      <c r="L181" s="34">
        <v>15135.8333333333</v>
      </c>
      <c r="M181" s="33" t="s">
        <v>2079</v>
      </c>
      <c r="N181" s="33" t="s">
        <v>2096</v>
      </c>
      <c r="O181" s="33" t="s">
        <v>1997</v>
      </c>
      <c r="P181" s="33" t="s">
        <v>2081</v>
      </c>
      <c r="Q181" s="33" t="s">
        <v>2103</v>
      </c>
      <c r="R181" s="33" t="s">
        <v>2104</v>
      </c>
      <c r="S181" s="33" t="s">
        <v>2084</v>
      </c>
      <c r="T181" s="41" t="s">
        <v>2159</v>
      </c>
      <c r="U181" s="35" t="s">
        <v>953</v>
      </c>
      <c r="V181" s="179" t="s">
        <v>2513</v>
      </c>
      <c r="W181" s="178"/>
    </row>
    <row r="182" s="145" customFormat="1" ht="26" customHeight="1" spans="1:23">
      <c r="A182" s="30" t="s">
        <v>950</v>
      </c>
      <c r="B182" s="31" t="s">
        <v>20</v>
      </c>
      <c r="C182" s="31" t="s">
        <v>2535</v>
      </c>
      <c r="D182" s="31" t="s">
        <v>2536</v>
      </c>
      <c r="E182" s="32">
        <v>42491</v>
      </c>
      <c r="F182" s="31" t="s">
        <v>951</v>
      </c>
      <c r="G182" s="31" t="s">
        <v>2092</v>
      </c>
      <c r="H182" s="33">
        <v>10</v>
      </c>
      <c r="I182" s="40">
        <v>1</v>
      </c>
      <c r="J182" s="34">
        <v>32000</v>
      </c>
      <c r="K182" s="34">
        <v>26093.3333333333</v>
      </c>
      <c r="L182" s="34">
        <v>5906.66666666667</v>
      </c>
      <c r="M182" s="33" t="s">
        <v>2079</v>
      </c>
      <c r="N182" s="33" t="s">
        <v>2096</v>
      </c>
      <c r="O182" s="33" t="s">
        <v>1997</v>
      </c>
      <c r="P182" s="33" t="s">
        <v>2081</v>
      </c>
      <c r="Q182" s="33" t="s">
        <v>2103</v>
      </c>
      <c r="R182" s="33" t="s">
        <v>2104</v>
      </c>
      <c r="S182" s="33" t="s">
        <v>2084</v>
      </c>
      <c r="T182" s="41" t="s">
        <v>2159</v>
      </c>
      <c r="U182" s="35" t="s">
        <v>953</v>
      </c>
      <c r="V182" s="179" t="s">
        <v>2513</v>
      </c>
      <c r="W182" s="178"/>
    </row>
    <row r="183" s="145" customFormat="1" ht="26" customHeight="1" spans="1:23">
      <c r="A183" s="30" t="s">
        <v>950</v>
      </c>
      <c r="B183" s="31" t="s">
        <v>20</v>
      </c>
      <c r="C183" s="31" t="s">
        <v>2537</v>
      </c>
      <c r="D183" s="31" t="s">
        <v>2538</v>
      </c>
      <c r="E183" s="32">
        <v>42491</v>
      </c>
      <c r="F183" s="31" t="s">
        <v>951</v>
      </c>
      <c r="G183" s="31" t="s">
        <v>2092</v>
      </c>
      <c r="H183" s="33">
        <v>10</v>
      </c>
      <c r="I183" s="40">
        <v>1</v>
      </c>
      <c r="J183" s="34">
        <v>24000</v>
      </c>
      <c r="K183" s="34">
        <v>19570</v>
      </c>
      <c r="L183" s="34">
        <v>4430</v>
      </c>
      <c r="M183" s="33" t="s">
        <v>2079</v>
      </c>
      <c r="N183" s="33" t="s">
        <v>2096</v>
      </c>
      <c r="O183" s="33" t="s">
        <v>1997</v>
      </c>
      <c r="P183" s="33" t="s">
        <v>2081</v>
      </c>
      <c r="Q183" s="33" t="s">
        <v>2103</v>
      </c>
      <c r="R183" s="33" t="s">
        <v>2104</v>
      </c>
      <c r="S183" s="33" t="s">
        <v>2084</v>
      </c>
      <c r="T183" s="41" t="s">
        <v>2159</v>
      </c>
      <c r="U183" s="35" t="s">
        <v>953</v>
      </c>
      <c r="V183" s="179" t="s">
        <v>2513</v>
      </c>
      <c r="W183" s="178"/>
    </row>
    <row r="184" s="83" customFormat="1" ht="26" customHeight="1" spans="1:23">
      <c r="A184" s="30" t="s">
        <v>950</v>
      </c>
      <c r="B184" s="31" t="s">
        <v>20</v>
      </c>
      <c r="C184" s="31" t="s">
        <v>2539</v>
      </c>
      <c r="D184" s="31" t="s">
        <v>2540</v>
      </c>
      <c r="E184" s="32">
        <v>42491</v>
      </c>
      <c r="F184" s="31" t="s">
        <v>951</v>
      </c>
      <c r="G184" s="31" t="s">
        <v>2092</v>
      </c>
      <c r="H184" s="33">
        <v>10</v>
      </c>
      <c r="I184" s="40">
        <v>2</v>
      </c>
      <c r="J184" s="34">
        <v>9600</v>
      </c>
      <c r="K184" s="34">
        <v>7828</v>
      </c>
      <c r="L184" s="34">
        <v>1772</v>
      </c>
      <c r="M184" s="33" t="s">
        <v>2079</v>
      </c>
      <c r="N184" s="33" t="s">
        <v>2096</v>
      </c>
      <c r="O184" s="33" t="s">
        <v>1997</v>
      </c>
      <c r="P184" s="33" t="s">
        <v>2081</v>
      </c>
      <c r="Q184" s="33" t="s">
        <v>2103</v>
      </c>
      <c r="R184" s="33" t="s">
        <v>2104</v>
      </c>
      <c r="S184" s="33" t="s">
        <v>2084</v>
      </c>
      <c r="T184" s="41" t="s">
        <v>2159</v>
      </c>
      <c r="U184" s="35" t="s">
        <v>953</v>
      </c>
      <c r="V184" s="179" t="s">
        <v>2513</v>
      </c>
      <c r="W184" s="178"/>
    </row>
    <row r="185" s="83" customFormat="1" ht="26" customHeight="1" spans="1:23">
      <c r="A185" s="30" t="s">
        <v>950</v>
      </c>
      <c r="B185" s="31" t="s">
        <v>20</v>
      </c>
      <c r="C185" s="31" t="s">
        <v>2541</v>
      </c>
      <c r="D185" s="31" t="s">
        <v>2542</v>
      </c>
      <c r="E185" s="32">
        <v>42491</v>
      </c>
      <c r="F185" s="31" t="s">
        <v>951</v>
      </c>
      <c r="G185" s="31" t="s">
        <v>2092</v>
      </c>
      <c r="H185" s="33">
        <v>10</v>
      </c>
      <c r="I185" s="40">
        <v>2</v>
      </c>
      <c r="J185" s="34">
        <v>240000</v>
      </c>
      <c r="K185" s="34">
        <v>195700</v>
      </c>
      <c r="L185" s="34">
        <v>44300</v>
      </c>
      <c r="M185" s="33" t="s">
        <v>2079</v>
      </c>
      <c r="N185" s="33" t="s">
        <v>2096</v>
      </c>
      <c r="O185" s="33" t="s">
        <v>1997</v>
      </c>
      <c r="P185" s="33" t="s">
        <v>2081</v>
      </c>
      <c r="Q185" s="33" t="s">
        <v>2103</v>
      </c>
      <c r="R185" s="33" t="s">
        <v>2104</v>
      </c>
      <c r="S185" s="33" t="s">
        <v>2084</v>
      </c>
      <c r="T185" s="41" t="s">
        <v>2159</v>
      </c>
      <c r="U185" s="35" t="s">
        <v>953</v>
      </c>
      <c r="V185" s="179" t="s">
        <v>2513</v>
      </c>
      <c r="W185" s="178"/>
    </row>
    <row r="186" s="83" customFormat="1" ht="26" customHeight="1" spans="1:23">
      <c r="A186" s="30" t="s">
        <v>950</v>
      </c>
      <c r="B186" s="31" t="s">
        <v>20</v>
      </c>
      <c r="C186" s="31" t="s">
        <v>2543</v>
      </c>
      <c r="D186" s="31" t="s">
        <v>2544</v>
      </c>
      <c r="E186" s="32">
        <v>42491</v>
      </c>
      <c r="F186" s="31" t="s">
        <v>951</v>
      </c>
      <c r="G186" s="31" t="s">
        <v>2250</v>
      </c>
      <c r="H186" s="33">
        <v>10</v>
      </c>
      <c r="I186" s="40">
        <v>1</v>
      </c>
      <c r="J186" s="34">
        <v>204643.2</v>
      </c>
      <c r="K186" s="34">
        <v>166869.476</v>
      </c>
      <c r="L186" s="34">
        <v>37773.724</v>
      </c>
      <c r="M186" s="33" t="s">
        <v>2079</v>
      </c>
      <c r="N186" s="33" t="s">
        <v>2089</v>
      </c>
      <c r="O186" s="33" t="s">
        <v>1997</v>
      </c>
      <c r="P186" s="33" t="s">
        <v>2081</v>
      </c>
      <c r="Q186" s="33" t="s">
        <v>2103</v>
      </c>
      <c r="R186" s="33" t="s">
        <v>2104</v>
      </c>
      <c r="S186" s="33" t="s">
        <v>2084</v>
      </c>
      <c r="T186" s="41" t="s">
        <v>2159</v>
      </c>
      <c r="U186" s="35" t="s">
        <v>953</v>
      </c>
      <c r="V186" s="179" t="s">
        <v>2513</v>
      </c>
      <c r="W186" s="178"/>
    </row>
    <row r="187" s="83" customFormat="1" ht="26" customHeight="1" spans="1:23">
      <c r="A187" s="30" t="s">
        <v>950</v>
      </c>
      <c r="B187" s="31" t="s">
        <v>20</v>
      </c>
      <c r="C187" s="31" t="s">
        <v>2545</v>
      </c>
      <c r="D187" s="31" t="s">
        <v>2546</v>
      </c>
      <c r="E187" s="32">
        <v>42491</v>
      </c>
      <c r="F187" s="31" t="s">
        <v>951</v>
      </c>
      <c r="G187" s="31" t="s">
        <v>2142</v>
      </c>
      <c r="H187" s="33">
        <v>3</v>
      </c>
      <c r="I187" s="40">
        <v>70</v>
      </c>
      <c r="J187" s="34">
        <v>965474.1</v>
      </c>
      <c r="K187" s="34">
        <v>0</v>
      </c>
      <c r="L187" s="34">
        <v>965474.1</v>
      </c>
      <c r="M187" s="33" t="s">
        <v>2137</v>
      </c>
      <c r="N187" s="33" t="s">
        <v>2143</v>
      </c>
      <c r="O187" s="33" t="s">
        <v>1997</v>
      </c>
      <c r="P187" s="33" t="s">
        <v>2081</v>
      </c>
      <c r="Q187" s="33" t="s">
        <v>2103</v>
      </c>
      <c r="R187" s="33" t="s">
        <v>2305</v>
      </c>
      <c r="S187" s="33" t="s">
        <v>2084</v>
      </c>
      <c r="T187" s="41" t="s">
        <v>2159</v>
      </c>
      <c r="U187" s="35" t="s">
        <v>953</v>
      </c>
      <c r="V187" s="179" t="s">
        <v>2513</v>
      </c>
      <c r="W187" s="178"/>
    </row>
    <row r="188" s="83" customFormat="1" ht="26" customHeight="1" spans="1:23">
      <c r="A188" s="30" t="s">
        <v>955</v>
      </c>
      <c r="B188" s="31" t="s">
        <v>20</v>
      </c>
      <c r="C188" s="31" t="s">
        <v>2547</v>
      </c>
      <c r="D188" s="31" t="s">
        <v>2548</v>
      </c>
      <c r="E188" s="32">
        <v>42583</v>
      </c>
      <c r="F188" s="31" t="s">
        <v>951</v>
      </c>
      <c r="G188" s="31" t="s">
        <v>2142</v>
      </c>
      <c r="H188" s="33">
        <v>3</v>
      </c>
      <c r="I188" s="40">
        <v>150</v>
      </c>
      <c r="J188" s="34">
        <v>890000</v>
      </c>
      <c r="K188" s="34">
        <v>0</v>
      </c>
      <c r="L188" s="34">
        <v>890000</v>
      </c>
      <c r="M188" s="33" t="s">
        <v>2137</v>
      </c>
      <c r="N188" s="33" t="s">
        <v>2143</v>
      </c>
      <c r="O188" s="33" t="s">
        <v>1997</v>
      </c>
      <c r="P188" s="33" t="s">
        <v>2081</v>
      </c>
      <c r="Q188" s="33" t="s">
        <v>2103</v>
      </c>
      <c r="R188" s="33" t="s">
        <v>2104</v>
      </c>
      <c r="S188" s="33" t="s">
        <v>2084</v>
      </c>
      <c r="T188" s="41" t="s">
        <v>2159</v>
      </c>
      <c r="U188" s="35" t="s">
        <v>953</v>
      </c>
      <c r="V188" s="179" t="s">
        <v>2513</v>
      </c>
      <c r="W188" s="178"/>
    </row>
    <row r="189" s="83" customFormat="1" ht="26" customHeight="1" spans="1:23">
      <c r="A189" s="30" t="s">
        <v>955</v>
      </c>
      <c r="B189" s="31" t="s">
        <v>20</v>
      </c>
      <c r="C189" s="31" t="s">
        <v>2549</v>
      </c>
      <c r="D189" s="31" t="s">
        <v>2550</v>
      </c>
      <c r="E189" s="32">
        <v>42583</v>
      </c>
      <c r="F189" s="31" t="s">
        <v>951</v>
      </c>
      <c r="G189" s="31" t="s">
        <v>2095</v>
      </c>
      <c r="H189" s="33">
        <v>10</v>
      </c>
      <c r="I189" s="40">
        <v>4</v>
      </c>
      <c r="J189" s="34">
        <v>80000</v>
      </c>
      <c r="K189" s="34">
        <v>63333.3333333333</v>
      </c>
      <c r="L189" s="34">
        <v>16666.6666666667</v>
      </c>
      <c r="M189" s="33" t="s">
        <v>2079</v>
      </c>
      <c r="N189" s="33" t="s">
        <v>2089</v>
      </c>
      <c r="O189" s="33" t="s">
        <v>1997</v>
      </c>
      <c r="P189" s="33" t="s">
        <v>2081</v>
      </c>
      <c r="Q189" s="33" t="s">
        <v>2103</v>
      </c>
      <c r="R189" s="33" t="s">
        <v>2104</v>
      </c>
      <c r="S189" s="33" t="s">
        <v>2084</v>
      </c>
      <c r="T189" s="41" t="s">
        <v>2159</v>
      </c>
      <c r="U189" s="35" t="s">
        <v>953</v>
      </c>
      <c r="V189" s="179" t="s">
        <v>2513</v>
      </c>
      <c r="W189" s="178"/>
    </row>
    <row r="190" s="83" customFormat="1" ht="26" customHeight="1" spans="1:23">
      <c r="A190" s="30" t="s">
        <v>955</v>
      </c>
      <c r="B190" s="31" t="s">
        <v>20</v>
      </c>
      <c r="C190" s="31" t="s">
        <v>2551</v>
      </c>
      <c r="D190" s="31" t="s">
        <v>2552</v>
      </c>
      <c r="E190" s="32">
        <v>42583</v>
      </c>
      <c r="F190" s="31" t="s">
        <v>951</v>
      </c>
      <c r="G190" s="31" t="s">
        <v>2169</v>
      </c>
      <c r="H190" s="33">
        <v>10</v>
      </c>
      <c r="I190" s="40">
        <v>4</v>
      </c>
      <c r="J190" s="34">
        <v>2400</v>
      </c>
      <c r="K190" s="34">
        <v>1900</v>
      </c>
      <c r="L190" s="34">
        <v>500</v>
      </c>
      <c r="M190" s="33" t="s">
        <v>2079</v>
      </c>
      <c r="N190" s="33" t="s">
        <v>2096</v>
      </c>
      <c r="O190" s="33" t="s">
        <v>1997</v>
      </c>
      <c r="P190" s="33" t="s">
        <v>2081</v>
      </c>
      <c r="Q190" s="33" t="s">
        <v>2103</v>
      </c>
      <c r="R190" s="33" t="s">
        <v>2104</v>
      </c>
      <c r="S190" s="33" t="s">
        <v>2084</v>
      </c>
      <c r="T190" s="41" t="s">
        <v>2159</v>
      </c>
      <c r="U190" s="35" t="s">
        <v>953</v>
      </c>
      <c r="V190" s="179" t="s">
        <v>2513</v>
      </c>
      <c r="W190" s="178"/>
    </row>
    <row r="191" s="83" customFormat="1" ht="26" customHeight="1" spans="1:23">
      <c r="A191" s="30" t="s">
        <v>955</v>
      </c>
      <c r="B191" s="31" t="s">
        <v>20</v>
      </c>
      <c r="C191" s="31" t="s">
        <v>2553</v>
      </c>
      <c r="D191" s="31" t="s">
        <v>2554</v>
      </c>
      <c r="E191" s="32">
        <v>42583</v>
      </c>
      <c r="F191" s="31" t="s">
        <v>951</v>
      </c>
      <c r="G191" s="31" t="s">
        <v>2169</v>
      </c>
      <c r="H191" s="33">
        <v>10</v>
      </c>
      <c r="I191" s="40">
        <v>2</v>
      </c>
      <c r="J191" s="34">
        <v>4800</v>
      </c>
      <c r="K191" s="34">
        <v>3800</v>
      </c>
      <c r="L191" s="34">
        <v>1000</v>
      </c>
      <c r="M191" s="33" t="s">
        <v>2079</v>
      </c>
      <c r="N191" s="33" t="s">
        <v>2096</v>
      </c>
      <c r="O191" s="33" t="s">
        <v>1997</v>
      </c>
      <c r="P191" s="33" t="s">
        <v>2081</v>
      </c>
      <c r="Q191" s="33" t="s">
        <v>2103</v>
      </c>
      <c r="R191" s="33" t="s">
        <v>2104</v>
      </c>
      <c r="S191" s="33" t="s">
        <v>2084</v>
      </c>
      <c r="T191" s="41" t="s">
        <v>2159</v>
      </c>
      <c r="U191" s="35" t="s">
        <v>953</v>
      </c>
      <c r="V191" s="179" t="s">
        <v>2513</v>
      </c>
      <c r="W191" s="178"/>
    </row>
    <row r="192" s="83" customFormat="1" ht="26" customHeight="1" spans="1:23">
      <c r="A192" s="30" t="s">
        <v>955</v>
      </c>
      <c r="B192" s="31" t="s">
        <v>20</v>
      </c>
      <c r="C192" s="31" t="s">
        <v>2555</v>
      </c>
      <c r="D192" s="31" t="s">
        <v>2556</v>
      </c>
      <c r="E192" s="32">
        <v>42583</v>
      </c>
      <c r="F192" s="31" t="s">
        <v>951</v>
      </c>
      <c r="G192" s="31" t="s">
        <v>2169</v>
      </c>
      <c r="H192" s="33">
        <v>10</v>
      </c>
      <c r="I192" s="40">
        <v>2</v>
      </c>
      <c r="J192" s="34">
        <v>6800</v>
      </c>
      <c r="K192" s="34">
        <v>5383.33333333333</v>
      </c>
      <c r="L192" s="34">
        <v>1416.66666666667</v>
      </c>
      <c r="M192" s="33" t="s">
        <v>2079</v>
      </c>
      <c r="N192" s="33" t="s">
        <v>2096</v>
      </c>
      <c r="O192" s="33" t="s">
        <v>1997</v>
      </c>
      <c r="P192" s="33" t="s">
        <v>2081</v>
      </c>
      <c r="Q192" s="33" t="s">
        <v>2103</v>
      </c>
      <c r="R192" s="33" t="s">
        <v>2104</v>
      </c>
      <c r="S192" s="33" t="s">
        <v>2084</v>
      </c>
      <c r="T192" s="41" t="s">
        <v>2159</v>
      </c>
      <c r="U192" s="35" t="s">
        <v>953</v>
      </c>
      <c r="V192" s="179" t="s">
        <v>2513</v>
      </c>
      <c r="W192" s="178"/>
    </row>
    <row r="193" s="83" customFormat="1" ht="26" customHeight="1" spans="1:23">
      <c r="A193" s="30" t="s">
        <v>955</v>
      </c>
      <c r="B193" s="31" t="s">
        <v>20</v>
      </c>
      <c r="C193" s="31" t="s">
        <v>2557</v>
      </c>
      <c r="D193" s="31" t="s">
        <v>2558</v>
      </c>
      <c r="E193" s="32">
        <v>42583</v>
      </c>
      <c r="F193" s="31" t="s">
        <v>951</v>
      </c>
      <c r="G193" s="31" t="s">
        <v>2092</v>
      </c>
      <c r="H193" s="33">
        <v>5</v>
      </c>
      <c r="I193" s="40">
        <v>1</v>
      </c>
      <c r="J193" s="34">
        <v>1000</v>
      </c>
      <c r="K193" s="34">
        <v>950</v>
      </c>
      <c r="L193" s="34">
        <v>50</v>
      </c>
      <c r="M193" s="33" t="s">
        <v>2079</v>
      </c>
      <c r="N193" s="33" t="s">
        <v>2110</v>
      </c>
      <c r="O193" s="33" t="s">
        <v>1997</v>
      </c>
      <c r="P193" s="33" t="s">
        <v>2081</v>
      </c>
      <c r="Q193" s="33" t="s">
        <v>2103</v>
      </c>
      <c r="R193" s="33" t="s">
        <v>2104</v>
      </c>
      <c r="S193" s="33" t="s">
        <v>2084</v>
      </c>
      <c r="T193" s="41" t="s">
        <v>2159</v>
      </c>
      <c r="U193" s="35" t="s">
        <v>953</v>
      </c>
      <c r="V193" s="179" t="s">
        <v>2513</v>
      </c>
      <c r="W193" s="178"/>
    </row>
    <row r="194" s="83" customFormat="1" ht="26" customHeight="1" spans="1:23">
      <c r="A194" s="30" t="s">
        <v>955</v>
      </c>
      <c r="B194" s="31" t="s">
        <v>20</v>
      </c>
      <c r="C194" s="31" t="s">
        <v>2559</v>
      </c>
      <c r="D194" s="31" t="s">
        <v>2475</v>
      </c>
      <c r="E194" s="32">
        <v>42583</v>
      </c>
      <c r="F194" s="31" t="s">
        <v>951</v>
      </c>
      <c r="G194" s="31" t="s">
        <v>2560</v>
      </c>
      <c r="H194" s="33">
        <v>3</v>
      </c>
      <c r="I194" s="40">
        <v>1</v>
      </c>
      <c r="J194" s="34">
        <v>40000</v>
      </c>
      <c r="K194" s="34">
        <v>38000</v>
      </c>
      <c r="L194" s="34">
        <v>2000</v>
      </c>
      <c r="M194" s="33" t="s">
        <v>2123</v>
      </c>
      <c r="N194" s="33" t="s">
        <v>2124</v>
      </c>
      <c r="O194" s="33" t="s">
        <v>1997</v>
      </c>
      <c r="P194" s="33" t="s">
        <v>2081</v>
      </c>
      <c r="Q194" s="33" t="s">
        <v>2103</v>
      </c>
      <c r="R194" s="33" t="s">
        <v>2104</v>
      </c>
      <c r="S194" s="33" t="s">
        <v>2084</v>
      </c>
      <c r="T194" s="41" t="s">
        <v>2159</v>
      </c>
      <c r="U194" s="35" t="s">
        <v>953</v>
      </c>
      <c r="V194" s="177"/>
      <c r="W194" s="178"/>
    </row>
    <row r="195" s="83" customFormat="1" ht="26" customHeight="1" spans="1:23">
      <c r="A195" s="30" t="s">
        <v>955</v>
      </c>
      <c r="B195" s="31" t="s">
        <v>20</v>
      </c>
      <c r="C195" s="31" t="s">
        <v>2561</v>
      </c>
      <c r="D195" s="31" t="s">
        <v>2562</v>
      </c>
      <c r="E195" s="32">
        <v>42583</v>
      </c>
      <c r="F195" s="31" t="s">
        <v>951</v>
      </c>
      <c r="G195" s="31" t="s">
        <v>2243</v>
      </c>
      <c r="H195" s="33">
        <v>10</v>
      </c>
      <c r="I195" s="40">
        <v>1</v>
      </c>
      <c r="J195" s="34">
        <v>275000</v>
      </c>
      <c r="K195" s="34">
        <v>217708.333333333</v>
      </c>
      <c r="L195" s="34">
        <v>57291.6666666667</v>
      </c>
      <c r="M195" s="33" t="s">
        <v>2079</v>
      </c>
      <c r="N195" s="33" t="s">
        <v>2089</v>
      </c>
      <c r="O195" s="33" t="s">
        <v>1997</v>
      </c>
      <c r="P195" s="33" t="s">
        <v>2081</v>
      </c>
      <c r="Q195" s="33" t="s">
        <v>2103</v>
      </c>
      <c r="R195" s="33" t="s">
        <v>2104</v>
      </c>
      <c r="S195" s="33" t="s">
        <v>2084</v>
      </c>
      <c r="T195" s="41" t="s">
        <v>2159</v>
      </c>
      <c r="U195" s="35" t="s">
        <v>953</v>
      </c>
      <c r="V195" s="177"/>
      <c r="W195" s="178"/>
    </row>
    <row r="196" s="83" customFormat="1" ht="37.5" spans="1:23">
      <c r="A196" s="31" t="s">
        <v>958</v>
      </c>
      <c r="B196" s="31" t="s">
        <v>20</v>
      </c>
      <c r="C196" s="31" t="s">
        <v>2563</v>
      </c>
      <c r="D196" s="31" t="s">
        <v>2564</v>
      </c>
      <c r="E196" s="32">
        <v>42461</v>
      </c>
      <c r="F196" s="31" t="s">
        <v>667</v>
      </c>
      <c r="G196" s="31" t="s">
        <v>2565</v>
      </c>
      <c r="H196" s="33">
        <v>10</v>
      </c>
      <c r="I196" s="40">
        <v>1</v>
      </c>
      <c r="J196" s="34">
        <v>210000</v>
      </c>
      <c r="K196" s="34">
        <v>172900</v>
      </c>
      <c r="L196" s="34">
        <v>37100</v>
      </c>
      <c r="M196" s="33" t="s">
        <v>2079</v>
      </c>
      <c r="N196" s="33" t="s">
        <v>2089</v>
      </c>
      <c r="O196" s="33" t="s">
        <v>1997</v>
      </c>
      <c r="P196" s="33" t="s">
        <v>2081</v>
      </c>
      <c r="Q196" s="33" t="s">
        <v>2103</v>
      </c>
      <c r="R196" s="33" t="s">
        <v>2104</v>
      </c>
      <c r="S196" s="33" t="s">
        <v>2084</v>
      </c>
      <c r="T196" s="33" t="s">
        <v>2081</v>
      </c>
      <c r="U196" s="35" t="s">
        <v>954</v>
      </c>
      <c r="V196" s="179" t="s">
        <v>2566</v>
      </c>
      <c r="W196" s="178"/>
    </row>
    <row r="197" s="83" customFormat="1" ht="37.5" spans="1:23">
      <c r="A197" s="31" t="s">
        <v>958</v>
      </c>
      <c r="B197" s="31" t="s">
        <v>20</v>
      </c>
      <c r="C197" s="31" t="s">
        <v>2567</v>
      </c>
      <c r="D197" s="31" t="s">
        <v>2568</v>
      </c>
      <c r="E197" s="32">
        <v>42461</v>
      </c>
      <c r="F197" s="31" t="s">
        <v>667</v>
      </c>
      <c r="G197" s="31" t="s">
        <v>2236</v>
      </c>
      <c r="H197" s="33">
        <v>10</v>
      </c>
      <c r="I197" s="40">
        <v>30</v>
      </c>
      <c r="J197" s="34">
        <v>90000</v>
      </c>
      <c r="K197" s="34">
        <v>74100</v>
      </c>
      <c r="L197" s="34">
        <v>15900</v>
      </c>
      <c r="M197" s="33" t="s">
        <v>2079</v>
      </c>
      <c r="N197" s="33" t="s">
        <v>2096</v>
      </c>
      <c r="O197" s="33" t="s">
        <v>1997</v>
      </c>
      <c r="P197" s="33" t="s">
        <v>2081</v>
      </c>
      <c r="Q197" s="33" t="s">
        <v>2103</v>
      </c>
      <c r="R197" s="33" t="s">
        <v>2104</v>
      </c>
      <c r="S197" s="33" t="s">
        <v>2084</v>
      </c>
      <c r="T197" s="33" t="s">
        <v>2081</v>
      </c>
      <c r="U197" s="35" t="s">
        <v>954</v>
      </c>
      <c r="V197" s="179" t="s">
        <v>2566</v>
      </c>
      <c r="W197" s="178"/>
    </row>
    <row r="198" s="83" customFormat="1" ht="26" customHeight="1" spans="1:23">
      <c r="A198" s="30" t="s">
        <v>961</v>
      </c>
      <c r="B198" s="31" t="s">
        <v>20</v>
      </c>
      <c r="C198" s="31" t="s">
        <v>2569</v>
      </c>
      <c r="D198" s="31" t="s">
        <v>2570</v>
      </c>
      <c r="E198" s="32">
        <v>42339</v>
      </c>
      <c r="F198" s="31" t="s">
        <v>962</v>
      </c>
      <c r="G198" s="31" t="s">
        <v>2571</v>
      </c>
      <c r="H198" s="33">
        <v>3</v>
      </c>
      <c r="I198" s="40">
        <v>1</v>
      </c>
      <c r="J198" s="34">
        <v>285220</v>
      </c>
      <c r="K198" s="34">
        <v>285220</v>
      </c>
      <c r="L198" s="34">
        <v>0</v>
      </c>
      <c r="M198" s="33" t="s">
        <v>2137</v>
      </c>
      <c r="N198" s="33" t="s">
        <v>2143</v>
      </c>
      <c r="O198" s="33" t="s">
        <v>1997</v>
      </c>
      <c r="P198" s="33" t="s">
        <v>2196</v>
      </c>
      <c r="Q198" s="33" t="s">
        <v>2082</v>
      </c>
      <c r="R198" s="33" t="s">
        <v>2197</v>
      </c>
      <c r="S198" s="33" t="s">
        <v>2084</v>
      </c>
      <c r="T198" s="33" t="s">
        <v>2083</v>
      </c>
      <c r="U198" s="35" t="s">
        <v>957</v>
      </c>
      <c r="V198" s="177"/>
      <c r="W198" s="178" t="s">
        <v>2174</v>
      </c>
    </row>
    <row r="199" s="83" customFormat="1" ht="26" customHeight="1" spans="1:23">
      <c r="A199" s="30" t="s">
        <v>961</v>
      </c>
      <c r="B199" s="31" t="s">
        <v>20</v>
      </c>
      <c r="C199" s="31" t="s">
        <v>2572</v>
      </c>
      <c r="D199" s="31" t="s">
        <v>2573</v>
      </c>
      <c r="E199" s="32">
        <v>42339</v>
      </c>
      <c r="F199" s="31" t="s">
        <v>962</v>
      </c>
      <c r="G199" s="31" t="s">
        <v>2246</v>
      </c>
      <c r="H199" s="33">
        <v>3</v>
      </c>
      <c r="I199" s="40">
        <v>10215</v>
      </c>
      <c r="J199" s="34">
        <v>14650</v>
      </c>
      <c r="K199" s="34">
        <v>14650</v>
      </c>
      <c r="L199" s="34">
        <v>0</v>
      </c>
      <c r="M199" s="33" t="s">
        <v>2137</v>
      </c>
      <c r="N199" s="33" t="s">
        <v>2143</v>
      </c>
      <c r="O199" s="33" t="s">
        <v>1997</v>
      </c>
      <c r="P199" s="33" t="s">
        <v>2196</v>
      </c>
      <c r="Q199" s="33" t="s">
        <v>2082</v>
      </c>
      <c r="R199" s="33" t="s">
        <v>2197</v>
      </c>
      <c r="S199" s="33" t="s">
        <v>2084</v>
      </c>
      <c r="T199" s="33" t="s">
        <v>2083</v>
      </c>
      <c r="U199" s="35" t="s">
        <v>957</v>
      </c>
      <c r="V199" s="179"/>
      <c r="W199" s="178"/>
    </row>
    <row r="200" s="83" customFormat="1" ht="26" customHeight="1" spans="1:23">
      <c r="A200" s="30" t="s">
        <v>917</v>
      </c>
      <c r="B200" s="31" t="s">
        <v>20</v>
      </c>
      <c r="C200" s="31" t="s">
        <v>2574</v>
      </c>
      <c r="D200" s="31" t="s">
        <v>2575</v>
      </c>
      <c r="E200" s="32">
        <v>42188</v>
      </c>
      <c r="F200" s="31" t="s">
        <v>725</v>
      </c>
      <c r="G200" s="31" t="s">
        <v>2576</v>
      </c>
      <c r="H200" s="33">
        <v>10</v>
      </c>
      <c r="I200" s="40">
        <v>1</v>
      </c>
      <c r="J200" s="34">
        <v>300000</v>
      </c>
      <c r="K200" s="34">
        <v>266000</v>
      </c>
      <c r="L200" s="34">
        <v>34000</v>
      </c>
      <c r="M200" s="33" t="s">
        <v>2079</v>
      </c>
      <c r="N200" s="33" t="s">
        <v>2089</v>
      </c>
      <c r="O200" s="33" t="s">
        <v>1997</v>
      </c>
      <c r="P200" s="33" t="s">
        <v>2081</v>
      </c>
      <c r="Q200" s="33" t="s">
        <v>2103</v>
      </c>
      <c r="R200" s="33" t="s">
        <v>2104</v>
      </c>
      <c r="S200" s="33" t="s">
        <v>2105</v>
      </c>
      <c r="T200" s="33" t="s">
        <v>664</v>
      </c>
      <c r="U200" s="35" t="s">
        <v>817</v>
      </c>
      <c r="V200" s="179"/>
      <c r="W200" s="178"/>
    </row>
    <row r="201" s="83" customFormat="1" ht="26" customHeight="1" spans="1:23">
      <c r="A201" s="30" t="s">
        <v>975</v>
      </c>
      <c r="B201" s="31" t="s">
        <v>20</v>
      </c>
      <c r="C201" s="31" t="s">
        <v>2577</v>
      </c>
      <c r="D201" s="31" t="s">
        <v>2578</v>
      </c>
      <c r="E201" s="32">
        <v>42339</v>
      </c>
      <c r="F201" s="31" t="s">
        <v>20</v>
      </c>
      <c r="G201" s="31" t="s">
        <v>2579</v>
      </c>
      <c r="H201" s="33">
        <v>20</v>
      </c>
      <c r="I201" s="40">
        <v>1</v>
      </c>
      <c r="J201" s="34">
        <v>2491913.10430706</v>
      </c>
      <c r="K201" s="34">
        <v>1065292.85209127</v>
      </c>
      <c r="L201" s="34">
        <v>1426620.25221579</v>
      </c>
      <c r="M201" s="33" t="s">
        <v>2079</v>
      </c>
      <c r="N201" s="33" t="s">
        <v>2080</v>
      </c>
      <c r="O201" s="33" t="s">
        <v>1997</v>
      </c>
      <c r="P201" s="33" t="s">
        <v>2081</v>
      </c>
      <c r="Q201" s="33" t="s">
        <v>2082</v>
      </c>
      <c r="R201" s="33" t="s">
        <v>2083</v>
      </c>
      <c r="S201" s="33" t="s">
        <v>2084</v>
      </c>
      <c r="T201" s="33" t="s">
        <v>2083</v>
      </c>
      <c r="U201" s="35" t="s">
        <v>979</v>
      </c>
      <c r="V201" s="179" t="s">
        <v>2580</v>
      </c>
      <c r="W201" s="178" t="s">
        <v>2581</v>
      </c>
    </row>
    <row r="202" s="83" customFormat="1" ht="26" customHeight="1" spans="1:23">
      <c r="A202" s="30" t="s">
        <v>975</v>
      </c>
      <c r="B202" s="31" t="s">
        <v>20</v>
      </c>
      <c r="C202" s="31" t="s">
        <v>2582</v>
      </c>
      <c r="D202" s="31" t="s">
        <v>2583</v>
      </c>
      <c r="E202" s="32">
        <v>42339</v>
      </c>
      <c r="F202" s="31" t="s">
        <v>20</v>
      </c>
      <c r="G202" s="31" t="s">
        <v>2584</v>
      </c>
      <c r="H202" s="33">
        <v>20</v>
      </c>
      <c r="I202" s="40">
        <v>1</v>
      </c>
      <c r="J202" s="34">
        <v>387816.473776736</v>
      </c>
      <c r="K202" s="34">
        <v>165791.542539555</v>
      </c>
      <c r="L202" s="34">
        <v>222024.931237181</v>
      </c>
      <c r="M202" s="33" t="s">
        <v>2079</v>
      </c>
      <c r="N202" s="33" t="s">
        <v>2080</v>
      </c>
      <c r="O202" s="33" t="s">
        <v>1997</v>
      </c>
      <c r="P202" s="33" t="s">
        <v>2081</v>
      </c>
      <c r="Q202" s="33" t="s">
        <v>2082</v>
      </c>
      <c r="R202" s="33" t="s">
        <v>2083</v>
      </c>
      <c r="S202" s="33" t="s">
        <v>2084</v>
      </c>
      <c r="T202" s="33" t="s">
        <v>2083</v>
      </c>
      <c r="U202" s="35" t="s">
        <v>979</v>
      </c>
      <c r="V202" s="177"/>
      <c r="W202" s="178"/>
    </row>
    <row r="203" s="83" customFormat="1" ht="26" customHeight="1" spans="1:23">
      <c r="A203" s="30" t="s">
        <v>975</v>
      </c>
      <c r="B203" s="31" t="s">
        <v>20</v>
      </c>
      <c r="C203" s="31" t="s">
        <v>2585</v>
      </c>
      <c r="D203" s="31" t="s">
        <v>2586</v>
      </c>
      <c r="E203" s="32">
        <v>42339</v>
      </c>
      <c r="F203" s="31" t="s">
        <v>20</v>
      </c>
      <c r="G203" s="31" t="s">
        <v>2243</v>
      </c>
      <c r="H203" s="33">
        <v>10</v>
      </c>
      <c r="I203" s="40">
        <v>1</v>
      </c>
      <c r="J203" s="34">
        <v>119970.421916203</v>
      </c>
      <c r="K203" s="34">
        <v>102574.710738354</v>
      </c>
      <c r="L203" s="34">
        <v>17395.7111778494</v>
      </c>
      <c r="M203" s="33" t="s">
        <v>2079</v>
      </c>
      <c r="N203" s="33" t="s">
        <v>2089</v>
      </c>
      <c r="O203" s="33" t="s">
        <v>1997</v>
      </c>
      <c r="P203" s="33" t="s">
        <v>2081</v>
      </c>
      <c r="Q203" s="33" t="s">
        <v>2082</v>
      </c>
      <c r="R203" s="33" t="s">
        <v>2083</v>
      </c>
      <c r="S203" s="33" t="s">
        <v>2084</v>
      </c>
      <c r="T203" s="33" t="s">
        <v>2083</v>
      </c>
      <c r="U203" s="35" t="s">
        <v>979</v>
      </c>
      <c r="V203" s="177"/>
      <c r="W203" s="178"/>
    </row>
    <row r="204" s="83" customFormat="1" ht="26" customHeight="1" spans="1:23">
      <c r="A204" s="31" t="s">
        <v>980</v>
      </c>
      <c r="B204" s="31" t="s">
        <v>20</v>
      </c>
      <c r="C204" s="31" t="s">
        <v>2587</v>
      </c>
      <c r="D204" s="31" t="s">
        <v>2588</v>
      </c>
      <c r="E204" s="32">
        <v>42584</v>
      </c>
      <c r="F204" s="31" t="s">
        <v>655</v>
      </c>
      <c r="G204" s="31" t="s">
        <v>2589</v>
      </c>
      <c r="H204" s="33">
        <v>20</v>
      </c>
      <c r="I204" s="40">
        <v>1</v>
      </c>
      <c r="J204" s="34">
        <v>30640.7753213718</v>
      </c>
      <c r="K204" s="34">
        <v>12007.3538290626</v>
      </c>
      <c r="L204" s="34">
        <v>18633.4214923092</v>
      </c>
      <c r="M204" s="33" t="s">
        <v>2079</v>
      </c>
      <c r="N204" s="33" t="s">
        <v>2080</v>
      </c>
      <c r="O204" s="33" t="s">
        <v>1997</v>
      </c>
      <c r="P204" s="33" t="s">
        <v>2081</v>
      </c>
      <c r="Q204" s="33" t="s">
        <v>2103</v>
      </c>
      <c r="R204" s="33" t="s">
        <v>2104</v>
      </c>
      <c r="S204" s="33" t="s">
        <v>2084</v>
      </c>
      <c r="T204" s="33" t="s">
        <v>2081</v>
      </c>
      <c r="U204" s="35" t="s">
        <v>969</v>
      </c>
      <c r="V204" s="177"/>
      <c r="W204" s="178"/>
    </row>
    <row r="205" s="83" customFormat="1" ht="26" customHeight="1" spans="1:23">
      <c r="A205" s="31" t="s">
        <v>980</v>
      </c>
      <c r="B205" s="31" t="s">
        <v>20</v>
      </c>
      <c r="C205" s="31" t="s">
        <v>2590</v>
      </c>
      <c r="D205" s="31" t="s">
        <v>2591</v>
      </c>
      <c r="E205" s="32">
        <v>42584</v>
      </c>
      <c r="F205" s="31" t="s">
        <v>655</v>
      </c>
      <c r="G205" s="31" t="s">
        <v>2565</v>
      </c>
      <c r="H205" s="33">
        <v>10</v>
      </c>
      <c r="I205" s="40">
        <v>1</v>
      </c>
      <c r="J205" s="34">
        <v>26502.5096888877</v>
      </c>
      <c r="K205" s="34">
        <v>20771.3419686657</v>
      </c>
      <c r="L205" s="34">
        <v>5731.16772022197</v>
      </c>
      <c r="M205" s="33" t="s">
        <v>2079</v>
      </c>
      <c r="N205" s="33" t="s">
        <v>2089</v>
      </c>
      <c r="O205" s="33" t="s">
        <v>1997</v>
      </c>
      <c r="P205" s="33" t="s">
        <v>2081</v>
      </c>
      <c r="Q205" s="33" t="s">
        <v>2103</v>
      </c>
      <c r="R205" s="33" t="s">
        <v>2104</v>
      </c>
      <c r="S205" s="33" t="s">
        <v>2084</v>
      </c>
      <c r="T205" s="33" t="s">
        <v>2081</v>
      </c>
      <c r="U205" s="35" t="s">
        <v>969</v>
      </c>
      <c r="V205" s="177"/>
      <c r="W205" s="178"/>
    </row>
    <row r="206" s="83" customFormat="1" ht="26" customHeight="1" spans="1:23">
      <c r="A206" s="31" t="s">
        <v>980</v>
      </c>
      <c r="B206" s="31" t="s">
        <v>20</v>
      </c>
      <c r="C206" s="31" t="s">
        <v>2592</v>
      </c>
      <c r="D206" s="31" t="s">
        <v>2593</v>
      </c>
      <c r="E206" s="32">
        <v>42584</v>
      </c>
      <c r="F206" s="31" t="s">
        <v>655</v>
      </c>
      <c r="G206" s="31" t="s">
        <v>2078</v>
      </c>
      <c r="H206" s="33">
        <v>10</v>
      </c>
      <c r="I206" s="40">
        <v>1</v>
      </c>
      <c r="J206" s="34">
        <v>14351.8574062747</v>
      </c>
      <c r="K206" s="34">
        <v>14351.8574062747</v>
      </c>
      <c r="L206" s="34">
        <v>0</v>
      </c>
      <c r="M206" s="33" t="s">
        <v>2079</v>
      </c>
      <c r="N206" s="33" t="s">
        <v>2089</v>
      </c>
      <c r="O206" s="33" t="s">
        <v>1997</v>
      </c>
      <c r="P206" s="33" t="s">
        <v>2196</v>
      </c>
      <c r="Q206" s="33" t="s">
        <v>2082</v>
      </c>
      <c r="R206" s="33" t="s">
        <v>2196</v>
      </c>
      <c r="S206" s="33" t="s">
        <v>2084</v>
      </c>
      <c r="T206" s="33" t="s">
        <v>2083</v>
      </c>
      <c r="U206" s="35" t="s">
        <v>969</v>
      </c>
      <c r="V206" s="177"/>
      <c r="W206" s="178"/>
    </row>
    <row r="207" s="83" customFormat="1" ht="26" customHeight="1" spans="1:23">
      <c r="A207" s="31" t="s">
        <v>980</v>
      </c>
      <c r="B207" s="31" t="s">
        <v>20</v>
      </c>
      <c r="C207" s="31" t="s">
        <v>2594</v>
      </c>
      <c r="D207" s="31" t="s">
        <v>2595</v>
      </c>
      <c r="E207" s="32">
        <v>42584</v>
      </c>
      <c r="F207" s="31" t="s">
        <v>655</v>
      </c>
      <c r="G207" s="31" t="s">
        <v>2169</v>
      </c>
      <c r="H207" s="33">
        <v>10</v>
      </c>
      <c r="I207" s="40">
        <v>1</v>
      </c>
      <c r="J207" s="34">
        <v>2450</v>
      </c>
      <c r="K207" s="34">
        <v>1920.1875</v>
      </c>
      <c r="L207" s="34">
        <v>529.8125</v>
      </c>
      <c r="M207" s="33" t="s">
        <v>2079</v>
      </c>
      <c r="N207" s="33" t="s">
        <v>2096</v>
      </c>
      <c r="O207" s="33" t="s">
        <v>1997</v>
      </c>
      <c r="P207" s="33" t="s">
        <v>2081</v>
      </c>
      <c r="Q207" s="33" t="s">
        <v>2103</v>
      </c>
      <c r="R207" s="33" t="s">
        <v>2104</v>
      </c>
      <c r="S207" s="33" t="s">
        <v>2084</v>
      </c>
      <c r="T207" s="33" t="s">
        <v>2081</v>
      </c>
      <c r="U207" s="35" t="s">
        <v>969</v>
      </c>
      <c r="V207" s="177"/>
      <c r="W207" s="178"/>
    </row>
    <row r="208" s="83" customFormat="1" ht="26" customHeight="1" spans="1:23">
      <c r="A208" s="31" t="s">
        <v>980</v>
      </c>
      <c r="B208" s="31" t="s">
        <v>20</v>
      </c>
      <c r="C208" s="31" t="s">
        <v>2596</v>
      </c>
      <c r="D208" s="31" t="s">
        <v>2597</v>
      </c>
      <c r="E208" s="32">
        <v>42584</v>
      </c>
      <c r="F208" s="31" t="s">
        <v>655</v>
      </c>
      <c r="G208" s="31" t="s">
        <v>2169</v>
      </c>
      <c r="H208" s="33">
        <v>10</v>
      </c>
      <c r="I208" s="40">
        <v>1</v>
      </c>
      <c r="J208" s="34">
        <v>450</v>
      </c>
      <c r="K208" s="34">
        <v>352.6875</v>
      </c>
      <c r="L208" s="34">
        <v>97.3125</v>
      </c>
      <c r="M208" s="33" t="s">
        <v>2079</v>
      </c>
      <c r="N208" s="33" t="s">
        <v>2096</v>
      </c>
      <c r="O208" s="33" t="s">
        <v>1997</v>
      </c>
      <c r="P208" s="33" t="s">
        <v>2081</v>
      </c>
      <c r="Q208" s="33" t="s">
        <v>2103</v>
      </c>
      <c r="R208" s="33" t="s">
        <v>2104</v>
      </c>
      <c r="S208" s="33" t="s">
        <v>2084</v>
      </c>
      <c r="T208" s="33" t="s">
        <v>2081</v>
      </c>
      <c r="U208" s="35" t="s">
        <v>969</v>
      </c>
      <c r="V208" s="177"/>
      <c r="W208" s="178"/>
    </row>
    <row r="209" s="83" customFormat="1" ht="26" customHeight="1" spans="1:23">
      <c r="A209" s="31" t="s">
        <v>980</v>
      </c>
      <c r="B209" s="31" t="s">
        <v>20</v>
      </c>
      <c r="C209" s="31" t="s">
        <v>2598</v>
      </c>
      <c r="D209" s="31" t="s">
        <v>2599</v>
      </c>
      <c r="E209" s="32">
        <v>42584</v>
      </c>
      <c r="F209" s="31" t="s">
        <v>655</v>
      </c>
      <c r="G209" s="31" t="s">
        <v>2169</v>
      </c>
      <c r="H209" s="33">
        <v>10</v>
      </c>
      <c r="I209" s="40">
        <v>1</v>
      </c>
      <c r="J209" s="34">
        <v>1350</v>
      </c>
      <c r="K209" s="34">
        <v>1350</v>
      </c>
      <c r="L209" s="34">
        <v>0</v>
      </c>
      <c r="M209" s="33" t="s">
        <v>2079</v>
      </c>
      <c r="N209" s="33" t="s">
        <v>2096</v>
      </c>
      <c r="O209" s="33" t="s">
        <v>1997</v>
      </c>
      <c r="P209" s="33" t="s">
        <v>2196</v>
      </c>
      <c r="Q209" s="33" t="s">
        <v>2082</v>
      </c>
      <c r="R209" s="33" t="s">
        <v>2214</v>
      </c>
      <c r="S209" s="33" t="s">
        <v>2084</v>
      </c>
      <c r="T209" s="33" t="s">
        <v>2083</v>
      </c>
      <c r="U209" s="35" t="s">
        <v>969</v>
      </c>
      <c r="V209" s="177"/>
      <c r="W209" s="178"/>
    </row>
    <row r="210" s="83" customFormat="1" ht="26" customHeight="1" spans="1:23">
      <c r="A210" s="31" t="s">
        <v>980</v>
      </c>
      <c r="B210" s="31" t="s">
        <v>20</v>
      </c>
      <c r="C210" s="31" t="s">
        <v>2600</v>
      </c>
      <c r="D210" s="31" t="s">
        <v>2601</v>
      </c>
      <c r="E210" s="32">
        <v>42584</v>
      </c>
      <c r="F210" s="31" t="s">
        <v>655</v>
      </c>
      <c r="G210" s="31" t="s">
        <v>2169</v>
      </c>
      <c r="H210" s="33">
        <v>10</v>
      </c>
      <c r="I210" s="40">
        <v>1</v>
      </c>
      <c r="J210" s="34">
        <v>1700</v>
      </c>
      <c r="K210" s="34">
        <v>1700</v>
      </c>
      <c r="L210" s="34">
        <v>0</v>
      </c>
      <c r="M210" s="33" t="s">
        <v>2079</v>
      </c>
      <c r="N210" s="33" t="s">
        <v>2096</v>
      </c>
      <c r="O210" s="33" t="s">
        <v>1997</v>
      </c>
      <c r="P210" s="33" t="s">
        <v>2196</v>
      </c>
      <c r="Q210" s="33" t="s">
        <v>2082</v>
      </c>
      <c r="R210" s="33" t="s">
        <v>2214</v>
      </c>
      <c r="S210" s="33" t="s">
        <v>2084</v>
      </c>
      <c r="T210" s="33" t="s">
        <v>2083</v>
      </c>
      <c r="U210" s="35" t="s">
        <v>969</v>
      </c>
      <c r="V210" s="177"/>
      <c r="W210" s="178"/>
    </row>
    <row r="211" s="83" customFormat="1" ht="26" customHeight="1" spans="1:23">
      <c r="A211" s="31" t="s">
        <v>980</v>
      </c>
      <c r="B211" s="31" t="s">
        <v>20</v>
      </c>
      <c r="C211" s="31" t="s">
        <v>2602</v>
      </c>
      <c r="D211" s="31" t="s">
        <v>2603</v>
      </c>
      <c r="E211" s="32">
        <v>42584</v>
      </c>
      <c r="F211" s="31" t="s">
        <v>655</v>
      </c>
      <c r="G211" s="31" t="s">
        <v>2169</v>
      </c>
      <c r="H211" s="33">
        <v>10</v>
      </c>
      <c r="I211" s="40">
        <v>1</v>
      </c>
      <c r="J211" s="34">
        <v>850</v>
      </c>
      <c r="K211" s="34">
        <v>850</v>
      </c>
      <c r="L211" s="34">
        <v>0</v>
      </c>
      <c r="M211" s="33" t="s">
        <v>2079</v>
      </c>
      <c r="N211" s="33" t="s">
        <v>2096</v>
      </c>
      <c r="O211" s="33" t="s">
        <v>1997</v>
      </c>
      <c r="P211" s="33" t="s">
        <v>2196</v>
      </c>
      <c r="Q211" s="33" t="s">
        <v>2082</v>
      </c>
      <c r="R211" s="33" t="s">
        <v>2214</v>
      </c>
      <c r="S211" s="33" t="s">
        <v>2084</v>
      </c>
      <c r="T211" s="33" t="s">
        <v>2083</v>
      </c>
      <c r="U211" s="35" t="s">
        <v>969</v>
      </c>
      <c r="V211" s="177"/>
      <c r="W211" s="178"/>
    </row>
    <row r="212" s="83" customFormat="1" ht="26" customHeight="1" spans="1:23">
      <c r="A212" s="31" t="s">
        <v>980</v>
      </c>
      <c r="B212" s="31" t="s">
        <v>20</v>
      </c>
      <c r="C212" s="31" t="s">
        <v>2604</v>
      </c>
      <c r="D212" s="31" t="s">
        <v>2605</v>
      </c>
      <c r="E212" s="32">
        <v>42584</v>
      </c>
      <c r="F212" s="31" t="s">
        <v>655</v>
      </c>
      <c r="G212" s="31" t="s">
        <v>2169</v>
      </c>
      <c r="H212" s="33">
        <v>10</v>
      </c>
      <c r="I212" s="40">
        <v>1</v>
      </c>
      <c r="J212" s="34">
        <v>750</v>
      </c>
      <c r="K212" s="34">
        <v>750</v>
      </c>
      <c r="L212" s="34">
        <v>0</v>
      </c>
      <c r="M212" s="33" t="s">
        <v>2079</v>
      </c>
      <c r="N212" s="33" t="s">
        <v>2096</v>
      </c>
      <c r="O212" s="33" t="s">
        <v>1997</v>
      </c>
      <c r="P212" s="33" t="s">
        <v>2196</v>
      </c>
      <c r="Q212" s="33" t="s">
        <v>2082</v>
      </c>
      <c r="R212" s="33" t="s">
        <v>2214</v>
      </c>
      <c r="S212" s="33" t="s">
        <v>2084</v>
      </c>
      <c r="T212" s="33" t="s">
        <v>2083</v>
      </c>
      <c r="U212" s="35" t="s">
        <v>969</v>
      </c>
      <c r="V212" s="177"/>
      <c r="W212" s="178"/>
    </row>
    <row r="213" s="83" customFormat="1" ht="26" customHeight="1" spans="1:23">
      <c r="A213" s="31" t="s">
        <v>980</v>
      </c>
      <c r="B213" s="31" t="s">
        <v>20</v>
      </c>
      <c r="C213" s="31" t="s">
        <v>2606</v>
      </c>
      <c r="D213" s="31" t="s">
        <v>2607</v>
      </c>
      <c r="E213" s="32">
        <v>42584</v>
      </c>
      <c r="F213" s="31" t="s">
        <v>655</v>
      </c>
      <c r="G213" s="31" t="s">
        <v>2608</v>
      </c>
      <c r="H213" s="33">
        <v>5</v>
      </c>
      <c r="I213" s="40">
        <v>1</v>
      </c>
      <c r="J213" s="34">
        <v>950</v>
      </c>
      <c r="K213" s="34">
        <v>902.5</v>
      </c>
      <c r="L213" s="34">
        <v>47.5</v>
      </c>
      <c r="M213" s="33" t="s">
        <v>2123</v>
      </c>
      <c r="N213" s="33" t="s">
        <v>2124</v>
      </c>
      <c r="O213" s="33" t="s">
        <v>1997</v>
      </c>
      <c r="P213" s="33" t="s">
        <v>2081</v>
      </c>
      <c r="Q213" s="33" t="s">
        <v>2103</v>
      </c>
      <c r="R213" s="33" t="s">
        <v>2104</v>
      </c>
      <c r="S213" s="33" t="s">
        <v>2084</v>
      </c>
      <c r="T213" s="33" t="s">
        <v>2081</v>
      </c>
      <c r="U213" s="35" t="s">
        <v>969</v>
      </c>
      <c r="V213" s="177"/>
      <c r="W213" s="178"/>
    </row>
    <row r="214" s="83" customFormat="1" ht="26" customHeight="1" spans="1:23">
      <c r="A214" s="31" t="s">
        <v>980</v>
      </c>
      <c r="B214" s="31" t="s">
        <v>20</v>
      </c>
      <c r="C214" s="31" t="s">
        <v>2609</v>
      </c>
      <c r="D214" s="31" t="s">
        <v>2610</v>
      </c>
      <c r="E214" s="32">
        <v>42584</v>
      </c>
      <c r="F214" s="31" t="s">
        <v>655</v>
      </c>
      <c r="G214" s="31" t="s">
        <v>2246</v>
      </c>
      <c r="H214" s="33">
        <v>10</v>
      </c>
      <c r="I214" s="40">
        <v>1</v>
      </c>
      <c r="J214" s="34">
        <v>340</v>
      </c>
      <c r="K214" s="34">
        <v>266.475</v>
      </c>
      <c r="L214" s="34">
        <v>73.525</v>
      </c>
      <c r="M214" s="33" t="s">
        <v>2079</v>
      </c>
      <c r="N214" s="33" t="s">
        <v>2096</v>
      </c>
      <c r="O214" s="33" t="s">
        <v>1997</v>
      </c>
      <c r="P214" s="33" t="s">
        <v>2081</v>
      </c>
      <c r="Q214" s="33" t="s">
        <v>2103</v>
      </c>
      <c r="R214" s="33" t="s">
        <v>2104</v>
      </c>
      <c r="S214" s="33" t="s">
        <v>2084</v>
      </c>
      <c r="T214" s="33" t="s">
        <v>2081</v>
      </c>
      <c r="U214" s="35" t="s">
        <v>969</v>
      </c>
      <c r="V214" s="177"/>
      <c r="W214" s="178"/>
    </row>
    <row r="215" s="83" customFormat="1" ht="26" customHeight="1" spans="1:23">
      <c r="A215" s="31" t="s">
        <v>980</v>
      </c>
      <c r="B215" s="31" t="s">
        <v>20</v>
      </c>
      <c r="C215" s="31" t="s">
        <v>2611</v>
      </c>
      <c r="D215" s="31" t="s">
        <v>2612</v>
      </c>
      <c r="E215" s="32">
        <v>42584</v>
      </c>
      <c r="F215" s="31" t="s">
        <v>655</v>
      </c>
      <c r="G215" s="31" t="s">
        <v>2169</v>
      </c>
      <c r="H215" s="33">
        <v>10</v>
      </c>
      <c r="I215" s="40">
        <v>1</v>
      </c>
      <c r="J215" s="34">
        <v>850</v>
      </c>
      <c r="K215" s="34">
        <v>850</v>
      </c>
      <c r="L215" s="34">
        <v>0</v>
      </c>
      <c r="M215" s="33" t="s">
        <v>2079</v>
      </c>
      <c r="N215" s="33" t="s">
        <v>2096</v>
      </c>
      <c r="O215" s="33" t="s">
        <v>1997</v>
      </c>
      <c r="P215" s="33" t="s">
        <v>2196</v>
      </c>
      <c r="Q215" s="33" t="s">
        <v>2082</v>
      </c>
      <c r="R215" s="33" t="s">
        <v>2196</v>
      </c>
      <c r="S215" s="33" t="s">
        <v>2084</v>
      </c>
      <c r="T215" s="33" t="s">
        <v>2083</v>
      </c>
      <c r="U215" s="35" t="s">
        <v>969</v>
      </c>
      <c r="V215" s="177"/>
      <c r="W215" s="178"/>
    </row>
    <row r="216" s="83" customFormat="1" ht="26" customHeight="1" spans="1:23">
      <c r="A216" s="31" t="s">
        <v>980</v>
      </c>
      <c r="B216" s="31" t="s">
        <v>20</v>
      </c>
      <c r="C216" s="31" t="s">
        <v>2613</v>
      </c>
      <c r="D216" s="31" t="s">
        <v>2588</v>
      </c>
      <c r="E216" s="32">
        <v>42584</v>
      </c>
      <c r="F216" s="31" t="s">
        <v>1683</v>
      </c>
      <c r="G216" s="31" t="s">
        <v>2589</v>
      </c>
      <c r="H216" s="33">
        <v>20</v>
      </c>
      <c r="I216" s="40">
        <v>1</v>
      </c>
      <c r="J216" s="34">
        <v>30640.7753213718</v>
      </c>
      <c r="K216" s="34">
        <v>12007.3538290626</v>
      </c>
      <c r="L216" s="34">
        <v>18633.4214923092</v>
      </c>
      <c r="M216" s="33" t="s">
        <v>2079</v>
      </c>
      <c r="N216" s="33" t="s">
        <v>2080</v>
      </c>
      <c r="O216" s="33" t="s">
        <v>1997</v>
      </c>
      <c r="P216" s="33" t="s">
        <v>2081</v>
      </c>
      <c r="Q216" s="33" t="s">
        <v>2103</v>
      </c>
      <c r="R216" s="33" t="s">
        <v>2104</v>
      </c>
      <c r="S216" s="33" t="s">
        <v>2084</v>
      </c>
      <c r="T216" s="33" t="s">
        <v>2081</v>
      </c>
      <c r="U216" s="35" t="s">
        <v>969</v>
      </c>
      <c r="V216" s="177"/>
      <c r="W216" s="178"/>
    </row>
    <row r="217" s="83" customFormat="1" ht="26" customHeight="1" spans="1:23">
      <c r="A217" s="31" t="s">
        <v>980</v>
      </c>
      <c r="B217" s="31" t="s">
        <v>20</v>
      </c>
      <c r="C217" s="31" t="s">
        <v>2614</v>
      </c>
      <c r="D217" s="31" t="s">
        <v>2591</v>
      </c>
      <c r="E217" s="32">
        <v>42584</v>
      </c>
      <c r="F217" s="31" t="s">
        <v>1683</v>
      </c>
      <c r="G217" s="31" t="s">
        <v>2565</v>
      </c>
      <c r="H217" s="33">
        <v>10</v>
      </c>
      <c r="I217" s="40">
        <v>1</v>
      </c>
      <c r="J217" s="34">
        <v>26502.5096888877</v>
      </c>
      <c r="K217" s="34">
        <v>20771.3419686657</v>
      </c>
      <c r="L217" s="34">
        <v>5731.16772022197</v>
      </c>
      <c r="M217" s="33" t="s">
        <v>2079</v>
      </c>
      <c r="N217" s="33" t="s">
        <v>2089</v>
      </c>
      <c r="O217" s="33" t="s">
        <v>1997</v>
      </c>
      <c r="P217" s="33" t="s">
        <v>2081</v>
      </c>
      <c r="Q217" s="33" t="s">
        <v>2103</v>
      </c>
      <c r="R217" s="33" t="s">
        <v>2104</v>
      </c>
      <c r="S217" s="33" t="s">
        <v>2084</v>
      </c>
      <c r="T217" s="33" t="s">
        <v>2081</v>
      </c>
      <c r="U217" s="35" t="s">
        <v>969</v>
      </c>
      <c r="V217" s="177"/>
      <c r="W217" s="178"/>
    </row>
    <row r="218" s="83" customFormat="1" ht="26" customHeight="1" spans="1:23">
      <c r="A218" s="31" t="s">
        <v>980</v>
      </c>
      <c r="B218" s="31" t="s">
        <v>20</v>
      </c>
      <c r="C218" s="31" t="s">
        <v>2615</v>
      </c>
      <c r="D218" s="31" t="s">
        <v>2593</v>
      </c>
      <c r="E218" s="32">
        <v>42584</v>
      </c>
      <c r="F218" s="31" t="s">
        <v>1683</v>
      </c>
      <c r="G218" s="31" t="s">
        <v>2078</v>
      </c>
      <c r="H218" s="33">
        <v>10</v>
      </c>
      <c r="I218" s="40">
        <v>1</v>
      </c>
      <c r="J218" s="34">
        <v>14351.8574062747</v>
      </c>
      <c r="K218" s="34">
        <v>11248.2682421678</v>
      </c>
      <c r="L218" s="34">
        <v>3103.5891641069</v>
      </c>
      <c r="M218" s="33" t="s">
        <v>2079</v>
      </c>
      <c r="N218" s="33" t="s">
        <v>2089</v>
      </c>
      <c r="O218" s="33" t="s">
        <v>1997</v>
      </c>
      <c r="P218" s="33" t="s">
        <v>2081</v>
      </c>
      <c r="Q218" s="33" t="s">
        <v>2103</v>
      </c>
      <c r="R218" s="33" t="s">
        <v>2104</v>
      </c>
      <c r="S218" s="33" t="s">
        <v>2084</v>
      </c>
      <c r="T218" s="33" t="s">
        <v>2081</v>
      </c>
      <c r="U218" s="35" t="s">
        <v>969</v>
      </c>
      <c r="V218" s="177"/>
      <c r="W218" s="178"/>
    </row>
    <row r="219" s="83" customFormat="1" ht="26" customHeight="1" spans="1:23">
      <c r="A219" s="31" t="s">
        <v>980</v>
      </c>
      <c r="B219" s="31" t="s">
        <v>20</v>
      </c>
      <c r="C219" s="31" t="s">
        <v>2616</v>
      </c>
      <c r="D219" s="31" t="s">
        <v>2595</v>
      </c>
      <c r="E219" s="32">
        <v>42584</v>
      </c>
      <c r="F219" s="31" t="s">
        <v>1683</v>
      </c>
      <c r="G219" s="31" t="s">
        <v>2169</v>
      </c>
      <c r="H219" s="33">
        <v>10</v>
      </c>
      <c r="I219" s="40">
        <v>1</v>
      </c>
      <c r="J219" s="34">
        <v>2450</v>
      </c>
      <c r="K219" s="34">
        <v>1920.1875</v>
      </c>
      <c r="L219" s="34">
        <v>529.8125</v>
      </c>
      <c r="M219" s="33" t="s">
        <v>2079</v>
      </c>
      <c r="N219" s="33" t="s">
        <v>2096</v>
      </c>
      <c r="O219" s="33" t="s">
        <v>1997</v>
      </c>
      <c r="P219" s="33" t="s">
        <v>2081</v>
      </c>
      <c r="Q219" s="33" t="s">
        <v>2103</v>
      </c>
      <c r="R219" s="33" t="s">
        <v>2104</v>
      </c>
      <c r="S219" s="33" t="s">
        <v>2084</v>
      </c>
      <c r="T219" s="33" t="s">
        <v>2081</v>
      </c>
      <c r="U219" s="35" t="s">
        <v>969</v>
      </c>
      <c r="V219" s="177"/>
      <c r="W219" s="178"/>
    </row>
    <row r="220" s="83" customFormat="1" ht="26" customHeight="1" spans="1:23">
      <c r="A220" s="31" t="s">
        <v>980</v>
      </c>
      <c r="B220" s="31" t="s">
        <v>20</v>
      </c>
      <c r="C220" s="31" t="s">
        <v>2617</v>
      </c>
      <c r="D220" s="31" t="s">
        <v>2597</v>
      </c>
      <c r="E220" s="32">
        <v>42584</v>
      </c>
      <c r="F220" s="31" t="s">
        <v>1683</v>
      </c>
      <c r="G220" s="31" t="s">
        <v>2169</v>
      </c>
      <c r="H220" s="33">
        <v>10</v>
      </c>
      <c r="I220" s="40">
        <v>1</v>
      </c>
      <c r="J220" s="34">
        <v>450</v>
      </c>
      <c r="K220" s="34">
        <v>352.6875</v>
      </c>
      <c r="L220" s="34">
        <v>97.3125</v>
      </c>
      <c r="M220" s="33" t="s">
        <v>2079</v>
      </c>
      <c r="N220" s="33" t="s">
        <v>2096</v>
      </c>
      <c r="O220" s="33" t="s">
        <v>1997</v>
      </c>
      <c r="P220" s="33" t="s">
        <v>2081</v>
      </c>
      <c r="Q220" s="33" t="s">
        <v>2103</v>
      </c>
      <c r="R220" s="33" t="s">
        <v>2104</v>
      </c>
      <c r="S220" s="33" t="s">
        <v>2084</v>
      </c>
      <c r="T220" s="33" t="s">
        <v>2081</v>
      </c>
      <c r="U220" s="35" t="s">
        <v>969</v>
      </c>
      <c r="V220" s="177"/>
      <c r="W220" s="178"/>
    </row>
    <row r="221" s="83" customFormat="1" ht="26" customHeight="1" spans="1:23">
      <c r="A221" s="31" t="s">
        <v>980</v>
      </c>
      <c r="B221" s="31" t="s">
        <v>20</v>
      </c>
      <c r="C221" s="31" t="s">
        <v>2618</v>
      </c>
      <c r="D221" s="31" t="s">
        <v>2599</v>
      </c>
      <c r="E221" s="32">
        <v>42584</v>
      </c>
      <c r="F221" s="31" t="s">
        <v>1683</v>
      </c>
      <c r="G221" s="31" t="s">
        <v>2169</v>
      </c>
      <c r="H221" s="33">
        <v>10</v>
      </c>
      <c r="I221" s="40">
        <v>1</v>
      </c>
      <c r="J221" s="34">
        <v>1350</v>
      </c>
      <c r="K221" s="34">
        <v>1350</v>
      </c>
      <c r="L221" s="34">
        <v>0</v>
      </c>
      <c r="M221" s="33" t="s">
        <v>2079</v>
      </c>
      <c r="N221" s="33" t="s">
        <v>2096</v>
      </c>
      <c r="O221" s="33" t="s">
        <v>1997</v>
      </c>
      <c r="P221" s="33" t="s">
        <v>2196</v>
      </c>
      <c r="Q221" s="33" t="s">
        <v>2082</v>
      </c>
      <c r="R221" s="33" t="s">
        <v>2214</v>
      </c>
      <c r="S221" s="33" t="s">
        <v>2084</v>
      </c>
      <c r="T221" s="33" t="s">
        <v>2083</v>
      </c>
      <c r="U221" s="35" t="s">
        <v>969</v>
      </c>
      <c r="V221" s="177"/>
      <c r="W221" s="178"/>
    </row>
    <row r="222" s="83" customFormat="1" ht="26" customHeight="1" spans="1:23">
      <c r="A222" s="31" t="s">
        <v>980</v>
      </c>
      <c r="B222" s="31" t="s">
        <v>20</v>
      </c>
      <c r="C222" s="31" t="s">
        <v>2619</v>
      </c>
      <c r="D222" s="31" t="s">
        <v>2601</v>
      </c>
      <c r="E222" s="32">
        <v>42584</v>
      </c>
      <c r="F222" s="31" t="s">
        <v>1683</v>
      </c>
      <c r="G222" s="31" t="s">
        <v>2169</v>
      </c>
      <c r="H222" s="33">
        <v>10</v>
      </c>
      <c r="I222" s="40">
        <v>1</v>
      </c>
      <c r="J222" s="34">
        <v>1700</v>
      </c>
      <c r="K222" s="34">
        <v>1700</v>
      </c>
      <c r="L222" s="34">
        <v>0</v>
      </c>
      <c r="M222" s="33" t="s">
        <v>2079</v>
      </c>
      <c r="N222" s="33" t="s">
        <v>2096</v>
      </c>
      <c r="O222" s="33" t="s">
        <v>1997</v>
      </c>
      <c r="P222" s="33" t="s">
        <v>2196</v>
      </c>
      <c r="Q222" s="33" t="s">
        <v>2082</v>
      </c>
      <c r="R222" s="33" t="s">
        <v>2214</v>
      </c>
      <c r="S222" s="33" t="s">
        <v>2084</v>
      </c>
      <c r="T222" s="33" t="s">
        <v>2083</v>
      </c>
      <c r="U222" s="35" t="s">
        <v>969</v>
      </c>
      <c r="V222" s="177"/>
      <c r="W222" s="178"/>
    </row>
    <row r="223" s="83" customFormat="1" ht="26" customHeight="1" spans="1:23">
      <c r="A223" s="31" t="s">
        <v>980</v>
      </c>
      <c r="B223" s="31" t="s">
        <v>20</v>
      </c>
      <c r="C223" s="31" t="s">
        <v>2620</v>
      </c>
      <c r="D223" s="31" t="s">
        <v>2603</v>
      </c>
      <c r="E223" s="32">
        <v>42584</v>
      </c>
      <c r="F223" s="31" t="s">
        <v>1683</v>
      </c>
      <c r="G223" s="31" t="s">
        <v>2169</v>
      </c>
      <c r="H223" s="33">
        <v>5</v>
      </c>
      <c r="I223" s="40">
        <v>1</v>
      </c>
      <c r="J223" s="34">
        <v>850</v>
      </c>
      <c r="K223" s="34">
        <v>850</v>
      </c>
      <c r="L223" s="34">
        <v>0</v>
      </c>
      <c r="M223" s="33" t="s">
        <v>2079</v>
      </c>
      <c r="N223" s="33" t="s">
        <v>2110</v>
      </c>
      <c r="O223" s="33" t="s">
        <v>1997</v>
      </c>
      <c r="P223" s="33" t="s">
        <v>2196</v>
      </c>
      <c r="Q223" s="33" t="s">
        <v>2082</v>
      </c>
      <c r="R223" s="33" t="s">
        <v>2214</v>
      </c>
      <c r="S223" s="33" t="s">
        <v>2084</v>
      </c>
      <c r="T223" s="33" t="s">
        <v>2083</v>
      </c>
      <c r="U223" s="35" t="s">
        <v>969</v>
      </c>
      <c r="V223" s="177"/>
      <c r="W223" s="178"/>
    </row>
    <row r="224" s="83" customFormat="1" ht="26" customHeight="1" spans="1:23">
      <c r="A224" s="31" t="s">
        <v>980</v>
      </c>
      <c r="B224" s="31" t="s">
        <v>20</v>
      </c>
      <c r="C224" s="31" t="s">
        <v>2621</v>
      </c>
      <c r="D224" s="31" t="s">
        <v>2605</v>
      </c>
      <c r="E224" s="32">
        <v>42584</v>
      </c>
      <c r="F224" s="31" t="s">
        <v>1683</v>
      </c>
      <c r="G224" s="31" t="s">
        <v>2169</v>
      </c>
      <c r="H224" s="33">
        <v>10</v>
      </c>
      <c r="I224" s="40">
        <v>1</v>
      </c>
      <c r="J224" s="34">
        <v>750</v>
      </c>
      <c r="K224" s="34">
        <v>750</v>
      </c>
      <c r="L224" s="34">
        <v>0</v>
      </c>
      <c r="M224" s="33" t="s">
        <v>2079</v>
      </c>
      <c r="N224" s="33" t="s">
        <v>2096</v>
      </c>
      <c r="O224" s="33" t="s">
        <v>1997</v>
      </c>
      <c r="P224" s="33" t="s">
        <v>2196</v>
      </c>
      <c r="Q224" s="33" t="s">
        <v>2082</v>
      </c>
      <c r="R224" s="33" t="s">
        <v>2214</v>
      </c>
      <c r="S224" s="33" t="s">
        <v>2084</v>
      </c>
      <c r="T224" s="33" t="s">
        <v>2083</v>
      </c>
      <c r="U224" s="35" t="s">
        <v>969</v>
      </c>
      <c r="V224" s="177"/>
      <c r="W224" s="178"/>
    </row>
    <row r="225" s="83" customFormat="1" ht="26" customHeight="1" spans="1:23">
      <c r="A225" s="31" t="s">
        <v>980</v>
      </c>
      <c r="B225" s="31" t="s">
        <v>20</v>
      </c>
      <c r="C225" s="31" t="s">
        <v>2622</v>
      </c>
      <c r="D225" s="31" t="s">
        <v>2607</v>
      </c>
      <c r="E225" s="32">
        <v>42584</v>
      </c>
      <c r="F225" s="31" t="s">
        <v>1683</v>
      </c>
      <c r="G225" s="31" t="s">
        <v>2608</v>
      </c>
      <c r="H225" s="33">
        <v>5</v>
      </c>
      <c r="I225" s="40">
        <v>1</v>
      </c>
      <c r="J225" s="34">
        <v>950</v>
      </c>
      <c r="K225" s="34">
        <v>902.5</v>
      </c>
      <c r="L225" s="34">
        <v>47.5</v>
      </c>
      <c r="M225" s="33" t="s">
        <v>2123</v>
      </c>
      <c r="N225" s="33" t="s">
        <v>2124</v>
      </c>
      <c r="O225" s="33" t="s">
        <v>1997</v>
      </c>
      <c r="P225" s="33" t="s">
        <v>2081</v>
      </c>
      <c r="Q225" s="33" t="s">
        <v>2103</v>
      </c>
      <c r="R225" s="33" t="s">
        <v>2104</v>
      </c>
      <c r="S225" s="33" t="s">
        <v>2084</v>
      </c>
      <c r="T225" s="33" t="s">
        <v>2081</v>
      </c>
      <c r="U225" s="35" t="s">
        <v>969</v>
      </c>
      <c r="V225" s="179" t="s">
        <v>2623</v>
      </c>
      <c r="W225" s="178" t="s">
        <v>2581</v>
      </c>
    </row>
    <row r="226" s="83" customFormat="1" ht="26" customHeight="1" spans="1:23">
      <c r="A226" s="31" t="s">
        <v>980</v>
      </c>
      <c r="B226" s="31" t="s">
        <v>20</v>
      </c>
      <c r="C226" s="31" t="s">
        <v>2624</v>
      </c>
      <c r="D226" s="31" t="s">
        <v>2610</v>
      </c>
      <c r="E226" s="32">
        <v>42584</v>
      </c>
      <c r="F226" s="31" t="s">
        <v>1683</v>
      </c>
      <c r="G226" s="31" t="s">
        <v>2246</v>
      </c>
      <c r="H226" s="33">
        <v>10</v>
      </c>
      <c r="I226" s="40">
        <v>1</v>
      </c>
      <c r="J226" s="34">
        <v>340</v>
      </c>
      <c r="K226" s="34">
        <v>266.475</v>
      </c>
      <c r="L226" s="34">
        <v>73.525</v>
      </c>
      <c r="M226" s="33" t="s">
        <v>2079</v>
      </c>
      <c r="N226" s="33" t="s">
        <v>2096</v>
      </c>
      <c r="O226" s="33" t="s">
        <v>1997</v>
      </c>
      <c r="P226" s="33" t="s">
        <v>2081</v>
      </c>
      <c r="Q226" s="33" t="s">
        <v>2103</v>
      </c>
      <c r="R226" s="33" t="s">
        <v>2104</v>
      </c>
      <c r="S226" s="33" t="s">
        <v>2084</v>
      </c>
      <c r="T226" s="33" t="s">
        <v>2081</v>
      </c>
      <c r="U226" s="35" t="s">
        <v>969</v>
      </c>
      <c r="V226" s="177"/>
      <c r="W226" s="178"/>
    </row>
    <row r="227" s="83" customFormat="1" ht="26" customHeight="1" spans="1:23">
      <c r="A227" s="31" t="s">
        <v>980</v>
      </c>
      <c r="B227" s="31" t="s">
        <v>20</v>
      </c>
      <c r="C227" s="31" t="s">
        <v>2625</v>
      </c>
      <c r="D227" s="31" t="s">
        <v>2612</v>
      </c>
      <c r="E227" s="32">
        <v>42584</v>
      </c>
      <c r="F227" s="31" t="s">
        <v>1683</v>
      </c>
      <c r="G227" s="31" t="s">
        <v>2169</v>
      </c>
      <c r="H227" s="33">
        <v>10</v>
      </c>
      <c r="I227" s="40">
        <v>1</v>
      </c>
      <c r="J227" s="34">
        <v>850</v>
      </c>
      <c r="K227" s="34">
        <v>850</v>
      </c>
      <c r="L227" s="34">
        <v>0</v>
      </c>
      <c r="M227" s="33" t="s">
        <v>2079</v>
      </c>
      <c r="N227" s="33" t="s">
        <v>2096</v>
      </c>
      <c r="O227" s="33" t="s">
        <v>1997</v>
      </c>
      <c r="P227" s="33" t="s">
        <v>2196</v>
      </c>
      <c r="Q227" s="33" t="s">
        <v>2082</v>
      </c>
      <c r="R227" s="33" t="s">
        <v>2196</v>
      </c>
      <c r="S227" s="33" t="s">
        <v>2084</v>
      </c>
      <c r="T227" s="33" t="s">
        <v>2083</v>
      </c>
      <c r="U227" s="35" t="s">
        <v>969</v>
      </c>
      <c r="V227" s="177"/>
      <c r="W227" s="178"/>
    </row>
    <row r="228" s="83" customFormat="1" ht="26" customHeight="1" spans="1:23">
      <c r="A228" s="31" t="s">
        <v>985</v>
      </c>
      <c r="B228" s="31" t="s">
        <v>20</v>
      </c>
      <c r="C228" s="31" t="s">
        <v>2626</v>
      </c>
      <c r="D228" s="31" t="s">
        <v>2627</v>
      </c>
      <c r="E228" s="32">
        <v>42644</v>
      </c>
      <c r="F228" s="31" t="s">
        <v>655</v>
      </c>
      <c r="G228" s="31" t="s">
        <v>2078</v>
      </c>
      <c r="H228" s="33">
        <v>10</v>
      </c>
      <c r="I228" s="40">
        <v>1</v>
      </c>
      <c r="J228" s="34">
        <v>151221.781974427</v>
      </c>
      <c r="K228" s="34">
        <v>151221.781974427</v>
      </c>
      <c r="L228" s="34">
        <v>0</v>
      </c>
      <c r="M228" s="33" t="s">
        <v>2079</v>
      </c>
      <c r="N228" s="39" t="s">
        <v>2089</v>
      </c>
      <c r="O228" s="39" t="s">
        <v>1997</v>
      </c>
      <c r="P228" s="39" t="s">
        <v>2081</v>
      </c>
      <c r="Q228" s="39" t="s">
        <v>2103</v>
      </c>
      <c r="R228" s="39" t="s">
        <v>2104</v>
      </c>
      <c r="S228" s="39" t="s">
        <v>2084</v>
      </c>
      <c r="T228" s="39" t="s">
        <v>2081</v>
      </c>
      <c r="U228" s="35" t="s">
        <v>969</v>
      </c>
      <c r="V228" s="177"/>
      <c r="W228" s="178"/>
    </row>
    <row r="229" s="83" customFormat="1" ht="26" customHeight="1" spans="1:23">
      <c r="A229" s="31" t="s">
        <v>985</v>
      </c>
      <c r="B229" s="31" t="s">
        <v>20</v>
      </c>
      <c r="C229" s="31" t="s">
        <v>2628</v>
      </c>
      <c r="D229" s="31" t="s">
        <v>2629</v>
      </c>
      <c r="E229" s="32">
        <v>42644</v>
      </c>
      <c r="F229" s="31" t="s">
        <v>655</v>
      </c>
      <c r="G229" s="31" t="s">
        <v>2630</v>
      </c>
      <c r="H229" s="33">
        <v>10</v>
      </c>
      <c r="I229" s="40">
        <v>1</v>
      </c>
      <c r="J229" s="34">
        <v>24660.5119119624</v>
      </c>
      <c r="K229" s="34">
        <v>24660.5119119624</v>
      </c>
      <c r="L229" s="34">
        <v>0</v>
      </c>
      <c r="M229" s="33" t="s">
        <v>2079</v>
      </c>
      <c r="N229" s="39" t="s">
        <v>2089</v>
      </c>
      <c r="O229" s="39" t="s">
        <v>1997</v>
      </c>
      <c r="P229" s="39" t="s">
        <v>2081</v>
      </c>
      <c r="Q229" s="39" t="s">
        <v>2103</v>
      </c>
      <c r="R229" s="39" t="s">
        <v>2104</v>
      </c>
      <c r="S229" s="39" t="s">
        <v>2084</v>
      </c>
      <c r="T229" s="39" t="s">
        <v>2081</v>
      </c>
      <c r="U229" s="35" t="s">
        <v>969</v>
      </c>
      <c r="V229" s="177"/>
      <c r="W229" s="178"/>
    </row>
    <row r="230" s="83" customFormat="1" ht="26" customHeight="1" spans="1:23">
      <c r="A230" s="31" t="s">
        <v>985</v>
      </c>
      <c r="B230" s="31" t="s">
        <v>20</v>
      </c>
      <c r="C230" s="31" t="s">
        <v>2631</v>
      </c>
      <c r="D230" s="31" t="s">
        <v>2632</v>
      </c>
      <c r="E230" s="32">
        <v>42644</v>
      </c>
      <c r="F230" s="31" t="s">
        <v>655</v>
      </c>
      <c r="G230" s="31" t="s">
        <v>2095</v>
      </c>
      <c r="H230" s="33">
        <v>10</v>
      </c>
      <c r="I230" s="40">
        <v>1</v>
      </c>
      <c r="J230" s="34">
        <v>22987.1200322221</v>
      </c>
      <c r="K230" s="34">
        <v>22987.1200322221</v>
      </c>
      <c r="L230" s="34">
        <v>0</v>
      </c>
      <c r="M230" s="33" t="s">
        <v>2079</v>
      </c>
      <c r="N230" s="39" t="s">
        <v>2089</v>
      </c>
      <c r="O230" s="39" t="s">
        <v>1997</v>
      </c>
      <c r="P230" s="39" t="s">
        <v>2196</v>
      </c>
      <c r="Q230" s="39" t="s">
        <v>2082</v>
      </c>
      <c r="R230" s="39" t="s">
        <v>2196</v>
      </c>
      <c r="S230" s="39" t="s">
        <v>2084</v>
      </c>
      <c r="T230" s="39" t="s">
        <v>2083</v>
      </c>
      <c r="U230" s="35" t="s">
        <v>969</v>
      </c>
      <c r="V230" s="177"/>
      <c r="W230" s="178"/>
    </row>
    <row r="231" s="83" customFormat="1" ht="26" customHeight="1" spans="1:23">
      <c r="A231" s="31" t="s">
        <v>985</v>
      </c>
      <c r="B231" s="31" t="s">
        <v>20</v>
      </c>
      <c r="C231" s="31" t="s">
        <v>2633</v>
      </c>
      <c r="D231" s="31" t="s">
        <v>2634</v>
      </c>
      <c r="E231" s="32">
        <v>42644</v>
      </c>
      <c r="F231" s="31" t="s">
        <v>655</v>
      </c>
      <c r="G231" s="31" t="s">
        <v>2635</v>
      </c>
      <c r="H231" s="33">
        <v>8</v>
      </c>
      <c r="I231" s="40">
        <v>18</v>
      </c>
      <c r="J231" s="34">
        <v>79717.6470588235</v>
      </c>
      <c r="K231" s="34">
        <v>79717.6470588235</v>
      </c>
      <c r="L231" s="34">
        <v>0</v>
      </c>
      <c r="M231" s="33" t="s">
        <v>2079</v>
      </c>
      <c r="N231" s="39" t="s">
        <v>2356</v>
      </c>
      <c r="O231" s="39" t="s">
        <v>1997</v>
      </c>
      <c r="P231" s="39" t="s">
        <v>2196</v>
      </c>
      <c r="Q231" s="39" t="s">
        <v>2082</v>
      </c>
      <c r="R231" s="39" t="s">
        <v>2196</v>
      </c>
      <c r="S231" s="39" t="s">
        <v>2084</v>
      </c>
      <c r="T231" s="39" t="s">
        <v>2083</v>
      </c>
      <c r="U231" s="35" t="s">
        <v>969</v>
      </c>
      <c r="V231" s="179" t="s">
        <v>2636</v>
      </c>
      <c r="W231" s="178"/>
    </row>
    <row r="232" s="83" customFormat="1" ht="26" customHeight="1" spans="1:23">
      <c r="A232" s="31" t="s">
        <v>985</v>
      </c>
      <c r="B232" s="31" t="s">
        <v>20</v>
      </c>
      <c r="C232" s="31" t="s">
        <v>2637</v>
      </c>
      <c r="D232" s="31" t="s">
        <v>2638</v>
      </c>
      <c r="E232" s="32">
        <v>42644</v>
      </c>
      <c r="F232" s="31" t="s">
        <v>655</v>
      </c>
      <c r="G232" s="31" t="s">
        <v>2635</v>
      </c>
      <c r="H232" s="33">
        <v>8</v>
      </c>
      <c r="I232" s="40">
        <v>2</v>
      </c>
      <c r="J232" s="34">
        <v>8282.35294117647</v>
      </c>
      <c r="K232" s="34">
        <v>8282.35294117647</v>
      </c>
      <c r="L232" s="34">
        <v>0</v>
      </c>
      <c r="M232" s="33" t="s">
        <v>2079</v>
      </c>
      <c r="N232" s="39" t="s">
        <v>2356</v>
      </c>
      <c r="O232" s="39" t="s">
        <v>1997</v>
      </c>
      <c r="P232" s="39" t="s">
        <v>2196</v>
      </c>
      <c r="Q232" s="39" t="s">
        <v>2082</v>
      </c>
      <c r="R232" s="39" t="s">
        <v>2196</v>
      </c>
      <c r="S232" s="39" t="s">
        <v>2084</v>
      </c>
      <c r="T232" s="39" t="s">
        <v>2083</v>
      </c>
      <c r="U232" s="35" t="s">
        <v>969</v>
      </c>
      <c r="V232" s="177"/>
      <c r="W232" s="178"/>
    </row>
    <row r="233" s="83" customFormat="1" ht="26" customHeight="1" spans="1:23">
      <c r="A233" s="31" t="s">
        <v>985</v>
      </c>
      <c r="B233" s="31" t="s">
        <v>20</v>
      </c>
      <c r="C233" s="31" t="s">
        <v>2639</v>
      </c>
      <c r="D233" s="31" t="s">
        <v>2640</v>
      </c>
      <c r="E233" s="32">
        <v>42644</v>
      </c>
      <c r="F233" s="31" t="s">
        <v>2641</v>
      </c>
      <c r="G233" s="31" t="s">
        <v>2642</v>
      </c>
      <c r="H233" s="33">
        <v>10</v>
      </c>
      <c r="I233" s="40">
        <v>1</v>
      </c>
      <c r="J233" s="34">
        <v>75023.22</v>
      </c>
      <c r="K233" s="34">
        <v>58205.51485</v>
      </c>
      <c r="L233" s="34">
        <v>16817.70515</v>
      </c>
      <c r="M233" s="33" t="s">
        <v>2079</v>
      </c>
      <c r="N233" s="39" t="s">
        <v>2080</v>
      </c>
      <c r="O233" s="39" t="s">
        <v>1997</v>
      </c>
      <c r="P233" s="39" t="s">
        <v>2081</v>
      </c>
      <c r="Q233" s="39" t="s">
        <v>2103</v>
      </c>
      <c r="R233" s="39" t="s">
        <v>2104</v>
      </c>
      <c r="S233" s="39" t="s">
        <v>2084</v>
      </c>
      <c r="T233" s="39" t="s">
        <v>2081</v>
      </c>
      <c r="U233" s="35" t="s">
        <v>969</v>
      </c>
      <c r="V233" s="177"/>
      <c r="W233" s="178"/>
    </row>
    <row r="234" s="83" customFormat="1" ht="26" customHeight="1" spans="1:23">
      <c r="A234" s="31" t="s">
        <v>985</v>
      </c>
      <c r="B234" s="31" t="s">
        <v>20</v>
      </c>
      <c r="C234" s="31" t="s">
        <v>2643</v>
      </c>
      <c r="D234" s="31" t="s">
        <v>2627</v>
      </c>
      <c r="E234" s="32">
        <v>42644</v>
      </c>
      <c r="F234" s="31" t="s">
        <v>2641</v>
      </c>
      <c r="G234" s="31" t="s">
        <v>2078</v>
      </c>
      <c r="H234" s="33">
        <v>10</v>
      </c>
      <c r="I234" s="40">
        <v>1</v>
      </c>
      <c r="J234" s="34">
        <v>160217.5</v>
      </c>
      <c r="K234" s="34">
        <v>160217.5</v>
      </c>
      <c r="L234" s="34">
        <v>0</v>
      </c>
      <c r="M234" s="33" t="s">
        <v>2079</v>
      </c>
      <c r="N234" s="39" t="s">
        <v>2089</v>
      </c>
      <c r="O234" s="39" t="s">
        <v>1997</v>
      </c>
      <c r="P234" s="39" t="s">
        <v>2081</v>
      </c>
      <c r="Q234" s="39" t="s">
        <v>2103</v>
      </c>
      <c r="R234" s="39" t="s">
        <v>2128</v>
      </c>
      <c r="S234" s="39" t="s">
        <v>2084</v>
      </c>
      <c r="T234" s="39" t="s">
        <v>2081</v>
      </c>
      <c r="U234" s="35" t="s">
        <v>969</v>
      </c>
      <c r="V234" s="177"/>
      <c r="W234" s="178"/>
    </row>
    <row r="235" s="83" customFormat="1" ht="26" customHeight="1" spans="1:23">
      <c r="A235" s="31" t="s">
        <v>985</v>
      </c>
      <c r="B235" s="31" t="s">
        <v>20</v>
      </c>
      <c r="C235" s="31" t="s">
        <v>2644</v>
      </c>
      <c r="D235" s="31" t="s">
        <v>2629</v>
      </c>
      <c r="E235" s="32">
        <v>42644</v>
      </c>
      <c r="F235" s="31" t="s">
        <v>2641</v>
      </c>
      <c r="G235" s="31" t="s">
        <v>2645</v>
      </c>
      <c r="H235" s="33">
        <v>10</v>
      </c>
      <c r="I235" s="40">
        <v>1</v>
      </c>
      <c r="J235" s="34">
        <v>122985.82</v>
      </c>
      <c r="K235" s="34">
        <v>122985.82</v>
      </c>
      <c r="L235" s="34">
        <v>0</v>
      </c>
      <c r="M235" s="33" t="s">
        <v>2079</v>
      </c>
      <c r="N235" s="39" t="s">
        <v>2089</v>
      </c>
      <c r="O235" s="39" t="s">
        <v>1997</v>
      </c>
      <c r="P235" s="39" t="s">
        <v>2081</v>
      </c>
      <c r="Q235" s="39" t="s">
        <v>2103</v>
      </c>
      <c r="R235" s="39" t="s">
        <v>2128</v>
      </c>
      <c r="S235" s="39" t="s">
        <v>2084</v>
      </c>
      <c r="T235" s="39" t="s">
        <v>2081</v>
      </c>
      <c r="U235" s="35" t="s">
        <v>969</v>
      </c>
      <c r="V235" s="177"/>
      <c r="W235" s="178"/>
    </row>
    <row r="236" s="83" customFormat="1" ht="26" customHeight="1" spans="1:23">
      <c r="A236" s="31" t="s">
        <v>985</v>
      </c>
      <c r="B236" s="31" t="s">
        <v>20</v>
      </c>
      <c r="C236" s="31" t="s">
        <v>2646</v>
      </c>
      <c r="D236" s="31" t="s">
        <v>2087</v>
      </c>
      <c r="E236" s="32">
        <v>42644</v>
      </c>
      <c r="F236" s="31" t="s">
        <v>2641</v>
      </c>
      <c r="G236" s="31" t="s">
        <v>2647</v>
      </c>
      <c r="H236" s="33">
        <v>10</v>
      </c>
      <c r="I236" s="40">
        <v>1</v>
      </c>
      <c r="J236" s="34">
        <v>24634.49</v>
      </c>
      <c r="K236" s="34">
        <v>24634.49</v>
      </c>
      <c r="L236" s="34">
        <v>0</v>
      </c>
      <c r="M236" s="33" t="s">
        <v>2079</v>
      </c>
      <c r="N236" s="39" t="s">
        <v>2089</v>
      </c>
      <c r="O236" s="39" t="s">
        <v>1997</v>
      </c>
      <c r="P236" s="39" t="s">
        <v>2081</v>
      </c>
      <c r="Q236" s="39" t="s">
        <v>2103</v>
      </c>
      <c r="R236" s="39" t="s">
        <v>2128</v>
      </c>
      <c r="S236" s="39" t="s">
        <v>2084</v>
      </c>
      <c r="T236" s="39" t="s">
        <v>2081</v>
      </c>
      <c r="U236" s="35" t="s">
        <v>969</v>
      </c>
      <c r="V236" s="177"/>
      <c r="W236" s="178"/>
    </row>
    <row r="237" s="83" customFormat="1" ht="26" customHeight="1" spans="1:23">
      <c r="A237" s="31" t="s">
        <v>985</v>
      </c>
      <c r="B237" s="31" t="s">
        <v>20</v>
      </c>
      <c r="C237" s="31" t="s">
        <v>2648</v>
      </c>
      <c r="D237" s="31" t="s">
        <v>2632</v>
      </c>
      <c r="E237" s="32">
        <v>42644</v>
      </c>
      <c r="F237" s="31" t="s">
        <v>2641</v>
      </c>
      <c r="G237" s="31" t="s">
        <v>2095</v>
      </c>
      <c r="H237" s="33">
        <v>10</v>
      </c>
      <c r="I237" s="40">
        <v>1</v>
      </c>
      <c r="J237" s="34">
        <v>24354.55</v>
      </c>
      <c r="K237" s="34">
        <v>18895.0717083333</v>
      </c>
      <c r="L237" s="34">
        <v>5459.47829166667</v>
      </c>
      <c r="M237" s="33" t="s">
        <v>2079</v>
      </c>
      <c r="N237" s="39" t="s">
        <v>2089</v>
      </c>
      <c r="O237" s="39" t="s">
        <v>1997</v>
      </c>
      <c r="P237" s="39" t="s">
        <v>2081</v>
      </c>
      <c r="Q237" s="39" t="s">
        <v>2103</v>
      </c>
      <c r="R237" s="39" t="s">
        <v>2104</v>
      </c>
      <c r="S237" s="39" t="s">
        <v>2084</v>
      </c>
      <c r="T237" s="39" t="s">
        <v>2083</v>
      </c>
      <c r="U237" s="35" t="s">
        <v>969</v>
      </c>
      <c r="V237" s="177"/>
      <c r="W237" s="178"/>
    </row>
    <row r="238" s="83" customFormat="1" ht="26" customHeight="1" spans="1:23">
      <c r="A238" s="31" t="s">
        <v>985</v>
      </c>
      <c r="B238" s="31" t="s">
        <v>20</v>
      </c>
      <c r="C238" s="31" t="s">
        <v>2649</v>
      </c>
      <c r="D238" s="31" t="s">
        <v>2634</v>
      </c>
      <c r="E238" s="32">
        <v>42644</v>
      </c>
      <c r="F238" s="31" t="s">
        <v>2641</v>
      </c>
      <c r="G238" s="31" t="s">
        <v>2635</v>
      </c>
      <c r="H238" s="33">
        <v>8</v>
      </c>
      <c r="I238" s="40">
        <v>18</v>
      </c>
      <c r="J238" s="34">
        <v>79717.65</v>
      </c>
      <c r="K238" s="34">
        <v>75731.7675</v>
      </c>
      <c r="L238" s="34">
        <v>3985.88250000001</v>
      </c>
      <c r="M238" s="33" t="s">
        <v>2079</v>
      </c>
      <c r="N238" s="39" t="s">
        <v>2356</v>
      </c>
      <c r="O238" s="39" t="s">
        <v>1997</v>
      </c>
      <c r="P238" s="39" t="s">
        <v>2081</v>
      </c>
      <c r="Q238" s="39" t="s">
        <v>2103</v>
      </c>
      <c r="R238" s="39" t="s">
        <v>2104</v>
      </c>
      <c r="S238" s="39" t="s">
        <v>2084</v>
      </c>
      <c r="T238" s="39" t="s">
        <v>2083</v>
      </c>
      <c r="U238" s="35" t="s">
        <v>969</v>
      </c>
      <c r="V238" s="177"/>
      <c r="W238" s="178"/>
    </row>
    <row r="239" s="83" customFormat="1" ht="26" customHeight="1" spans="1:23">
      <c r="A239" s="31" t="s">
        <v>985</v>
      </c>
      <c r="B239" s="31" t="s">
        <v>20</v>
      </c>
      <c r="C239" s="31" t="s">
        <v>2650</v>
      </c>
      <c r="D239" s="31" t="s">
        <v>2638</v>
      </c>
      <c r="E239" s="32">
        <v>42644</v>
      </c>
      <c r="F239" s="31" t="s">
        <v>2641</v>
      </c>
      <c r="G239" s="31" t="s">
        <v>2635</v>
      </c>
      <c r="H239" s="33">
        <v>8</v>
      </c>
      <c r="I239" s="40">
        <v>2</v>
      </c>
      <c r="J239" s="34">
        <v>8282.35</v>
      </c>
      <c r="K239" s="34">
        <v>7868.2325</v>
      </c>
      <c r="L239" s="34">
        <v>414.1175</v>
      </c>
      <c r="M239" s="33" t="s">
        <v>2079</v>
      </c>
      <c r="N239" s="39" t="s">
        <v>2356</v>
      </c>
      <c r="O239" s="39" t="s">
        <v>1997</v>
      </c>
      <c r="P239" s="39" t="s">
        <v>2081</v>
      </c>
      <c r="Q239" s="39" t="s">
        <v>2103</v>
      </c>
      <c r="R239" s="39" t="s">
        <v>2104</v>
      </c>
      <c r="S239" s="39" t="s">
        <v>2084</v>
      </c>
      <c r="T239" s="39" t="s">
        <v>2083</v>
      </c>
      <c r="U239" s="35" t="s">
        <v>969</v>
      </c>
      <c r="V239" s="177"/>
      <c r="W239" s="178"/>
    </row>
    <row r="240" s="83" customFormat="1" ht="26" customHeight="1" spans="1:23">
      <c r="A240" s="31" t="s">
        <v>985</v>
      </c>
      <c r="B240" s="31" t="s">
        <v>20</v>
      </c>
      <c r="C240" s="31" t="s">
        <v>2651</v>
      </c>
      <c r="D240" s="31" t="s">
        <v>2640</v>
      </c>
      <c r="E240" s="32">
        <v>42644</v>
      </c>
      <c r="F240" s="31" t="s">
        <v>2652</v>
      </c>
      <c r="G240" s="31" t="s">
        <v>2642</v>
      </c>
      <c r="H240" s="33">
        <v>10</v>
      </c>
      <c r="I240" s="40">
        <v>1</v>
      </c>
      <c r="J240" s="34">
        <v>76359.8</v>
      </c>
      <c r="K240" s="34">
        <v>59242.4781666667</v>
      </c>
      <c r="L240" s="34">
        <v>17117.3218333333</v>
      </c>
      <c r="M240" s="33" t="s">
        <v>2079</v>
      </c>
      <c r="N240" s="39" t="s">
        <v>2080</v>
      </c>
      <c r="O240" s="39" t="s">
        <v>1997</v>
      </c>
      <c r="P240" s="39" t="s">
        <v>2081</v>
      </c>
      <c r="Q240" s="39" t="s">
        <v>2103</v>
      </c>
      <c r="R240" s="39" t="s">
        <v>2104</v>
      </c>
      <c r="S240" s="39" t="s">
        <v>2084</v>
      </c>
      <c r="T240" s="39" t="s">
        <v>2081</v>
      </c>
      <c r="U240" s="35" t="s">
        <v>969</v>
      </c>
      <c r="V240" s="177"/>
      <c r="W240" s="178"/>
    </row>
    <row r="241" s="83" customFormat="1" ht="26" customHeight="1" spans="1:23">
      <c r="A241" s="31" t="s">
        <v>985</v>
      </c>
      <c r="B241" s="31" t="s">
        <v>20</v>
      </c>
      <c r="C241" s="31" t="s">
        <v>2653</v>
      </c>
      <c r="D241" s="31" t="s">
        <v>2627</v>
      </c>
      <c r="E241" s="32">
        <v>42644</v>
      </c>
      <c r="F241" s="31" t="s">
        <v>2652</v>
      </c>
      <c r="G241" s="31" t="s">
        <v>2078</v>
      </c>
      <c r="H241" s="33">
        <v>10</v>
      </c>
      <c r="I241" s="40">
        <v>1</v>
      </c>
      <c r="J241" s="34">
        <v>163071.86</v>
      </c>
      <c r="K241" s="34">
        <v>126516.584716667</v>
      </c>
      <c r="L241" s="34">
        <v>36555.2752833333</v>
      </c>
      <c r="M241" s="33" t="s">
        <v>2079</v>
      </c>
      <c r="N241" s="39" t="s">
        <v>2089</v>
      </c>
      <c r="O241" s="39" t="s">
        <v>1997</v>
      </c>
      <c r="P241" s="39" t="s">
        <v>2081</v>
      </c>
      <c r="Q241" s="39" t="s">
        <v>2103</v>
      </c>
      <c r="R241" s="39" t="s">
        <v>2104</v>
      </c>
      <c r="S241" s="39" t="s">
        <v>2084</v>
      </c>
      <c r="T241" s="39" t="s">
        <v>2081</v>
      </c>
      <c r="U241" s="35" t="s">
        <v>969</v>
      </c>
      <c r="V241" s="177"/>
      <c r="W241" s="178"/>
    </row>
    <row r="242" s="83" customFormat="1" ht="26" customHeight="1" spans="1:23">
      <c r="A242" s="31" t="s">
        <v>985</v>
      </c>
      <c r="B242" s="31" t="s">
        <v>20</v>
      </c>
      <c r="C242" s="31" t="s">
        <v>2654</v>
      </c>
      <c r="D242" s="31" t="s">
        <v>2629</v>
      </c>
      <c r="E242" s="32">
        <v>42644</v>
      </c>
      <c r="F242" s="31" t="s">
        <v>2652</v>
      </c>
      <c r="G242" s="31" t="s">
        <v>2655</v>
      </c>
      <c r="H242" s="33">
        <v>10</v>
      </c>
      <c r="I242" s="40">
        <v>1</v>
      </c>
      <c r="J242" s="34">
        <v>68286.94</v>
      </c>
      <c r="K242" s="34">
        <v>52979.2842833333</v>
      </c>
      <c r="L242" s="34">
        <v>15307.6557166667</v>
      </c>
      <c r="M242" s="33" t="s">
        <v>2079</v>
      </c>
      <c r="N242" s="39" t="s">
        <v>2089</v>
      </c>
      <c r="O242" s="39" t="s">
        <v>1997</v>
      </c>
      <c r="P242" s="39" t="s">
        <v>2081</v>
      </c>
      <c r="Q242" s="39" t="s">
        <v>2082</v>
      </c>
      <c r="R242" s="39" t="s">
        <v>2083</v>
      </c>
      <c r="S242" s="39" t="s">
        <v>2084</v>
      </c>
      <c r="T242" s="39" t="s">
        <v>2083</v>
      </c>
      <c r="U242" s="35" t="s">
        <v>969</v>
      </c>
      <c r="V242" s="177"/>
      <c r="W242" s="178"/>
    </row>
    <row r="243" s="83" customFormat="1" ht="26" customHeight="1" spans="1:23">
      <c r="A243" s="31" t="s">
        <v>985</v>
      </c>
      <c r="B243" s="31" t="s">
        <v>20</v>
      </c>
      <c r="C243" s="31" t="s">
        <v>2656</v>
      </c>
      <c r="D243" s="31" t="s">
        <v>2657</v>
      </c>
      <c r="E243" s="32">
        <v>42644</v>
      </c>
      <c r="F243" s="31" t="s">
        <v>2652</v>
      </c>
      <c r="G243" s="31" t="s">
        <v>2658</v>
      </c>
      <c r="H243" s="33">
        <v>10</v>
      </c>
      <c r="I243" s="40">
        <v>1</v>
      </c>
      <c r="J243" s="34">
        <v>17760.3</v>
      </c>
      <c r="K243" s="34">
        <v>17760.3</v>
      </c>
      <c r="L243" s="34">
        <v>0</v>
      </c>
      <c r="M243" s="33" t="s">
        <v>2079</v>
      </c>
      <c r="N243" s="39" t="s">
        <v>2089</v>
      </c>
      <c r="O243" s="39" t="s">
        <v>1997</v>
      </c>
      <c r="P243" s="39" t="s">
        <v>2081</v>
      </c>
      <c r="Q243" s="39" t="s">
        <v>2103</v>
      </c>
      <c r="R243" s="39" t="s">
        <v>2104</v>
      </c>
      <c r="S243" s="39" t="s">
        <v>2084</v>
      </c>
      <c r="T243" s="39" t="s">
        <v>2081</v>
      </c>
      <c r="U243" s="35" t="s">
        <v>969</v>
      </c>
      <c r="V243" s="177"/>
      <c r="W243" s="178"/>
    </row>
    <row r="244" s="83" customFormat="1" ht="26" customHeight="1" spans="1:23">
      <c r="A244" s="31" t="s">
        <v>985</v>
      </c>
      <c r="B244" s="31" t="s">
        <v>20</v>
      </c>
      <c r="C244" s="31" t="s">
        <v>2659</v>
      </c>
      <c r="D244" s="31" t="s">
        <v>2632</v>
      </c>
      <c r="E244" s="32">
        <v>42644</v>
      </c>
      <c r="F244" s="31" t="s">
        <v>2652</v>
      </c>
      <c r="G244" s="31" t="s">
        <v>2095</v>
      </c>
      <c r="H244" s="33">
        <v>10</v>
      </c>
      <c r="I244" s="40">
        <v>1</v>
      </c>
      <c r="J244" s="34">
        <v>24788.44</v>
      </c>
      <c r="K244" s="34">
        <v>19231.6980333333</v>
      </c>
      <c r="L244" s="34">
        <v>5556.74196666666</v>
      </c>
      <c r="M244" s="33" t="s">
        <v>2079</v>
      </c>
      <c r="N244" s="39" t="s">
        <v>2089</v>
      </c>
      <c r="O244" s="39" t="s">
        <v>1997</v>
      </c>
      <c r="P244" s="39" t="s">
        <v>2081</v>
      </c>
      <c r="Q244" s="39" t="s">
        <v>2082</v>
      </c>
      <c r="R244" s="39" t="s">
        <v>2083</v>
      </c>
      <c r="S244" s="39" t="s">
        <v>2084</v>
      </c>
      <c r="T244" s="39" t="s">
        <v>2083</v>
      </c>
      <c r="U244" s="35" t="s">
        <v>969</v>
      </c>
      <c r="V244" s="177"/>
      <c r="W244" s="178" t="s">
        <v>2660</v>
      </c>
    </row>
    <row r="245" s="83" customFormat="1" ht="26" customHeight="1" spans="1:23">
      <c r="A245" s="31" t="s">
        <v>985</v>
      </c>
      <c r="B245" s="31" t="s">
        <v>20</v>
      </c>
      <c r="C245" s="31" t="s">
        <v>2661</v>
      </c>
      <c r="D245" s="31" t="s">
        <v>2634</v>
      </c>
      <c r="E245" s="32">
        <v>42644</v>
      </c>
      <c r="F245" s="31" t="s">
        <v>2652</v>
      </c>
      <c r="G245" s="31" t="s">
        <v>2635</v>
      </c>
      <c r="H245" s="33">
        <v>8</v>
      </c>
      <c r="I245" s="40">
        <v>18</v>
      </c>
      <c r="J245" s="34">
        <v>79717.65</v>
      </c>
      <c r="K245" s="34">
        <v>75731.7675</v>
      </c>
      <c r="L245" s="34">
        <v>3985.88250000001</v>
      </c>
      <c r="M245" s="33" t="s">
        <v>2079</v>
      </c>
      <c r="N245" s="39" t="s">
        <v>2356</v>
      </c>
      <c r="O245" s="39" t="s">
        <v>1997</v>
      </c>
      <c r="P245" s="39" t="s">
        <v>2081</v>
      </c>
      <c r="Q245" s="39" t="s">
        <v>2103</v>
      </c>
      <c r="R245" s="39" t="s">
        <v>2104</v>
      </c>
      <c r="S245" s="39" t="s">
        <v>2084</v>
      </c>
      <c r="T245" s="39" t="s">
        <v>2083</v>
      </c>
      <c r="U245" s="35" t="s">
        <v>969</v>
      </c>
      <c r="V245" s="177"/>
      <c r="W245" s="178"/>
    </row>
    <row r="246" s="83" customFormat="1" ht="26" customHeight="1" spans="1:23">
      <c r="A246" s="31" t="s">
        <v>985</v>
      </c>
      <c r="B246" s="31" t="s">
        <v>20</v>
      </c>
      <c r="C246" s="31" t="s">
        <v>2662</v>
      </c>
      <c r="D246" s="31" t="s">
        <v>2638</v>
      </c>
      <c r="E246" s="32">
        <v>42644</v>
      </c>
      <c r="F246" s="31" t="s">
        <v>2652</v>
      </c>
      <c r="G246" s="31" t="s">
        <v>2635</v>
      </c>
      <c r="H246" s="33">
        <v>8</v>
      </c>
      <c r="I246" s="40">
        <v>2</v>
      </c>
      <c r="J246" s="34">
        <v>8282.35</v>
      </c>
      <c r="K246" s="34">
        <v>7868.2325</v>
      </c>
      <c r="L246" s="34">
        <v>414.1175</v>
      </c>
      <c r="M246" s="33" t="s">
        <v>2079</v>
      </c>
      <c r="N246" s="39" t="s">
        <v>2356</v>
      </c>
      <c r="O246" s="39" t="s">
        <v>1997</v>
      </c>
      <c r="P246" s="39" t="s">
        <v>2081</v>
      </c>
      <c r="Q246" s="39" t="s">
        <v>2103</v>
      </c>
      <c r="R246" s="39" t="s">
        <v>2104</v>
      </c>
      <c r="S246" s="39" t="s">
        <v>2084</v>
      </c>
      <c r="T246" s="39" t="s">
        <v>2083</v>
      </c>
      <c r="U246" s="35" t="s">
        <v>969</v>
      </c>
      <c r="V246" s="177"/>
      <c r="W246" s="178"/>
    </row>
    <row r="247" s="83" customFormat="1" ht="26" customHeight="1" spans="1:23">
      <c r="A247" s="31" t="s">
        <v>989</v>
      </c>
      <c r="B247" s="31" t="s">
        <v>20</v>
      </c>
      <c r="C247" s="31" t="s">
        <v>2663</v>
      </c>
      <c r="D247" s="31" t="s">
        <v>2664</v>
      </c>
      <c r="E247" s="32">
        <v>43192</v>
      </c>
      <c r="F247" s="31" t="s">
        <v>655</v>
      </c>
      <c r="G247" s="31" t="s">
        <v>2665</v>
      </c>
      <c r="H247" s="33">
        <v>10</v>
      </c>
      <c r="I247" s="40">
        <v>1</v>
      </c>
      <c r="J247" s="34">
        <v>119296.9493</v>
      </c>
      <c r="K247" s="34">
        <v>74610.3003747083</v>
      </c>
      <c r="L247" s="34">
        <v>44686.6489252917</v>
      </c>
      <c r="M247" s="33" t="s">
        <v>2079</v>
      </c>
      <c r="N247" s="39" t="s">
        <v>2080</v>
      </c>
      <c r="O247" s="39" t="s">
        <v>1997</v>
      </c>
      <c r="P247" s="39" t="s">
        <v>2081</v>
      </c>
      <c r="Q247" s="39" t="s">
        <v>2103</v>
      </c>
      <c r="R247" s="39" t="s">
        <v>2104</v>
      </c>
      <c r="S247" s="39" t="s">
        <v>2084</v>
      </c>
      <c r="T247" s="39" t="s">
        <v>2081</v>
      </c>
      <c r="U247" s="35" t="s">
        <v>663</v>
      </c>
      <c r="V247" s="177"/>
      <c r="W247" s="178"/>
    </row>
    <row r="248" s="83" customFormat="1" ht="26" customHeight="1" spans="1:23">
      <c r="A248" s="31" t="s">
        <v>989</v>
      </c>
      <c r="B248" s="31" t="s">
        <v>20</v>
      </c>
      <c r="C248" s="31" t="s">
        <v>2666</v>
      </c>
      <c r="D248" s="31" t="s">
        <v>2351</v>
      </c>
      <c r="E248" s="32">
        <v>43192</v>
      </c>
      <c r="F248" s="31" t="s">
        <v>655</v>
      </c>
      <c r="G248" s="31" t="s">
        <v>2169</v>
      </c>
      <c r="H248" s="33">
        <v>10</v>
      </c>
      <c r="I248" s="40">
        <v>1</v>
      </c>
      <c r="J248" s="34">
        <v>42000</v>
      </c>
      <c r="K248" s="34">
        <v>26267.5</v>
      </c>
      <c r="L248" s="34">
        <v>15732.5</v>
      </c>
      <c r="M248" s="33" t="s">
        <v>2079</v>
      </c>
      <c r="N248" s="39" t="s">
        <v>2096</v>
      </c>
      <c r="O248" s="39" t="s">
        <v>1997</v>
      </c>
      <c r="P248" s="39" t="s">
        <v>2081</v>
      </c>
      <c r="Q248" s="39" t="s">
        <v>2103</v>
      </c>
      <c r="R248" s="39" t="s">
        <v>2104</v>
      </c>
      <c r="S248" s="39" t="s">
        <v>2084</v>
      </c>
      <c r="T248" s="39" t="s">
        <v>2081</v>
      </c>
      <c r="U248" s="35" t="s">
        <v>663</v>
      </c>
      <c r="V248" s="177"/>
      <c r="W248" s="178"/>
    </row>
    <row r="249" s="83" customFormat="1" ht="26" customHeight="1" spans="1:23">
      <c r="A249" s="31" t="s">
        <v>989</v>
      </c>
      <c r="B249" s="31" t="s">
        <v>20</v>
      </c>
      <c r="C249" s="31" t="s">
        <v>2667</v>
      </c>
      <c r="D249" s="31" t="s">
        <v>2668</v>
      </c>
      <c r="E249" s="32">
        <v>43192</v>
      </c>
      <c r="F249" s="31" t="s">
        <v>655</v>
      </c>
      <c r="G249" s="31" t="s">
        <v>2169</v>
      </c>
      <c r="H249" s="33">
        <v>10</v>
      </c>
      <c r="I249" s="40">
        <v>2</v>
      </c>
      <c r="J249" s="34">
        <v>32000</v>
      </c>
      <c r="K249" s="34">
        <v>20013.3333333333</v>
      </c>
      <c r="L249" s="34">
        <v>11986.6666666667</v>
      </c>
      <c r="M249" s="33" t="s">
        <v>2079</v>
      </c>
      <c r="N249" s="39" t="s">
        <v>2096</v>
      </c>
      <c r="O249" s="39" t="s">
        <v>1997</v>
      </c>
      <c r="P249" s="39" t="s">
        <v>2081</v>
      </c>
      <c r="Q249" s="39" t="s">
        <v>2103</v>
      </c>
      <c r="R249" s="39" t="s">
        <v>2104</v>
      </c>
      <c r="S249" s="39" t="s">
        <v>2084</v>
      </c>
      <c r="T249" s="39" t="s">
        <v>2081</v>
      </c>
      <c r="U249" s="35" t="s">
        <v>663</v>
      </c>
      <c r="V249" s="177"/>
      <c r="W249" s="178" t="s">
        <v>2669</v>
      </c>
    </row>
    <row r="250" s="83" customFormat="1" ht="26" customHeight="1" spans="1:23">
      <c r="A250" s="31" t="s">
        <v>989</v>
      </c>
      <c r="B250" s="31" t="s">
        <v>20</v>
      </c>
      <c r="C250" s="31" t="s">
        <v>2670</v>
      </c>
      <c r="D250" s="31" t="s">
        <v>2671</v>
      </c>
      <c r="E250" s="32">
        <v>43192</v>
      </c>
      <c r="F250" s="31" t="s">
        <v>655</v>
      </c>
      <c r="G250" s="31" t="s">
        <v>2169</v>
      </c>
      <c r="H250" s="33">
        <v>10</v>
      </c>
      <c r="I250" s="40">
        <v>2</v>
      </c>
      <c r="J250" s="34">
        <v>38000</v>
      </c>
      <c r="K250" s="34">
        <v>23765.8333333333</v>
      </c>
      <c r="L250" s="34">
        <v>14234.1666666667</v>
      </c>
      <c r="M250" s="33" t="s">
        <v>2079</v>
      </c>
      <c r="N250" s="39" t="s">
        <v>2096</v>
      </c>
      <c r="O250" s="39" t="s">
        <v>1997</v>
      </c>
      <c r="P250" s="39" t="s">
        <v>2081</v>
      </c>
      <c r="Q250" s="39" t="s">
        <v>2103</v>
      </c>
      <c r="R250" s="39" t="s">
        <v>2104</v>
      </c>
      <c r="S250" s="39" t="s">
        <v>2084</v>
      </c>
      <c r="T250" s="39" t="s">
        <v>2081</v>
      </c>
      <c r="U250" s="35" t="s">
        <v>663</v>
      </c>
      <c r="V250" s="177"/>
      <c r="W250" s="178"/>
    </row>
    <row r="251" s="148" customFormat="1" ht="26" customHeight="1" spans="1:23">
      <c r="A251" s="31" t="s">
        <v>989</v>
      </c>
      <c r="B251" s="31" t="s">
        <v>20</v>
      </c>
      <c r="C251" s="31" t="s">
        <v>2672</v>
      </c>
      <c r="D251" s="31" t="s">
        <v>2673</v>
      </c>
      <c r="E251" s="32">
        <v>43192</v>
      </c>
      <c r="F251" s="31" t="s">
        <v>655</v>
      </c>
      <c r="G251" s="31" t="s">
        <v>2243</v>
      </c>
      <c r="H251" s="33">
        <v>1</v>
      </c>
      <c r="I251" s="40">
        <v>1</v>
      </c>
      <c r="J251" s="34">
        <v>58000</v>
      </c>
      <c r="K251" s="34">
        <v>58000</v>
      </c>
      <c r="L251" s="34">
        <v>0</v>
      </c>
      <c r="M251" s="33" t="s">
        <v>2123</v>
      </c>
      <c r="N251" s="39" t="s">
        <v>2124</v>
      </c>
      <c r="O251" s="39" t="s">
        <v>1997</v>
      </c>
      <c r="P251" s="39" t="s">
        <v>2196</v>
      </c>
      <c r="Q251" s="39" t="s">
        <v>2082</v>
      </c>
      <c r="R251" s="39" t="s">
        <v>2145</v>
      </c>
      <c r="S251" s="39" t="s">
        <v>2084</v>
      </c>
      <c r="T251" s="39" t="s">
        <v>2083</v>
      </c>
      <c r="U251" s="35" t="s">
        <v>663</v>
      </c>
      <c r="V251" s="200"/>
      <c r="W251" s="201" t="s">
        <v>2674</v>
      </c>
    </row>
    <row r="252" s="148" customFormat="1" ht="26" customHeight="1" spans="1:23">
      <c r="A252" s="30" t="s">
        <v>996</v>
      </c>
      <c r="B252" s="31" t="s">
        <v>20</v>
      </c>
      <c r="C252" s="31" t="s">
        <v>2675</v>
      </c>
      <c r="D252" s="31" t="s">
        <v>2676</v>
      </c>
      <c r="E252" s="32">
        <v>42705</v>
      </c>
      <c r="F252" s="31" t="s">
        <v>997</v>
      </c>
      <c r="G252" s="31" t="s">
        <v>2677</v>
      </c>
      <c r="H252" s="33">
        <v>1</v>
      </c>
      <c r="I252" s="40">
        <v>1</v>
      </c>
      <c r="J252" s="34">
        <v>265682.994454713</v>
      </c>
      <c r="K252" s="34">
        <v>265682.994454713</v>
      </c>
      <c r="L252" s="34">
        <v>0</v>
      </c>
      <c r="M252" s="33" t="s">
        <v>2137</v>
      </c>
      <c r="N252" s="33" t="s">
        <v>2143</v>
      </c>
      <c r="O252" s="33" t="s">
        <v>1997</v>
      </c>
      <c r="P252" s="33" t="s">
        <v>2196</v>
      </c>
      <c r="Q252" s="33" t="s">
        <v>2082</v>
      </c>
      <c r="R252" s="33" t="s">
        <v>2196</v>
      </c>
      <c r="S252" s="33" t="s">
        <v>2084</v>
      </c>
      <c r="T252" s="33" t="s">
        <v>2083</v>
      </c>
      <c r="U252" s="35" t="s">
        <v>988</v>
      </c>
      <c r="V252" s="200"/>
      <c r="W252" s="201"/>
    </row>
    <row r="253" s="148" customFormat="1" ht="26" customHeight="1" spans="1:23">
      <c r="A253" s="30" t="s">
        <v>996</v>
      </c>
      <c r="B253" s="31" t="s">
        <v>20</v>
      </c>
      <c r="C253" s="31" t="s">
        <v>2678</v>
      </c>
      <c r="D253" s="31" t="s">
        <v>2679</v>
      </c>
      <c r="E253" s="32">
        <v>42705</v>
      </c>
      <c r="F253" s="31" t="s">
        <v>997</v>
      </c>
      <c r="G253" s="31" t="s">
        <v>2142</v>
      </c>
      <c r="H253" s="33">
        <v>3</v>
      </c>
      <c r="I253" s="40">
        <v>168</v>
      </c>
      <c r="J253" s="34">
        <v>190617.005545287</v>
      </c>
      <c r="K253" s="34">
        <v>190617.005545287</v>
      </c>
      <c r="L253" s="34">
        <v>0</v>
      </c>
      <c r="M253" s="33" t="s">
        <v>2123</v>
      </c>
      <c r="N253" s="33" t="s">
        <v>2124</v>
      </c>
      <c r="O253" s="33" t="s">
        <v>1997</v>
      </c>
      <c r="P253" s="33" t="s">
        <v>2196</v>
      </c>
      <c r="Q253" s="33" t="s">
        <v>2082</v>
      </c>
      <c r="R253" s="33" t="s">
        <v>2196</v>
      </c>
      <c r="S253" s="33" t="s">
        <v>2084</v>
      </c>
      <c r="T253" s="33" t="s">
        <v>2083</v>
      </c>
      <c r="U253" s="35" t="s">
        <v>988</v>
      </c>
      <c r="V253" s="200"/>
      <c r="W253" s="201"/>
    </row>
    <row r="254" s="149" customFormat="1" ht="26" customHeight="1" spans="1:23">
      <c r="A254" s="110" t="s">
        <v>1021</v>
      </c>
      <c r="B254" s="202" t="s">
        <v>20</v>
      </c>
      <c r="C254" s="202" t="s">
        <v>2680</v>
      </c>
      <c r="D254" s="202" t="s">
        <v>2681</v>
      </c>
      <c r="E254" s="203">
        <v>43291</v>
      </c>
      <c r="F254" s="202" t="s">
        <v>738</v>
      </c>
      <c r="G254" s="202" t="s">
        <v>2565</v>
      </c>
      <c r="H254" s="204">
        <v>10</v>
      </c>
      <c r="I254" s="204">
        <v>1</v>
      </c>
      <c r="J254" s="205">
        <v>242332.134882585</v>
      </c>
      <c r="K254" s="205">
        <v>145803.167821022</v>
      </c>
      <c r="L254" s="205">
        <v>96528.967061563</v>
      </c>
      <c r="M254" s="204" t="s">
        <v>2079</v>
      </c>
      <c r="N254" s="204" t="s">
        <v>2089</v>
      </c>
      <c r="O254" s="204" t="s">
        <v>1997</v>
      </c>
      <c r="P254" s="204" t="s">
        <v>2081</v>
      </c>
      <c r="Q254" s="204" t="s">
        <v>2082</v>
      </c>
      <c r="R254" s="204" t="s">
        <v>2083</v>
      </c>
      <c r="S254" s="204" t="s">
        <v>2084</v>
      </c>
      <c r="T254" s="204" t="s">
        <v>2083</v>
      </c>
      <c r="U254" s="206" t="s">
        <v>2682</v>
      </c>
      <c r="V254" s="207"/>
      <c r="W254" s="208"/>
    </row>
    <row r="255" s="149" customFormat="1" ht="26" customHeight="1" spans="1:23">
      <c r="A255" s="110" t="s">
        <v>1021</v>
      </c>
      <c r="B255" s="202" t="s">
        <v>20</v>
      </c>
      <c r="C255" s="202" t="s">
        <v>2683</v>
      </c>
      <c r="D255" s="202" t="s">
        <v>2684</v>
      </c>
      <c r="E255" s="203">
        <v>43291</v>
      </c>
      <c r="F255" s="202" t="s">
        <v>738</v>
      </c>
      <c r="G255" s="202" t="s">
        <v>2685</v>
      </c>
      <c r="H255" s="204">
        <v>10</v>
      </c>
      <c r="I255" s="204">
        <v>1</v>
      </c>
      <c r="J255" s="205">
        <v>71539.539819061</v>
      </c>
      <c r="K255" s="205">
        <v>43042.9564578017</v>
      </c>
      <c r="L255" s="205">
        <v>28496.5833612593</v>
      </c>
      <c r="M255" s="204" t="s">
        <v>2079</v>
      </c>
      <c r="N255" s="204" t="s">
        <v>2080</v>
      </c>
      <c r="O255" s="204" t="s">
        <v>1997</v>
      </c>
      <c r="P255" s="204" t="s">
        <v>2081</v>
      </c>
      <c r="Q255" s="204" t="s">
        <v>2082</v>
      </c>
      <c r="R255" s="204" t="s">
        <v>2083</v>
      </c>
      <c r="S255" s="204" t="s">
        <v>2084</v>
      </c>
      <c r="T255" s="204" t="s">
        <v>2083</v>
      </c>
      <c r="U255" s="206" t="s">
        <v>1010</v>
      </c>
      <c r="V255" s="207"/>
      <c r="W255" s="208"/>
    </row>
    <row r="256" s="149" customFormat="1" ht="26" customHeight="1" spans="1:23">
      <c r="A256" s="110" t="s">
        <v>1021</v>
      </c>
      <c r="B256" s="202" t="s">
        <v>20</v>
      </c>
      <c r="C256" s="202" t="s">
        <v>2686</v>
      </c>
      <c r="D256" s="202" t="s">
        <v>2114</v>
      </c>
      <c r="E256" s="203">
        <v>43291</v>
      </c>
      <c r="F256" s="202" t="s">
        <v>738</v>
      </c>
      <c r="G256" s="202" t="s">
        <v>2078</v>
      </c>
      <c r="H256" s="204">
        <v>10</v>
      </c>
      <c r="I256" s="204">
        <v>1</v>
      </c>
      <c r="J256" s="205">
        <v>20683.4711500261</v>
      </c>
      <c r="K256" s="205">
        <v>12444.5551419324</v>
      </c>
      <c r="L256" s="205">
        <v>8238.91600809373</v>
      </c>
      <c r="M256" s="204" t="s">
        <v>2079</v>
      </c>
      <c r="N256" s="204" t="s">
        <v>2089</v>
      </c>
      <c r="O256" s="204" t="s">
        <v>1997</v>
      </c>
      <c r="P256" s="204" t="s">
        <v>2081</v>
      </c>
      <c r="Q256" s="204" t="s">
        <v>2082</v>
      </c>
      <c r="R256" s="204" t="s">
        <v>2083</v>
      </c>
      <c r="S256" s="204" t="s">
        <v>2084</v>
      </c>
      <c r="T256" s="204" t="s">
        <v>2083</v>
      </c>
      <c r="U256" s="206" t="s">
        <v>2687</v>
      </c>
      <c r="V256" s="207"/>
      <c r="W256" s="208"/>
    </row>
    <row r="257" s="149" customFormat="1" ht="26" customHeight="1" spans="1:23">
      <c r="A257" s="110" t="s">
        <v>1021</v>
      </c>
      <c r="B257" s="202" t="s">
        <v>20</v>
      </c>
      <c r="C257" s="202" t="s">
        <v>2688</v>
      </c>
      <c r="D257" s="202" t="s">
        <v>2689</v>
      </c>
      <c r="E257" s="203">
        <v>43291</v>
      </c>
      <c r="F257" s="202" t="s">
        <v>738</v>
      </c>
      <c r="G257" s="202" t="s">
        <v>2690</v>
      </c>
      <c r="H257" s="204">
        <v>10</v>
      </c>
      <c r="I257" s="204">
        <v>1</v>
      </c>
      <c r="J257" s="205">
        <v>51501.843163565</v>
      </c>
      <c r="K257" s="205">
        <v>30986.9423034116</v>
      </c>
      <c r="L257" s="205">
        <v>20514.9008601534</v>
      </c>
      <c r="M257" s="204" t="s">
        <v>2079</v>
      </c>
      <c r="N257" s="204" t="s">
        <v>2089</v>
      </c>
      <c r="O257" s="204" t="s">
        <v>1997</v>
      </c>
      <c r="P257" s="204" t="s">
        <v>2196</v>
      </c>
      <c r="Q257" s="204" t="s">
        <v>2082</v>
      </c>
      <c r="R257" s="204" t="s">
        <v>2214</v>
      </c>
      <c r="S257" s="204" t="s">
        <v>2084</v>
      </c>
      <c r="T257" s="204" t="s">
        <v>2083</v>
      </c>
      <c r="U257" s="206" t="s">
        <v>2691</v>
      </c>
      <c r="V257" s="207"/>
      <c r="W257" s="208"/>
    </row>
    <row r="258" s="149" customFormat="1" ht="26" customHeight="1" spans="1:23">
      <c r="A258" s="110" t="s">
        <v>1021</v>
      </c>
      <c r="B258" s="202" t="s">
        <v>20</v>
      </c>
      <c r="C258" s="202" t="s">
        <v>2692</v>
      </c>
      <c r="D258" s="202" t="s">
        <v>2475</v>
      </c>
      <c r="E258" s="203">
        <v>43291</v>
      </c>
      <c r="F258" s="202" t="s">
        <v>738</v>
      </c>
      <c r="G258" s="202" t="s">
        <v>2693</v>
      </c>
      <c r="H258" s="204">
        <v>3</v>
      </c>
      <c r="I258" s="204">
        <v>1</v>
      </c>
      <c r="J258" s="205">
        <v>23268.9050437794</v>
      </c>
      <c r="K258" s="205">
        <v>22105.4597915904</v>
      </c>
      <c r="L258" s="205">
        <v>1163.44525218897</v>
      </c>
      <c r="M258" s="204" t="s">
        <v>2079</v>
      </c>
      <c r="N258" s="204" t="s">
        <v>2089</v>
      </c>
      <c r="O258" s="204" t="s">
        <v>1997</v>
      </c>
      <c r="P258" s="204" t="s">
        <v>2081</v>
      </c>
      <c r="Q258" s="204" t="s">
        <v>2082</v>
      </c>
      <c r="R258" s="204" t="s">
        <v>2083</v>
      </c>
      <c r="S258" s="204" t="s">
        <v>2084</v>
      </c>
      <c r="T258" s="204" t="s">
        <v>2083</v>
      </c>
      <c r="U258" s="206" t="s">
        <v>2694</v>
      </c>
      <c r="V258" s="207"/>
      <c r="W258" s="208"/>
    </row>
    <row r="259" s="149" customFormat="1" ht="26" customHeight="1" spans="1:23">
      <c r="A259" s="110" t="s">
        <v>1021</v>
      </c>
      <c r="B259" s="202" t="s">
        <v>20</v>
      </c>
      <c r="C259" s="202" t="s">
        <v>2695</v>
      </c>
      <c r="D259" s="202" t="s">
        <v>2696</v>
      </c>
      <c r="E259" s="203">
        <v>43291</v>
      </c>
      <c r="F259" s="202" t="s">
        <v>738</v>
      </c>
      <c r="G259" s="202" t="s">
        <v>2136</v>
      </c>
      <c r="H259" s="204">
        <v>3</v>
      </c>
      <c r="I259" s="204">
        <v>65</v>
      </c>
      <c r="J259" s="205">
        <v>537770.249900679</v>
      </c>
      <c r="K259" s="205">
        <v>0</v>
      </c>
      <c r="L259" s="205">
        <v>537770.249900679</v>
      </c>
      <c r="M259" s="204" t="s">
        <v>2137</v>
      </c>
      <c r="N259" s="204" t="s">
        <v>2138</v>
      </c>
      <c r="O259" s="204" t="s">
        <v>1997</v>
      </c>
      <c r="P259" s="204" t="s">
        <v>2081</v>
      </c>
      <c r="Q259" s="204" t="s">
        <v>2103</v>
      </c>
      <c r="R259" s="204" t="s">
        <v>2139</v>
      </c>
      <c r="S259" s="204" t="s">
        <v>2084</v>
      </c>
      <c r="T259" s="33" t="s">
        <v>2159</v>
      </c>
      <c r="U259" s="206" t="s">
        <v>2697</v>
      </c>
      <c r="V259" s="207"/>
      <c r="W259" s="208"/>
    </row>
    <row r="260" s="83" customFormat="1" ht="26" customHeight="1" spans="1:23">
      <c r="A260" s="110" t="s">
        <v>1021</v>
      </c>
      <c r="B260" s="202" t="s">
        <v>20</v>
      </c>
      <c r="C260" s="202" t="s">
        <v>2698</v>
      </c>
      <c r="D260" s="202" t="s">
        <v>2699</v>
      </c>
      <c r="E260" s="203">
        <v>43291</v>
      </c>
      <c r="F260" s="202" t="s">
        <v>738</v>
      </c>
      <c r="G260" s="202" t="s">
        <v>2333</v>
      </c>
      <c r="H260" s="204">
        <v>10</v>
      </c>
      <c r="I260" s="204">
        <v>1</v>
      </c>
      <c r="J260" s="205">
        <v>62050.4134500783</v>
      </c>
      <c r="K260" s="205">
        <v>37333.6654257971</v>
      </c>
      <c r="L260" s="205">
        <v>24716.7480242812</v>
      </c>
      <c r="M260" s="204" t="s">
        <v>2079</v>
      </c>
      <c r="N260" s="204" t="s">
        <v>2089</v>
      </c>
      <c r="O260" s="204" t="s">
        <v>1997</v>
      </c>
      <c r="P260" s="204" t="s">
        <v>2081</v>
      </c>
      <c r="Q260" s="204" t="s">
        <v>2082</v>
      </c>
      <c r="R260" s="204" t="s">
        <v>2083</v>
      </c>
      <c r="S260" s="204" t="s">
        <v>2084</v>
      </c>
      <c r="T260" s="204" t="s">
        <v>2083</v>
      </c>
      <c r="U260" s="206" t="s">
        <v>2700</v>
      </c>
      <c r="V260" s="179" t="s">
        <v>2701</v>
      </c>
      <c r="W260" s="178" t="s">
        <v>2702</v>
      </c>
    </row>
    <row r="261" s="83" customFormat="1" ht="26" customHeight="1" spans="1:23">
      <c r="A261" s="110" t="s">
        <v>1021</v>
      </c>
      <c r="B261" s="202" t="s">
        <v>20</v>
      </c>
      <c r="C261" s="202" t="s">
        <v>2703</v>
      </c>
      <c r="D261" s="202" t="s">
        <v>2704</v>
      </c>
      <c r="E261" s="203">
        <v>43291</v>
      </c>
      <c r="F261" s="202" t="s">
        <v>902</v>
      </c>
      <c r="G261" s="202" t="s">
        <v>2685</v>
      </c>
      <c r="H261" s="204">
        <v>10</v>
      </c>
      <c r="I261" s="204">
        <v>1</v>
      </c>
      <c r="J261" s="205">
        <v>28853.4422542864</v>
      </c>
      <c r="K261" s="205">
        <v>17360.1544229956</v>
      </c>
      <c r="L261" s="205">
        <v>11493.2878312908</v>
      </c>
      <c r="M261" s="204" t="s">
        <v>2079</v>
      </c>
      <c r="N261" s="204" t="s">
        <v>2089</v>
      </c>
      <c r="O261" s="204" t="s">
        <v>1997</v>
      </c>
      <c r="P261" s="204" t="s">
        <v>2081</v>
      </c>
      <c r="Q261" s="204" t="s">
        <v>2103</v>
      </c>
      <c r="R261" s="204" t="s">
        <v>2104</v>
      </c>
      <c r="S261" s="204" t="s">
        <v>2084</v>
      </c>
      <c r="T261" s="33" t="s">
        <v>2159</v>
      </c>
      <c r="U261" s="206" t="s">
        <v>2705</v>
      </c>
      <c r="V261" s="177"/>
      <c r="W261" s="178"/>
    </row>
    <row r="262" s="83" customFormat="1" ht="26" customHeight="1" spans="1:23">
      <c r="A262" s="110" t="s">
        <v>1021</v>
      </c>
      <c r="B262" s="202" t="s">
        <v>20</v>
      </c>
      <c r="C262" s="202" t="s">
        <v>2706</v>
      </c>
      <c r="D262" s="202" t="s">
        <v>2696</v>
      </c>
      <c r="E262" s="203">
        <v>43291</v>
      </c>
      <c r="F262" s="202" t="s">
        <v>902</v>
      </c>
      <c r="G262" s="202" t="s">
        <v>2685</v>
      </c>
      <c r="H262" s="204">
        <v>3</v>
      </c>
      <c r="I262" s="204">
        <v>1</v>
      </c>
      <c r="J262" s="205">
        <v>24000</v>
      </c>
      <c r="K262" s="205">
        <v>0</v>
      </c>
      <c r="L262" s="205">
        <v>24000</v>
      </c>
      <c r="M262" s="204" t="s">
        <v>2079</v>
      </c>
      <c r="N262" s="204" t="s">
        <v>2138</v>
      </c>
      <c r="O262" s="204" t="s">
        <v>1997</v>
      </c>
      <c r="P262" s="204" t="s">
        <v>2081</v>
      </c>
      <c r="Q262" s="204" t="s">
        <v>2103</v>
      </c>
      <c r="R262" s="204" t="s">
        <v>2139</v>
      </c>
      <c r="S262" s="204" t="s">
        <v>2084</v>
      </c>
      <c r="T262" s="33" t="s">
        <v>2159</v>
      </c>
      <c r="U262" s="206" t="s">
        <v>2707</v>
      </c>
      <c r="V262" s="179" t="s">
        <v>2708</v>
      </c>
      <c r="W262" s="178" t="s">
        <v>414</v>
      </c>
    </row>
    <row r="263" s="83" customFormat="1" ht="26" customHeight="1" spans="1:23">
      <c r="A263" s="31" t="s">
        <v>1099</v>
      </c>
      <c r="B263" s="31" t="s">
        <v>20</v>
      </c>
      <c r="C263" s="31" t="s">
        <v>2709</v>
      </c>
      <c r="D263" s="31" t="s">
        <v>2710</v>
      </c>
      <c r="E263" s="32">
        <v>42846</v>
      </c>
      <c r="F263" s="31" t="s">
        <v>1059</v>
      </c>
      <c r="G263" s="31" t="s">
        <v>2078</v>
      </c>
      <c r="H263" s="33">
        <v>10</v>
      </c>
      <c r="I263" s="33">
        <v>1</v>
      </c>
      <c r="J263" s="34">
        <v>50800</v>
      </c>
      <c r="K263" s="34">
        <v>36597.1666666667</v>
      </c>
      <c r="L263" s="34">
        <v>14202.8333333333</v>
      </c>
      <c r="M263" s="33" t="s">
        <v>2079</v>
      </c>
      <c r="N263" s="33" t="s">
        <v>2089</v>
      </c>
      <c r="O263" s="33" t="s">
        <v>1997</v>
      </c>
      <c r="P263" s="33" t="s">
        <v>2081</v>
      </c>
      <c r="Q263" s="33" t="s">
        <v>2103</v>
      </c>
      <c r="R263" s="33" t="s">
        <v>2104</v>
      </c>
      <c r="S263" s="33" t="s">
        <v>2084</v>
      </c>
      <c r="T263" s="33" t="s">
        <v>2081</v>
      </c>
      <c r="U263" s="35" t="s">
        <v>1051</v>
      </c>
      <c r="V263" s="177"/>
      <c r="W263" s="178"/>
    </row>
    <row r="264" s="83" customFormat="1" ht="26" customHeight="1" spans="1:23">
      <c r="A264" s="31" t="s">
        <v>1099</v>
      </c>
      <c r="B264" s="31" t="s">
        <v>20</v>
      </c>
      <c r="C264" s="31" t="s">
        <v>2711</v>
      </c>
      <c r="D264" s="31" t="s">
        <v>2199</v>
      </c>
      <c r="E264" s="32">
        <v>42846</v>
      </c>
      <c r="F264" s="31" t="s">
        <v>1059</v>
      </c>
      <c r="G264" s="31" t="s">
        <v>2195</v>
      </c>
      <c r="H264" s="33">
        <v>3</v>
      </c>
      <c r="I264" s="33">
        <v>1500</v>
      </c>
      <c r="J264" s="34">
        <v>83000</v>
      </c>
      <c r="K264" s="34">
        <v>0</v>
      </c>
      <c r="L264" s="34">
        <v>83000</v>
      </c>
      <c r="M264" s="33" t="s">
        <v>2137</v>
      </c>
      <c r="N264" s="33" t="s">
        <v>2143</v>
      </c>
      <c r="O264" s="33" t="s">
        <v>1997</v>
      </c>
      <c r="P264" s="33" t="s">
        <v>2081</v>
      </c>
      <c r="Q264" s="33" t="s">
        <v>2103</v>
      </c>
      <c r="R264" s="33" t="s">
        <v>2305</v>
      </c>
      <c r="S264" s="33" t="s">
        <v>2084</v>
      </c>
      <c r="T264" s="33" t="s">
        <v>2081</v>
      </c>
      <c r="U264" s="35" t="s">
        <v>1051</v>
      </c>
      <c r="V264" s="177"/>
      <c r="W264" s="178" t="s">
        <v>414</v>
      </c>
    </row>
    <row r="265" s="83" customFormat="1" ht="26" customHeight="1" spans="1:23">
      <c r="A265" s="189" t="s">
        <v>1067</v>
      </c>
      <c r="B265" s="31" t="s">
        <v>20</v>
      </c>
      <c r="C265" s="31" t="s">
        <v>2712</v>
      </c>
      <c r="D265" s="31" t="s">
        <v>2713</v>
      </c>
      <c r="E265" s="32">
        <v>42556</v>
      </c>
      <c r="F265" s="31" t="s">
        <v>672</v>
      </c>
      <c r="G265" s="31" t="s">
        <v>2078</v>
      </c>
      <c r="H265" s="33">
        <v>10</v>
      </c>
      <c r="I265" s="33">
        <v>3</v>
      </c>
      <c r="J265" s="34">
        <v>143000</v>
      </c>
      <c r="K265" s="34">
        <v>113208.333333333</v>
      </c>
      <c r="L265" s="34">
        <v>29791.6666666667</v>
      </c>
      <c r="M265" s="33" t="s">
        <v>2079</v>
      </c>
      <c r="N265" s="33" t="s">
        <v>2089</v>
      </c>
      <c r="O265" s="33" t="s">
        <v>1997</v>
      </c>
      <c r="P265" s="33" t="s">
        <v>2081</v>
      </c>
      <c r="Q265" s="33" t="s">
        <v>2103</v>
      </c>
      <c r="R265" s="33" t="s">
        <v>2104</v>
      </c>
      <c r="S265" s="33" t="s">
        <v>2084</v>
      </c>
      <c r="T265" s="33" t="s">
        <v>2081</v>
      </c>
      <c r="U265" s="35" t="s">
        <v>674</v>
      </c>
      <c r="V265" s="177"/>
      <c r="W265" s="178"/>
    </row>
    <row r="266" s="83" customFormat="1" ht="26" customHeight="1" spans="1:23">
      <c r="A266" s="189" t="s">
        <v>1067</v>
      </c>
      <c r="B266" s="31" t="s">
        <v>20</v>
      </c>
      <c r="C266" s="31" t="s">
        <v>2714</v>
      </c>
      <c r="D266" s="31" t="s">
        <v>2715</v>
      </c>
      <c r="E266" s="32">
        <v>42556</v>
      </c>
      <c r="F266" s="31" t="s">
        <v>672</v>
      </c>
      <c r="G266" s="31" t="s">
        <v>2716</v>
      </c>
      <c r="H266" s="33">
        <v>1</v>
      </c>
      <c r="I266" s="33">
        <v>12600</v>
      </c>
      <c r="J266" s="34">
        <v>88200</v>
      </c>
      <c r="K266" s="34">
        <v>88200</v>
      </c>
      <c r="L266" s="34">
        <v>0</v>
      </c>
      <c r="M266" s="33" t="s">
        <v>2137</v>
      </c>
      <c r="N266" s="33" t="s">
        <v>2143</v>
      </c>
      <c r="O266" s="33" t="s">
        <v>1997</v>
      </c>
      <c r="P266" s="33" t="s">
        <v>2196</v>
      </c>
      <c r="Q266" s="33" t="s">
        <v>2082</v>
      </c>
      <c r="R266" s="33" t="s">
        <v>2197</v>
      </c>
      <c r="S266" s="33" t="s">
        <v>2084</v>
      </c>
      <c r="T266" s="33" t="s">
        <v>2083</v>
      </c>
      <c r="U266" s="35" t="s">
        <v>674</v>
      </c>
      <c r="V266" s="177"/>
      <c r="W266" s="178"/>
    </row>
    <row r="267" s="83" customFormat="1" ht="26" customHeight="1" spans="1:23">
      <c r="A267" s="31" t="s">
        <v>1103</v>
      </c>
      <c r="B267" s="31" t="s">
        <v>20</v>
      </c>
      <c r="C267" s="31" t="s">
        <v>2717</v>
      </c>
      <c r="D267" s="31" t="s">
        <v>2164</v>
      </c>
      <c r="E267" s="32">
        <v>42690</v>
      </c>
      <c r="F267" s="31" t="s">
        <v>908</v>
      </c>
      <c r="G267" s="31" t="s">
        <v>2718</v>
      </c>
      <c r="H267" s="33">
        <v>10</v>
      </c>
      <c r="I267" s="33">
        <v>1</v>
      </c>
      <c r="J267" s="34">
        <v>328453</v>
      </c>
      <c r="K267" s="34">
        <v>309200</v>
      </c>
      <c r="L267" s="34">
        <v>19253</v>
      </c>
      <c r="M267" s="33" t="s">
        <v>2079</v>
      </c>
      <c r="N267" s="33" t="s">
        <v>2089</v>
      </c>
      <c r="O267" s="33" t="s">
        <v>1997</v>
      </c>
      <c r="P267" s="33" t="s">
        <v>2196</v>
      </c>
      <c r="Q267" s="33" t="s">
        <v>2082</v>
      </c>
      <c r="R267" s="33" t="s">
        <v>2196</v>
      </c>
      <c r="S267" s="33" t="s">
        <v>2084</v>
      </c>
      <c r="T267" s="33" t="s">
        <v>2081</v>
      </c>
      <c r="U267" s="35" t="s">
        <v>904</v>
      </c>
      <c r="V267" s="177"/>
      <c r="W267" s="178"/>
    </row>
    <row r="268" s="83" customFormat="1" ht="26" customHeight="1" spans="1:23">
      <c r="A268" s="31" t="s">
        <v>1103</v>
      </c>
      <c r="B268" s="31" t="s">
        <v>20</v>
      </c>
      <c r="C268" s="31" t="s">
        <v>2719</v>
      </c>
      <c r="D268" s="31" t="s">
        <v>2168</v>
      </c>
      <c r="E268" s="32">
        <v>42690</v>
      </c>
      <c r="F268" s="31" t="s">
        <v>908</v>
      </c>
      <c r="G268" s="31" t="s">
        <v>2169</v>
      </c>
      <c r="H268" s="33">
        <v>5</v>
      </c>
      <c r="I268" s="33">
        <v>1</v>
      </c>
      <c r="J268" s="34">
        <v>22620</v>
      </c>
      <c r="K268" s="34">
        <v>22620</v>
      </c>
      <c r="L268" s="34">
        <v>0</v>
      </c>
      <c r="M268" s="33" t="s">
        <v>2079</v>
      </c>
      <c r="N268" s="33" t="s">
        <v>2096</v>
      </c>
      <c r="O268" s="33" t="s">
        <v>1997</v>
      </c>
      <c r="P268" s="33" t="s">
        <v>2196</v>
      </c>
      <c r="Q268" s="33" t="s">
        <v>2082</v>
      </c>
      <c r="R268" s="33" t="s">
        <v>2196</v>
      </c>
      <c r="S268" s="33" t="s">
        <v>2084</v>
      </c>
      <c r="T268" s="33" t="s">
        <v>2081</v>
      </c>
      <c r="U268" s="35" t="s">
        <v>904</v>
      </c>
      <c r="V268" s="177"/>
      <c r="W268" s="178"/>
    </row>
    <row r="269" s="83" customFormat="1" ht="26" customHeight="1" spans="1:23">
      <c r="A269" s="31" t="s">
        <v>1103</v>
      </c>
      <c r="B269" s="31" t="s">
        <v>20</v>
      </c>
      <c r="C269" s="31" t="s">
        <v>2720</v>
      </c>
      <c r="D269" s="31" t="s">
        <v>2171</v>
      </c>
      <c r="E269" s="32">
        <v>42690</v>
      </c>
      <c r="F269" s="31" t="s">
        <v>908</v>
      </c>
      <c r="G269" s="31" t="s">
        <v>2169</v>
      </c>
      <c r="H269" s="33">
        <v>5</v>
      </c>
      <c r="I269" s="33">
        <v>1</v>
      </c>
      <c r="J269" s="34">
        <v>15620</v>
      </c>
      <c r="K269" s="34">
        <v>15620</v>
      </c>
      <c r="L269" s="34">
        <v>0</v>
      </c>
      <c r="M269" s="33" t="s">
        <v>2079</v>
      </c>
      <c r="N269" s="33" t="s">
        <v>2096</v>
      </c>
      <c r="O269" s="33" t="s">
        <v>1997</v>
      </c>
      <c r="P269" s="33" t="s">
        <v>2196</v>
      </c>
      <c r="Q269" s="33" t="s">
        <v>2082</v>
      </c>
      <c r="R269" s="33" t="s">
        <v>2196</v>
      </c>
      <c r="S269" s="33" t="s">
        <v>2084</v>
      </c>
      <c r="T269" s="33" t="s">
        <v>2081</v>
      </c>
      <c r="U269" s="35" t="s">
        <v>904</v>
      </c>
      <c r="V269" s="177"/>
      <c r="W269" s="178"/>
    </row>
    <row r="270" s="83" customFormat="1" ht="26" customHeight="1" spans="1:23">
      <c r="A270" s="31" t="s">
        <v>1103</v>
      </c>
      <c r="B270" s="31" t="s">
        <v>20</v>
      </c>
      <c r="C270" s="31" t="s">
        <v>2721</v>
      </c>
      <c r="D270" s="31" t="s">
        <v>2722</v>
      </c>
      <c r="E270" s="32">
        <v>42690</v>
      </c>
      <c r="F270" s="31" t="s">
        <v>908</v>
      </c>
      <c r="G270" s="31" t="s">
        <v>2169</v>
      </c>
      <c r="H270" s="33">
        <v>5</v>
      </c>
      <c r="I270" s="33">
        <v>1</v>
      </c>
      <c r="J270" s="34">
        <v>15620</v>
      </c>
      <c r="K270" s="34">
        <v>14839</v>
      </c>
      <c r="L270" s="34">
        <v>781</v>
      </c>
      <c r="M270" s="33" t="s">
        <v>2079</v>
      </c>
      <c r="N270" s="33" t="s">
        <v>2096</v>
      </c>
      <c r="O270" s="33" t="s">
        <v>1997</v>
      </c>
      <c r="P270" s="33" t="s">
        <v>2081</v>
      </c>
      <c r="Q270" s="33" t="s">
        <v>2103</v>
      </c>
      <c r="R270" s="33" t="s">
        <v>2104</v>
      </c>
      <c r="S270" s="33" t="s">
        <v>2084</v>
      </c>
      <c r="T270" s="33" t="s">
        <v>2081</v>
      </c>
      <c r="U270" s="35" t="s">
        <v>904</v>
      </c>
      <c r="V270" s="177"/>
      <c r="W270" s="178" t="s">
        <v>2723</v>
      </c>
    </row>
    <row r="271" s="83" customFormat="1" ht="26" customHeight="1" spans="1:23">
      <c r="A271" s="31" t="s">
        <v>1103</v>
      </c>
      <c r="B271" s="31" t="s">
        <v>20</v>
      </c>
      <c r="C271" s="31" t="s">
        <v>2724</v>
      </c>
      <c r="D271" s="31" t="s">
        <v>2725</v>
      </c>
      <c r="E271" s="32">
        <v>42690</v>
      </c>
      <c r="F271" s="31" t="s">
        <v>908</v>
      </c>
      <c r="G271" s="31" t="s">
        <v>2169</v>
      </c>
      <c r="H271" s="33">
        <v>5</v>
      </c>
      <c r="I271" s="33">
        <v>1</v>
      </c>
      <c r="J271" s="34">
        <v>7420</v>
      </c>
      <c r="K271" s="34">
        <v>7420</v>
      </c>
      <c r="L271" s="34">
        <v>0</v>
      </c>
      <c r="M271" s="33" t="s">
        <v>2079</v>
      </c>
      <c r="N271" s="33" t="s">
        <v>2096</v>
      </c>
      <c r="O271" s="33" t="s">
        <v>1997</v>
      </c>
      <c r="P271" s="33" t="s">
        <v>2196</v>
      </c>
      <c r="Q271" s="33" t="s">
        <v>2082</v>
      </c>
      <c r="R271" s="33" t="s">
        <v>2196</v>
      </c>
      <c r="S271" s="33" t="s">
        <v>2084</v>
      </c>
      <c r="T271" s="33" t="s">
        <v>2081</v>
      </c>
      <c r="U271" s="35" t="s">
        <v>904</v>
      </c>
      <c r="V271" s="177"/>
      <c r="W271" s="178" t="s">
        <v>2726</v>
      </c>
    </row>
    <row r="272" s="83" customFormat="1" ht="26" customHeight="1" spans="1:23">
      <c r="A272" s="31" t="s">
        <v>1103</v>
      </c>
      <c r="B272" s="31" t="s">
        <v>20</v>
      </c>
      <c r="C272" s="31" t="s">
        <v>2727</v>
      </c>
      <c r="D272" s="31" t="s">
        <v>2728</v>
      </c>
      <c r="E272" s="32">
        <v>42690</v>
      </c>
      <c r="F272" s="31" t="s">
        <v>908</v>
      </c>
      <c r="G272" s="31" t="s">
        <v>2169</v>
      </c>
      <c r="H272" s="33">
        <v>5</v>
      </c>
      <c r="I272" s="33">
        <v>1</v>
      </c>
      <c r="J272" s="34">
        <v>15420</v>
      </c>
      <c r="K272" s="34">
        <v>15420</v>
      </c>
      <c r="L272" s="34">
        <v>0</v>
      </c>
      <c r="M272" s="33" t="s">
        <v>2079</v>
      </c>
      <c r="N272" s="33" t="s">
        <v>2096</v>
      </c>
      <c r="O272" s="33" t="s">
        <v>1997</v>
      </c>
      <c r="P272" s="33" t="s">
        <v>2196</v>
      </c>
      <c r="Q272" s="33" t="s">
        <v>2082</v>
      </c>
      <c r="R272" s="33" t="s">
        <v>2196</v>
      </c>
      <c r="S272" s="33" t="s">
        <v>2084</v>
      </c>
      <c r="T272" s="33" t="s">
        <v>2081</v>
      </c>
      <c r="U272" s="35" t="s">
        <v>904</v>
      </c>
      <c r="V272" s="177"/>
      <c r="W272" s="178"/>
    </row>
    <row r="273" s="83" customFormat="1" ht="26" customHeight="1" spans="1:23">
      <c r="A273" s="31" t="s">
        <v>1118</v>
      </c>
      <c r="B273" s="31" t="s">
        <v>20</v>
      </c>
      <c r="C273" s="31" t="s">
        <v>2729</v>
      </c>
      <c r="D273" s="31" t="s">
        <v>2730</v>
      </c>
      <c r="E273" s="32">
        <v>42741</v>
      </c>
      <c r="F273" s="31" t="s">
        <v>2731</v>
      </c>
      <c r="G273" s="31" t="s">
        <v>2469</v>
      </c>
      <c r="H273" s="33">
        <v>10</v>
      </c>
      <c r="I273" s="33">
        <v>1</v>
      </c>
      <c r="J273" s="34">
        <v>95381.28</v>
      </c>
      <c r="K273" s="34">
        <v>70979.5692</v>
      </c>
      <c r="L273" s="34">
        <v>24401.7108</v>
      </c>
      <c r="M273" s="33" t="s">
        <v>2079</v>
      </c>
      <c r="N273" s="33" t="s">
        <v>2089</v>
      </c>
      <c r="O273" s="33" t="s">
        <v>1997</v>
      </c>
      <c r="P273" s="33" t="s">
        <v>2081</v>
      </c>
      <c r="Q273" s="33" t="s">
        <v>2103</v>
      </c>
      <c r="R273" s="33" t="s">
        <v>2104</v>
      </c>
      <c r="S273" s="33" t="s">
        <v>2105</v>
      </c>
      <c r="T273" s="33" t="s">
        <v>2081</v>
      </c>
      <c r="U273" s="35" t="s">
        <v>854</v>
      </c>
      <c r="V273" s="177"/>
      <c r="W273" s="178"/>
    </row>
    <row r="274" s="83" customFormat="1" ht="26" customHeight="1" spans="1:23">
      <c r="A274" s="31" t="s">
        <v>1106</v>
      </c>
      <c r="B274" s="31" t="s">
        <v>20</v>
      </c>
      <c r="C274" s="31" t="s">
        <v>2732</v>
      </c>
      <c r="D274" s="31" t="s">
        <v>2733</v>
      </c>
      <c r="E274" s="32">
        <v>42696</v>
      </c>
      <c r="F274" s="31" t="s">
        <v>2734</v>
      </c>
      <c r="G274" s="31" t="s">
        <v>2735</v>
      </c>
      <c r="H274" s="33">
        <v>10</v>
      </c>
      <c r="I274" s="33">
        <v>1</v>
      </c>
      <c r="J274" s="34">
        <v>771998.05</v>
      </c>
      <c r="K274" s="34">
        <v>586718.518</v>
      </c>
      <c r="L274" s="34">
        <v>185279.532</v>
      </c>
      <c r="M274" s="33" t="s">
        <v>2079</v>
      </c>
      <c r="N274" s="33" t="s">
        <v>2080</v>
      </c>
      <c r="O274" s="33" t="s">
        <v>1997</v>
      </c>
      <c r="P274" s="33" t="s">
        <v>2081</v>
      </c>
      <c r="Q274" s="33" t="s">
        <v>2103</v>
      </c>
      <c r="R274" s="33" t="s">
        <v>2104</v>
      </c>
      <c r="S274" s="33" t="s">
        <v>2084</v>
      </c>
      <c r="T274" s="33" t="s">
        <v>2081</v>
      </c>
      <c r="U274" s="35" t="s">
        <v>1098</v>
      </c>
      <c r="V274" s="177"/>
      <c r="W274" s="178"/>
    </row>
    <row r="275" s="83" customFormat="1" ht="26" customHeight="1" spans="1:23">
      <c r="A275" s="31" t="s">
        <v>1106</v>
      </c>
      <c r="B275" s="31" t="s">
        <v>20</v>
      </c>
      <c r="C275" s="31" t="s">
        <v>2736</v>
      </c>
      <c r="D275" s="31" t="s">
        <v>2737</v>
      </c>
      <c r="E275" s="32">
        <v>42696</v>
      </c>
      <c r="F275" s="31" t="s">
        <v>2734</v>
      </c>
      <c r="G275" s="31" t="s">
        <v>2738</v>
      </c>
      <c r="H275" s="33">
        <v>10</v>
      </c>
      <c r="I275" s="33">
        <v>1</v>
      </c>
      <c r="J275" s="34">
        <v>265312.84</v>
      </c>
      <c r="K275" s="34">
        <v>201637.7584</v>
      </c>
      <c r="L275" s="34">
        <v>63675.0816</v>
      </c>
      <c r="M275" s="33" t="s">
        <v>2079</v>
      </c>
      <c r="N275" s="33" t="s">
        <v>2080</v>
      </c>
      <c r="O275" s="33" t="s">
        <v>1997</v>
      </c>
      <c r="P275" s="33" t="s">
        <v>2081</v>
      </c>
      <c r="Q275" s="33" t="s">
        <v>2103</v>
      </c>
      <c r="R275" s="33" t="s">
        <v>2104</v>
      </c>
      <c r="S275" s="33" t="s">
        <v>2084</v>
      </c>
      <c r="T275" s="33" t="s">
        <v>2081</v>
      </c>
      <c r="U275" s="35" t="s">
        <v>1098</v>
      </c>
      <c r="V275" s="177"/>
      <c r="W275" s="178"/>
    </row>
    <row r="276" s="83" customFormat="1" ht="26" customHeight="1" spans="1:23">
      <c r="A276" s="31" t="s">
        <v>1106</v>
      </c>
      <c r="B276" s="31" t="s">
        <v>20</v>
      </c>
      <c r="C276" s="31" t="s">
        <v>2739</v>
      </c>
      <c r="D276" s="31" t="s">
        <v>2740</v>
      </c>
      <c r="E276" s="32">
        <v>42696</v>
      </c>
      <c r="F276" s="31" t="s">
        <v>2734</v>
      </c>
      <c r="G276" s="31" t="s">
        <v>2741</v>
      </c>
      <c r="H276" s="33">
        <v>10</v>
      </c>
      <c r="I276" s="33">
        <v>1</v>
      </c>
      <c r="J276" s="34">
        <v>73789.11</v>
      </c>
      <c r="K276" s="34">
        <v>56079.7236</v>
      </c>
      <c r="L276" s="34">
        <v>17709.3864</v>
      </c>
      <c r="M276" s="33" t="s">
        <v>2079</v>
      </c>
      <c r="N276" s="33" t="s">
        <v>2089</v>
      </c>
      <c r="O276" s="33" t="s">
        <v>1997</v>
      </c>
      <c r="P276" s="33" t="s">
        <v>2081</v>
      </c>
      <c r="Q276" s="33" t="s">
        <v>2103</v>
      </c>
      <c r="R276" s="33" t="s">
        <v>2104</v>
      </c>
      <c r="S276" s="33" t="s">
        <v>2084</v>
      </c>
      <c r="T276" s="33" t="s">
        <v>2081</v>
      </c>
      <c r="U276" s="35" t="s">
        <v>1098</v>
      </c>
      <c r="V276" s="177"/>
      <c r="W276" s="178" t="s">
        <v>2742</v>
      </c>
    </row>
    <row r="277" s="83" customFormat="1" ht="26" customHeight="1" spans="1:23">
      <c r="A277" s="31" t="s">
        <v>1106</v>
      </c>
      <c r="B277" s="31" t="s">
        <v>20</v>
      </c>
      <c r="C277" s="31" t="s">
        <v>2743</v>
      </c>
      <c r="D277" s="31" t="s">
        <v>2744</v>
      </c>
      <c r="E277" s="32">
        <v>42696</v>
      </c>
      <c r="F277" s="31" t="s">
        <v>2734</v>
      </c>
      <c r="G277" s="31" t="s">
        <v>2078</v>
      </c>
      <c r="H277" s="33">
        <v>5</v>
      </c>
      <c r="I277" s="33">
        <v>2</v>
      </c>
      <c r="J277" s="34">
        <v>16800</v>
      </c>
      <c r="K277" s="34">
        <v>15960</v>
      </c>
      <c r="L277" s="34">
        <v>840</v>
      </c>
      <c r="M277" s="33" t="s">
        <v>2079</v>
      </c>
      <c r="N277" s="33" t="s">
        <v>2089</v>
      </c>
      <c r="O277" s="33" t="s">
        <v>1997</v>
      </c>
      <c r="P277" s="33" t="s">
        <v>2081</v>
      </c>
      <c r="Q277" s="33" t="s">
        <v>2103</v>
      </c>
      <c r="R277" s="33" t="s">
        <v>2104</v>
      </c>
      <c r="S277" s="33" t="s">
        <v>2084</v>
      </c>
      <c r="T277" s="33" t="s">
        <v>2081</v>
      </c>
      <c r="U277" s="35" t="s">
        <v>1098</v>
      </c>
      <c r="V277" s="177"/>
      <c r="W277" s="178"/>
    </row>
    <row r="278" s="83" customFormat="1" ht="26" customHeight="1" spans="1:23">
      <c r="A278" s="31" t="s">
        <v>1106</v>
      </c>
      <c r="B278" s="31" t="s">
        <v>20</v>
      </c>
      <c r="C278" s="31" t="s">
        <v>2745</v>
      </c>
      <c r="D278" s="31" t="s">
        <v>2087</v>
      </c>
      <c r="E278" s="32">
        <v>42696</v>
      </c>
      <c r="F278" s="31" t="s">
        <v>2734</v>
      </c>
      <c r="G278" s="31" t="s">
        <v>2746</v>
      </c>
      <c r="H278" s="33">
        <v>10</v>
      </c>
      <c r="I278" s="33">
        <v>1</v>
      </c>
      <c r="J278" s="34">
        <v>45900</v>
      </c>
      <c r="K278" s="34">
        <v>34884</v>
      </c>
      <c r="L278" s="34">
        <v>11016</v>
      </c>
      <c r="M278" s="33" t="s">
        <v>2079</v>
      </c>
      <c r="N278" s="33" t="s">
        <v>2089</v>
      </c>
      <c r="O278" s="33" t="s">
        <v>1997</v>
      </c>
      <c r="P278" s="33" t="s">
        <v>2081</v>
      </c>
      <c r="Q278" s="33" t="s">
        <v>2103</v>
      </c>
      <c r="R278" s="33" t="s">
        <v>2104</v>
      </c>
      <c r="S278" s="33" t="s">
        <v>2084</v>
      </c>
      <c r="T278" s="33" t="s">
        <v>2081</v>
      </c>
      <c r="U278" s="35" t="s">
        <v>1098</v>
      </c>
      <c r="V278" s="177"/>
      <c r="W278" s="178"/>
    </row>
    <row r="279" s="83" customFormat="1" ht="26" customHeight="1" spans="1:23">
      <c r="A279" s="31" t="s">
        <v>1110</v>
      </c>
      <c r="B279" s="31" t="s">
        <v>20</v>
      </c>
      <c r="C279" s="31" t="s">
        <v>2747</v>
      </c>
      <c r="D279" s="31" t="s">
        <v>2748</v>
      </c>
      <c r="E279" s="32">
        <v>44056</v>
      </c>
      <c r="F279" s="31" t="s">
        <v>2749</v>
      </c>
      <c r="G279" s="31" t="s">
        <v>2750</v>
      </c>
      <c r="H279" s="33">
        <v>20</v>
      </c>
      <c r="I279" s="33">
        <v>1</v>
      </c>
      <c r="J279" s="34">
        <v>1658631.82</v>
      </c>
      <c r="K279" s="34">
        <v>334836.2986625</v>
      </c>
      <c r="L279" s="34">
        <v>1323795.5213375</v>
      </c>
      <c r="M279" s="33" t="s">
        <v>2079</v>
      </c>
      <c r="N279" s="33" t="s">
        <v>2080</v>
      </c>
      <c r="O279" s="33" t="s">
        <v>1997</v>
      </c>
      <c r="P279" s="33" t="s">
        <v>2081</v>
      </c>
      <c r="Q279" s="33" t="s">
        <v>2103</v>
      </c>
      <c r="R279" s="33" t="s">
        <v>2128</v>
      </c>
      <c r="S279" s="33" t="s">
        <v>2084</v>
      </c>
      <c r="T279" s="33" t="s">
        <v>2081</v>
      </c>
      <c r="U279" s="35" t="s">
        <v>1101</v>
      </c>
      <c r="V279" s="177"/>
      <c r="W279" s="178"/>
    </row>
    <row r="280" s="83" customFormat="1" ht="26" customHeight="1" spans="1:23">
      <c r="A280" s="31" t="s">
        <v>1110</v>
      </c>
      <c r="B280" s="31" t="s">
        <v>20</v>
      </c>
      <c r="C280" s="31" t="s">
        <v>2751</v>
      </c>
      <c r="D280" s="31" t="s">
        <v>2752</v>
      </c>
      <c r="E280" s="32">
        <v>44056</v>
      </c>
      <c r="F280" s="31" t="s">
        <v>2749</v>
      </c>
      <c r="G280" s="31" t="s">
        <v>2095</v>
      </c>
      <c r="H280" s="33">
        <v>5</v>
      </c>
      <c r="I280" s="33">
        <v>14</v>
      </c>
      <c r="J280" s="34">
        <v>193854.539448329</v>
      </c>
      <c r="K280" s="34">
        <v>156537.540604526</v>
      </c>
      <c r="L280" s="34">
        <v>37316.9988438033</v>
      </c>
      <c r="M280" s="33" t="s">
        <v>2079</v>
      </c>
      <c r="N280" s="33" t="s">
        <v>2110</v>
      </c>
      <c r="O280" s="33" t="s">
        <v>1997</v>
      </c>
      <c r="P280" s="33" t="s">
        <v>2081</v>
      </c>
      <c r="Q280" s="33" t="s">
        <v>2103</v>
      </c>
      <c r="R280" s="33" t="s">
        <v>2128</v>
      </c>
      <c r="S280" s="33" t="s">
        <v>2084</v>
      </c>
      <c r="T280" s="33" t="s">
        <v>2081</v>
      </c>
      <c r="U280" s="35" t="s">
        <v>1101</v>
      </c>
      <c r="V280" s="179" t="s">
        <v>2753</v>
      </c>
      <c r="W280" s="178" t="s">
        <v>414</v>
      </c>
    </row>
    <row r="281" s="83" customFormat="1" ht="26" customHeight="1" spans="1:23">
      <c r="A281" s="31" t="s">
        <v>1110</v>
      </c>
      <c r="B281" s="31" t="s">
        <v>20</v>
      </c>
      <c r="C281" s="31" t="s">
        <v>2754</v>
      </c>
      <c r="D281" s="31" t="s">
        <v>2755</v>
      </c>
      <c r="E281" s="32">
        <v>44056</v>
      </c>
      <c r="F281" s="31" t="s">
        <v>2749</v>
      </c>
      <c r="G281" s="31" t="s">
        <v>2095</v>
      </c>
      <c r="H281" s="33">
        <v>5</v>
      </c>
      <c r="I281" s="33">
        <v>56</v>
      </c>
      <c r="J281" s="34"/>
      <c r="K281" s="34"/>
      <c r="L281" s="34"/>
      <c r="M281" s="33" t="s">
        <v>2079</v>
      </c>
      <c r="N281" s="33" t="s">
        <v>2110</v>
      </c>
      <c r="O281" s="33" t="s">
        <v>1997</v>
      </c>
      <c r="P281" s="33" t="s">
        <v>2081</v>
      </c>
      <c r="Q281" s="33" t="s">
        <v>2103</v>
      </c>
      <c r="R281" s="33" t="s">
        <v>2128</v>
      </c>
      <c r="S281" s="33" t="s">
        <v>2084</v>
      </c>
      <c r="T281" s="33" t="s">
        <v>2081</v>
      </c>
      <c r="U281" s="35" t="s">
        <v>1101</v>
      </c>
      <c r="V281" s="177"/>
      <c r="W281" s="178"/>
    </row>
    <row r="282" s="83" customFormat="1" ht="26" customHeight="1" spans="1:23">
      <c r="A282" s="31" t="s">
        <v>1110</v>
      </c>
      <c r="B282" s="31" t="s">
        <v>20</v>
      </c>
      <c r="C282" s="31" t="s">
        <v>2756</v>
      </c>
      <c r="D282" s="31" t="s">
        <v>2757</v>
      </c>
      <c r="E282" s="32">
        <v>44056</v>
      </c>
      <c r="F282" s="31" t="s">
        <v>2749</v>
      </c>
      <c r="G282" s="31" t="s">
        <v>2095</v>
      </c>
      <c r="H282" s="33">
        <v>5</v>
      </c>
      <c r="I282" s="33">
        <v>56</v>
      </c>
      <c r="J282" s="34"/>
      <c r="K282" s="34"/>
      <c r="L282" s="34"/>
      <c r="M282" s="33" t="s">
        <v>2079</v>
      </c>
      <c r="N282" s="33" t="s">
        <v>2110</v>
      </c>
      <c r="O282" s="33" t="s">
        <v>1997</v>
      </c>
      <c r="P282" s="33" t="s">
        <v>2081</v>
      </c>
      <c r="Q282" s="33" t="s">
        <v>2103</v>
      </c>
      <c r="R282" s="33" t="s">
        <v>2128</v>
      </c>
      <c r="S282" s="33" t="s">
        <v>2084</v>
      </c>
      <c r="T282" s="33" t="s">
        <v>2081</v>
      </c>
      <c r="U282" s="35" t="s">
        <v>1101</v>
      </c>
      <c r="V282" s="177"/>
      <c r="W282" s="178"/>
    </row>
    <row r="283" s="83" customFormat="1" ht="26" customHeight="1" spans="1:23">
      <c r="A283" s="30" t="s">
        <v>1114</v>
      </c>
      <c r="B283" s="31" t="s">
        <v>20</v>
      </c>
      <c r="C283" s="31" t="s">
        <v>2758</v>
      </c>
      <c r="D283" s="31" t="s">
        <v>2759</v>
      </c>
      <c r="E283" s="32">
        <v>42925</v>
      </c>
      <c r="F283" s="31" t="s">
        <v>972</v>
      </c>
      <c r="G283" s="31" t="s">
        <v>2095</v>
      </c>
      <c r="H283" s="33">
        <v>5</v>
      </c>
      <c r="I283" s="33">
        <v>4</v>
      </c>
      <c r="J283" s="34">
        <v>7000</v>
      </c>
      <c r="K283" s="34">
        <v>7000</v>
      </c>
      <c r="L283" s="34">
        <v>0</v>
      </c>
      <c r="M283" s="33" t="s">
        <v>2079</v>
      </c>
      <c r="N283" s="33" t="s">
        <v>2089</v>
      </c>
      <c r="O283" s="33" t="s">
        <v>1997</v>
      </c>
      <c r="P283" s="33" t="s">
        <v>2196</v>
      </c>
      <c r="Q283" s="33" t="s">
        <v>2082</v>
      </c>
      <c r="R283" s="33" t="s">
        <v>2267</v>
      </c>
      <c r="S283" s="33" t="s">
        <v>2084</v>
      </c>
      <c r="T283" s="33" t="s">
        <v>2083</v>
      </c>
      <c r="U283" s="35" t="s">
        <v>1105</v>
      </c>
      <c r="V283" s="177"/>
      <c r="W283" s="178" t="s">
        <v>2760</v>
      </c>
    </row>
    <row r="284" s="83" customFormat="1" ht="26" customHeight="1" spans="1:23">
      <c r="A284" s="30" t="s">
        <v>1114</v>
      </c>
      <c r="B284" s="31" t="s">
        <v>20</v>
      </c>
      <c r="C284" s="31" t="s">
        <v>2761</v>
      </c>
      <c r="D284" s="31" t="s">
        <v>2762</v>
      </c>
      <c r="E284" s="32">
        <v>42925</v>
      </c>
      <c r="F284" s="31" t="s">
        <v>972</v>
      </c>
      <c r="G284" s="31" t="s">
        <v>2763</v>
      </c>
      <c r="H284" s="33">
        <v>1</v>
      </c>
      <c r="I284" s="33">
        <v>8000</v>
      </c>
      <c r="J284" s="34">
        <v>140000</v>
      </c>
      <c r="K284" s="34">
        <v>140000</v>
      </c>
      <c r="L284" s="34">
        <v>0</v>
      </c>
      <c r="M284" s="33" t="s">
        <v>2137</v>
      </c>
      <c r="N284" s="33" t="s">
        <v>2143</v>
      </c>
      <c r="O284" s="33" t="s">
        <v>1997</v>
      </c>
      <c r="P284" s="33" t="s">
        <v>2196</v>
      </c>
      <c r="Q284" s="33" t="s">
        <v>2082</v>
      </c>
      <c r="R284" s="33" t="s">
        <v>2197</v>
      </c>
      <c r="S284" s="33" t="s">
        <v>2084</v>
      </c>
      <c r="T284" s="33" t="s">
        <v>2083</v>
      </c>
      <c r="U284" s="35" t="s">
        <v>1105</v>
      </c>
      <c r="V284" s="177"/>
      <c r="W284" s="178"/>
    </row>
    <row r="285" s="83" customFormat="1" ht="26" customHeight="1" spans="1:23">
      <c r="A285" s="30" t="s">
        <v>1114</v>
      </c>
      <c r="B285" s="31" t="s">
        <v>20</v>
      </c>
      <c r="C285" s="31" t="s">
        <v>2764</v>
      </c>
      <c r="D285" s="31" t="s">
        <v>2558</v>
      </c>
      <c r="E285" s="32">
        <v>42925</v>
      </c>
      <c r="F285" s="31" t="s">
        <v>972</v>
      </c>
      <c r="G285" s="31" t="s">
        <v>2092</v>
      </c>
      <c r="H285" s="33">
        <v>5</v>
      </c>
      <c r="I285" s="33">
        <v>1</v>
      </c>
      <c r="J285" s="34">
        <v>1000</v>
      </c>
      <c r="K285" s="34">
        <v>1000</v>
      </c>
      <c r="L285" s="34">
        <v>0</v>
      </c>
      <c r="M285" s="33" t="s">
        <v>2079</v>
      </c>
      <c r="N285" s="33" t="s">
        <v>2096</v>
      </c>
      <c r="O285" s="33" t="s">
        <v>1997</v>
      </c>
      <c r="P285" s="33" t="s">
        <v>2196</v>
      </c>
      <c r="Q285" s="33" t="s">
        <v>2082</v>
      </c>
      <c r="R285" s="33" t="s">
        <v>2214</v>
      </c>
      <c r="S285" s="33" t="s">
        <v>2084</v>
      </c>
      <c r="T285" s="33" t="s">
        <v>2083</v>
      </c>
      <c r="U285" s="35" t="s">
        <v>1105</v>
      </c>
      <c r="V285" s="177"/>
      <c r="W285" s="178"/>
    </row>
    <row r="286" s="83" customFormat="1" ht="26" customHeight="1" spans="1:23">
      <c r="A286" s="31" t="s">
        <v>1129</v>
      </c>
      <c r="B286" s="31" t="s">
        <v>20</v>
      </c>
      <c r="C286" s="31" t="s">
        <v>2765</v>
      </c>
      <c r="D286" s="31" t="s">
        <v>2087</v>
      </c>
      <c r="E286" s="32">
        <v>43613</v>
      </c>
      <c r="F286" s="31" t="s">
        <v>761</v>
      </c>
      <c r="G286" s="31" t="s">
        <v>2766</v>
      </c>
      <c r="H286" s="33">
        <v>10</v>
      </c>
      <c r="I286" s="33">
        <v>1</v>
      </c>
      <c r="J286" s="34">
        <v>70243.7431991295</v>
      </c>
      <c r="K286" s="34">
        <v>36702.3558215452</v>
      </c>
      <c r="L286" s="34">
        <v>33541.3873775843</v>
      </c>
      <c r="M286" s="33" t="s">
        <v>2079</v>
      </c>
      <c r="N286" s="33" t="s">
        <v>2089</v>
      </c>
      <c r="O286" s="33" t="s">
        <v>1997</v>
      </c>
      <c r="P286" s="33" t="s">
        <v>2081</v>
      </c>
      <c r="Q286" s="33" t="s">
        <v>2103</v>
      </c>
      <c r="R286" s="33" t="s">
        <v>2104</v>
      </c>
      <c r="S286" s="33" t="s">
        <v>2105</v>
      </c>
      <c r="T286" s="40" t="s">
        <v>664</v>
      </c>
      <c r="U286" s="35" t="s">
        <v>765</v>
      </c>
      <c r="V286" s="177"/>
      <c r="W286" s="178"/>
    </row>
    <row r="287" s="83" customFormat="1" ht="26" customHeight="1" spans="1:23">
      <c r="A287" s="31" t="s">
        <v>1129</v>
      </c>
      <c r="B287" s="31" t="s">
        <v>20</v>
      </c>
      <c r="C287" s="31" t="s">
        <v>2767</v>
      </c>
      <c r="D287" s="31" t="s">
        <v>2768</v>
      </c>
      <c r="E287" s="32">
        <v>43613</v>
      </c>
      <c r="F287" s="31" t="s">
        <v>761</v>
      </c>
      <c r="G287" s="31" t="s">
        <v>2769</v>
      </c>
      <c r="H287" s="33">
        <v>10</v>
      </c>
      <c r="I287" s="33">
        <v>1</v>
      </c>
      <c r="J287" s="34">
        <v>8747.33405875952</v>
      </c>
      <c r="K287" s="34">
        <v>4570.48204570185</v>
      </c>
      <c r="L287" s="34">
        <v>4176.85201305767</v>
      </c>
      <c r="M287" s="33" t="s">
        <v>2079</v>
      </c>
      <c r="N287" s="33" t="s">
        <v>2089</v>
      </c>
      <c r="O287" s="33" t="s">
        <v>1997</v>
      </c>
      <c r="P287" s="33" t="s">
        <v>2081</v>
      </c>
      <c r="Q287" s="33" t="s">
        <v>2103</v>
      </c>
      <c r="R287" s="33" t="s">
        <v>2104</v>
      </c>
      <c r="S287" s="33" t="s">
        <v>2105</v>
      </c>
      <c r="T287" s="40" t="s">
        <v>664</v>
      </c>
      <c r="U287" s="35" t="s">
        <v>765</v>
      </c>
      <c r="V287" s="177"/>
      <c r="W287" s="178"/>
    </row>
    <row r="288" s="83" customFormat="1" ht="26" customHeight="1" spans="1:23">
      <c r="A288" s="31" t="s">
        <v>1129</v>
      </c>
      <c r="B288" s="31" t="s">
        <v>20</v>
      </c>
      <c r="C288" s="31" t="s">
        <v>2770</v>
      </c>
      <c r="D288" s="31" t="s">
        <v>2771</v>
      </c>
      <c r="E288" s="32">
        <v>43613</v>
      </c>
      <c r="F288" s="31" t="s">
        <v>761</v>
      </c>
      <c r="G288" s="31" t="s">
        <v>2772</v>
      </c>
      <c r="H288" s="33">
        <v>10</v>
      </c>
      <c r="I288" s="33">
        <v>1</v>
      </c>
      <c r="J288" s="34">
        <v>6891.83895538629</v>
      </c>
      <c r="K288" s="34">
        <v>3600.98585418934</v>
      </c>
      <c r="L288" s="34">
        <v>3290.85310119695</v>
      </c>
      <c r="M288" s="33" t="s">
        <v>2079</v>
      </c>
      <c r="N288" s="33" t="s">
        <v>2089</v>
      </c>
      <c r="O288" s="33" t="s">
        <v>1997</v>
      </c>
      <c r="P288" s="33" t="s">
        <v>2081</v>
      </c>
      <c r="Q288" s="33" t="s">
        <v>2103</v>
      </c>
      <c r="R288" s="33" t="s">
        <v>2104</v>
      </c>
      <c r="S288" s="33" t="s">
        <v>2105</v>
      </c>
      <c r="T288" s="40" t="s">
        <v>664</v>
      </c>
      <c r="U288" s="35" t="s">
        <v>765</v>
      </c>
      <c r="V288" s="177"/>
      <c r="W288" s="178"/>
    </row>
    <row r="289" s="83" customFormat="1" ht="26" customHeight="1" spans="1:23">
      <c r="A289" s="31" t="s">
        <v>1129</v>
      </c>
      <c r="B289" s="31" t="s">
        <v>20</v>
      </c>
      <c r="C289" s="31" t="s">
        <v>2773</v>
      </c>
      <c r="D289" s="31" t="s">
        <v>2774</v>
      </c>
      <c r="E289" s="32">
        <v>43613</v>
      </c>
      <c r="F289" s="31" t="s">
        <v>761</v>
      </c>
      <c r="G289" s="31" t="s">
        <v>2775</v>
      </c>
      <c r="H289" s="33">
        <v>5</v>
      </c>
      <c r="I289" s="33">
        <v>1</v>
      </c>
      <c r="J289" s="34">
        <v>26507.0729053319</v>
      </c>
      <c r="K289" s="34">
        <v>25181.7192600653</v>
      </c>
      <c r="L289" s="34">
        <v>1325.35364526659</v>
      </c>
      <c r="M289" s="33" t="s">
        <v>2079</v>
      </c>
      <c r="N289" s="33" t="s">
        <v>2110</v>
      </c>
      <c r="O289" s="33" t="s">
        <v>1997</v>
      </c>
      <c r="P289" s="33" t="s">
        <v>2081</v>
      </c>
      <c r="Q289" s="33" t="s">
        <v>2103</v>
      </c>
      <c r="R289" s="33" t="s">
        <v>2104</v>
      </c>
      <c r="S289" s="33" t="s">
        <v>2105</v>
      </c>
      <c r="T289" s="40" t="s">
        <v>664</v>
      </c>
      <c r="U289" s="35" t="s">
        <v>765</v>
      </c>
      <c r="V289" s="177"/>
      <c r="W289" s="178"/>
    </row>
    <row r="290" s="83" customFormat="1" ht="26" customHeight="1" spans="1:23">
      <c r="A290" s="31" t="s">
        <v>1129</v>
      </c>
      <c r="B290" s="31" t="s">
        <v>20</v>
      </c>
      <c r="C290" s="31" t="s">
        <v>2776</v>
      </c>
      <c r="D290" s="31" t="s">
        <v>2777</v>
      </c>
      <c r="E290" s="32">
        <v>43613</v>
      </c>
      <c r="F290" s="31" t="s">
        <v>761</v>
      </c>
      <c r="G290" s="31" t="s">
        <v>2778</v>
      </c>
      <c r="H290" s="33">
        <v>5</v>
      </c>
      <c r="I290" s="33">
        <v>27</v>
      </c>
      <c r="J290" s="34">
        <v>9410.01088139282</v>
      </c>
      <c r="K290" s="34">
        <v>8939.51033732318</v>
      </c>
      <c r="L290" s="34">
        <v>470.50054406964</v>
      </c>
      <c r="M290" s="33" t="s">
        <v>2079</v>
      </c>
      <c r="N290" s="33" t="s">
        <v>2089</v>
      </c>
      <c r="O290" s="33" t="s">
        <v>1997</v>
      </c>
      <c r="P290" s="33" t="s">
        <v>2081</v>
      </c>
      <c r="Q290" s="33" t="s">
        <v>2103</v>
      </c>
      <c r="R290" s="33" t="s">
        <v>2104</v>
      </c>
      <c r="S290" s="33" t="s">
        <v>2105</v>
      </c>
      <c r="T290" s="40" t="s">
        <v>664</v>
      </c>
      <c r="U290" s="35" t="s">
        <v>765</v>
      </c>
      <c r="V290" s="177"/>
      <c r="W290" s="178"/>
    </row>
    <row r="291" s="83" customFormat="1" ht="26" customHeight="1" spans="1:23">
      <c r="A291" s="31" t="s">
        <v>1129</v>
      </c>
      <c r="B291" s="31" t="s">
        <v>20</v>
      </c>
      <c r="C291" s="31" t="s">
        <v>2779</v>
      </c>
      <c r="D291" s="31" t="s">
        <v>2168</v>
      </c>
      <c r="E291" s="32">
        <v>43613</v>
      </c>
      <c r="F291" s="31" t="s">
        <v>761</v>
      </c>
      <c r="G291" s="31" t="s">
        <v>2169</v>
      </c>
      <c r="H291" s="33">
        <v>5</v>
      </c>
      <c r="I291" s="33">
        <v>1</v>
      </c>
      <c r="J291" s="34">
        <v>25800</v>
      </c>
      <c r="K291" s="34">
        <v>24510</v>
      </c>
      <c r="L291" s="34">
        <v>1290</v>
      </c>
      <c r="M291" s="33" t="s">
        <v>2079</v>
      </c>
      <c r="N291" s="33" t="s">
        <v>2096</v>
      </c>
      <c r="O291" s="33" t="s">
        <v>1997</v>
      </c>
      <c r="P291" s="33" t="s">
        <v>2081</v>
      </c>
      <c r="Q291" s="33" t="s">
        <v>2103</v>
      </c>
      <c r="R291" s="33" t="s">
        <v>2104</v>
      </c>
      <c r="S291" s="33" t="s">
        <v>2105</v>
      </c>
      <c r="T291" s="40" t="s">
        <v>664</v>
      </c>
      <c r="U291" s="35" t="s">
        <v>765</v>
      </c>
      <c r="V291" s="177"/>
      <c r="W291" s="178"/>
    </row>
    <row r="292" s="83" customFormat="1" ht="26" customHeight="1" spans="1:23">
      <c r="A292" s="31" t="s">
        <v>1129</v>
      </c>
      <c r="B292" s="31" t="s">
        <v>20</v>
      </c>
      <c r="C292" s="31" t="s">
        <v>2780</v>
      </c>
      <c r="D292" s="31" t="s">
        <v>2781</v>
      </c>
      <c r="E292" s="32">
        <v>43613</v>
      </c>
      <c r="F292" s="31" t="s">
        <v>761</v>
      </c>
      <c r="G292" s="31" t="s">
        <v>2169</v>
      </c>
      <c r="H292" s="33">
        <v>5</v>
      </c>
      <c r="I292" s="33">
        <v>2</v>
      </c>
      <c r="J292" s="34">
        <v>54600</v>
      </c>
      <c r="K292" s="34">
        <v>51870</v>
      </c>
      <c r="L292" s="34">
        <v>2730</v>
      </c>
      <c r="M292" s="33" t="s">
        <v>2079</v>
      </c>
      <c r="N292" s="33" t="s">
        <v>2096</v>
      </c>
      <c r="O292" s="33" t="s">
        <v>1997</v>
      </c>
      <c r="P292" s="33" t="s">
        <v>2081</v>
      </c>
      <c r="Q292" s="33" t="s">
        <v>2103</v>
      </c>
      <c r="R292" s="33" t="s">
        <v>2104</v>
      </c>
      <c r="S292" s="33" t="s">
        <v>2105</v>
      </c>
      <c r="T292" s="40" t="s">
        <v>664</v>
      </c>
      <c r="U292" s="35" t="s">
        <v>765</v>
      </c>
      <c r="V292" s="177"/>
      <c r="W292" s="178"/>
    </row>
    <row r="293" s="83" customFormat="1" ht="26" customHeight="1" spans="1:23">
      <c r="A293" s="31" t="s">
        <v>1129</v>
      </c>
      <c r="B293" s="31" t="s">
        <v>20</v>
      </c>
      <c r="C293" s="31" t="s">
        <v>2782</v>
      </c>
      <c r="D293" s="31" t="s">
        <v>2783</v>
      </c>
      <c r="E293" s="32">
        <v>43613</v>
      </c>
      <c r="F293" s="31" t="s">
        <v>761</v>
      </c>
      <c r="G293" s="31" t="s">
        <v>2169</v>
      </c>
      <c r="H293" s="33">
        <v>5</v>
      </c>
      <c r="I293" s="33">
        <v>1</v>
      </c>
      <c r="J293" s="34">
        <v>38000</v>
      </c>
      <c r="K293" s="34">
        <v>36100</v>
      </c>
      <c r="L293" s="34">
        <v>1900</v>
      </c>
      <c r="M293" s="33" t="s">
        <v>2079</v>
      </c>
      <c r="N293" s="33" t="s">
        <v>2096</v>
      </c>
      <c r="O293" s="33" t="s">
        <v>1997</v>
      </c>
      <c r="P293" s="33" t="s">
        <v>2081</v>
      </c>
      <c r="Q293" s="33" t="s">
        <v>2103</v>
      </c>
      <c r="R293" s="33" t="s">
        <v>2104</v>
      </c>
      <c r="S293" s="33" t="s">
        <v>2105</v>
      </c>
      <c r="T293" s="40" t="s">
        <v>664</v>
      </c>
      <c r="U293" s="35" t="s">
        <v>765</v>
      </c>
      <c r="V293" s="177"/>
      <c r="W293" s="178"/>
    </row>
    <row r="294" s="83" customFormat="1" ht="26" customHeight="1" spans="1:23">
      <c r="A294" s="31" t="s">
        <v>1129</v>
      </c>
      <c r="B294" s="31" t="s">
        <v>20</v>
      </c>
      <c r="C294" s="31" t="s">
        <v>2784</v>
      </c>
      <c r="D294" s="31" t="s">
        <v>2728</v>
      </c>
      <c r="E294" s="32">
        <v>43613</v>
      </c>
      <c r="F294" s="31" t="s">
        <v>761</v>
      </c>
      <c r="G294" s="31" t="s">
        <v>2169</v>
      </c>
      <c r="H294" s="33">
        <v>5</v>
      </c>
      <c r="I294" s="33">
        <v>2</v>
      </c>
      <c r="J294" s="34">
        <v>31600</v>
      </c>
      <c r="K294" s="34">
        <v>30020</v>
      </c>
      <c r="L294" s="34">
        <v>1580</v>
      </c>
      <c r="M294" s="33" t="s">
        <v>2079</v>
      </c>
      <c r="N294" s="33" t="s">
        <v>2096</v>
      </c>
      <c r="O294" s="33" t="s">
        <v>1997</v>
      </c>
      <c r="P294" s="33" t="s">
        <v>2081</v>
      </c>
      <c r="Q294" s="33" t="s">
        <v>2103</v>
      </c>
      <c r="R294" s="33" t="s">
        <v>2104</v>
      </c>
      <c r="S294" s="33" t="s">
        <v>2105</v>
      </c>
      <c r="T294" s="40" t="s">
        <v>664</v>
      </c>
      <c r="U294" s="35" t="s">
        <v>765</v>
      </c>
      <c r="V294" s="177"/>
      <c r="W294" s="178"/>
    </row>
    <row r="295" s="83" customFormat="1" ht="26" customHeight="1" spans="1:23">
      <c r="A295" s="31" t="s">
        <v>1129</v>
      </c>
      <c r="B295" s="31" t="s">
        <v>20</v>
      </c>
      <c r="C295" s="31" t="s">
        <v>2785</v>
      </c>
      <c r="D295" s="31" t="s">
        <v>2725</v>
      </c>
      <c r="E295" s="32">
        <v>43613</v>
      </c>
      <c r="F295" s="31" t="s">
        <v>761</v>
      </c>
      <c r="G295" s="31" t="s">
        <v>2169</v>
      </c>
      <c r="H295" s="33">
        <v>5</v>
      </c>
      <c r="I295" s="33">
        <v>1</v>
      </c>
      <c r="J295" s="34">
        <v>6800</v>
      </c>
      <c r="K295" s="34">
        <v>6460</v>
      </c>
      <c r="L295" s="34">
        <v>340</v>
      </c>
      <c r="M295" s="33" t="s">
        <v>2079</v>
      </c>
      <c r="N295" s="33" t="s">
        <v>2096</v>
      </c>
      <c r="O295" s="33" t="s">
        <v>1997</v>
      </c>
      <c r="P295" s="33" t="s">
        <v>2081</v>
      </c>
      <c r="Q295" s="33" t="s">
        <v>2103</v>
      </c>
      <c r="R295" s="33" t="s">
        <v>2104</v>
      </c>
      <c r="S295" s="33" t="s">
        <v>2105</v>
      </c>
      <c r="T295" s="40" t="s">
        <v>664</v>
      </c>
      <c r="U295" s="35" t="s">
        <v>765</v>
      </c>
      <c r="V295" s="177"/>
      <c r="W295" s="178" t="s">
        <v>2786</v>
      </c>
    </row>
    <row r="296" s="83" customFormat="1" ht="26" customHeight="1" spans="1:23">
      <c r="A296" s="31" t="s">
        <v>1129</v>
      </c>
      <c r="B296" s="31" t="s">
        <v>20</v>
      </c>
      <c r="C296" s="31" t="s">
        <v>2787</v>
      </c>
      <c r="D296" s="31" t="s">
        <v>2725</v>
      </c>
      <c r="E296" s="32">
        <v>43613</v>
      </c>
      <c r="F296" s="31" t="s">
        <v>761</v>
      </c>
      <c r="G296" s="31" t="s">
        <v>2169</v>
      </c>
      <c r="H296" s="33">
        <v>5</v>
      </c>
      <c r="I296" s="33">
        <v>1</v>
      </c>
      <c r="J296" s="34">
        <v>6800</v>
      </c>
      <c r="K296" s="34">
        <v>6800</v>
      </c>
      <c r="L296" s="34">
        <v>0</v>
      </c>
      <c r="M296" s="33" t="s">
        <v>2079</v>
      </c>
      <c r="N296" s="33" t="s">
        <v>2096</v>
      </c>
      <c r="O296" s="33" t="s">
        <v>1997</v>
      </c>
      <c r="P296" s="33" t="s">
        <v>2196</v>
      </c>
      <c r="Q296" s="33" t="s">
        <v>2082</v>
      </c>
      <c r="R296" s="33" t="s">
        <v>2196</v>
      </c>
      <c r="S296" s="33" t="s">
        <v>2105</v>
      </c>
      <c r="T296" s="40" t="s">
        <v>664</v>
      </c>
      <c r="U296" s="35" t="s">
        <v>765</v>
      </c>
      <c r="V296" s="177"/>
      <c r="W296" s="178"/>
    </row>
    <row r="297" s="83" customFormat="1" ht="26" customHeight="1" spans="1:23">
      <c r="A297" s="31" t="s">
        <v>1129</v>
      </c>
      <c r="B297" s="31" t="s">
        <v>20</v>
      </c>
      <c r="C297" s="31" t="s">
        <v>2788</v>
      </c>
      <c r="D297" s="31" t="s">
        <v>2789</v>
      </c>
      <c r="E297" s="32">
        <v>43613</v>
      </c>
      <c r="F297" s="31" t="s">
        <v>761</v>
      </c>
      <c r="G297" s="31" t="s">
        <v>2169</v>
      </c>
      <c r="H297" s="33">
        <v>5</v>
      </c>
      <c r="I297" s="33">
        <v>2</v>
      </c>
      <c r="J297" s="34">
        <v>500</v>
      </c>
      <c r="K297" s="34">
        <v>475</v>
      </c>
      <c r="L297" s="34">
        <v>25</v>
      </c>
      <c r="M297" s="33" t="s">
        <v>2079</v>
      </c>
      <c r="N297" s="33" t="s">
        <v>2096</v>
      </c>
      <c r="O297" s="33" t="s">
        <v>1997</v>
      </c>
      <c r="P297" s="33" t="s">
        <v>2081</v>
      </c>
      <c r="Q297" s="33" t="s">
        <v>2103</v>
      </c>
      <c r="R297" s="33" t="s">
        <v>2104</v>
      </c>
      <c r="S297" s="33" t="s">
        <v>2105</v>
      </c>
      <c r="T297" s="40" t="s">
        <v>664</v>
      </c>
      <c r="U297" s="35" t="s">
        <v>765</v>
      </c>
      <c r="V297" s="177"/>
      <c r="W297" s="178" t="s">
        <v>2790</v>
      </c>
    </row>
    <row r="298" s="83" customFormat="1" ht="26" customHeight="1" spans="1:23">
      <c r="A298" s="31" t="s">
        <v>1122</v>
      </c>
      <c r="B298" s="31" t="s">
        <v>20</v>
      </c>
      <c r="C298" s="31" t="s">
        <v>2791</v>
      </c>
      <c r="D298" s="31" t="s">
        <v>2792</v>
      </c>
      <c r="E298" s="32">
        <v>43733</v>
      </c>
      <c r="F298" s="31" t="s">
        <v>791</v>
      </c>
      <c r="G298" s="31" t="s">
        <v>2158</v>
      </c>
      <c r="H298" s="33">
        <v>3</v>
      </c>
      <c r="I298" s="33">
        <v>90</v>
      </c>
      <c r="J298" s="34">
        <v>54717.3076126878</v>
      </c>
      <c r="K298" s="34">
        <v>0</v>
      </c>
      <c r="L298" s="34">
        <v>54717.3076126878</v>
      </c>
      <c r="M298" s="33" t="s">
        <v>2137</v>
      </c>
      <c r="N298" s="33" t="s">
        <v>2138</v>
      </c>
      <c r="O298" s="33" t="s">
        <v>1997</v>
      </c>
      <c r="P298" s="33" t="s">
        <v>2081</v>
      </c>
      <c r="Q298" s="33" t="s">
        <v>2103</v>
      </c>
      <c r="R298" s="33" t="s">
        <v>2139</v>
      </c>
      <c r="S298" s="33" t="s">
        <v>2084</v>
      </c>
      <c r="T298" s="33" t="s">
        <v>2081</v>
      </c>
      <c r="U298" s="35" t="s">
        <v>712</v>
      </c>
      <c r="V298" s="177"/>
      <c r="W298" s="178"/>
    </row>
    <row r="299" s="83" customFormat="1" ht="26" customHeight="1" spans="1:23">
      <c r="A299" s="31" t="s">
        <v>1122</v>
      </c>
      <c r="B299" s="31" t="s">
        <v>20</v>
      </c>
      <c r="C299" s="31" t="s">
        <v>2793</v>
      </c>
      <c r="D299" s="31" t="s">
        <v>2794</v>
      </c>
      <c r="E299" s="32">
        <v>43733</v>
      </c>
      <c r="F299" s="31" t="s">
        <v>791</v>
      </c>
      <c r="G299" s="31" t="s">
        <v>2158</v>
      </c>
      <c r="H299" s="33">
        <v>3</v>
      </c>
      <c r="I299" s="33">
        <v>10</v>
      </c>
      <c r="J299" s="34">
        <v>5482.69238731219</v>
      </c>
      <c r="K299" s="34">
        <v>0</v>
      </c>
      <c r="L299" s="34">
        <v>5482.69238731219</v>
      </c>
      <c r="M299" s="33" t="s">
        <v>2137</v>
      </c>
      <c r="N299" s="33" t="s">
        <v>2138</v>
      </c>
      <c r="O299" s="33" t="s">
        <v>1997</v>
      </c>
      <c r="P299" s="33" t="s">
        <v>2081</v>
      </c>
      <c r="Q299" s="33" t="s">
        <v>2103</v>
      </c>
      <c r="R299" s="33" t="s">
        <v>2139</v>
      </c>
      <c r="S299" s="33" t="s">
        <v>2084</v>
      </c>
      <c r="T299" s="33" t="s">
        <v>2081</v>
      </c>
      <c r="U299" s="35" t="s">
        <v>712</v>
      </c>
      <c r="V299" s="177"/>
      <c r="W299" s="178"/>
    </row>
    <row r="300" s="83" customFormat="1" ht="26" customHeight="1" spans="1:23">
      <c r="A300" s="31" t="s">
        <v>1126</v>
      </c>
      <c r="B300" s="31" t="s">
        <v>20</v>
      </c>
      <c r="C300" s="31" t="s">
        <v>2795</v>
      </c>
      <c r="D300" s="31" t="s">
        <v>2796</v>
      </c>
      <c r="E300" s="32">
        <v>42724</v>
      </c>
      <c r="F300" s="31" t="s">
        <v>2797</v>
      </c>
      <c r="G300" s="31" t="s">
        <v>2798</v>
      </c>
      <c r="H300" s="33">
        <v>10</v>
      </c>
      <c r="I300" s="33">
        <v>1</v>
      </c>
      <c r="J300" s="34">
        <v>17687.7</v>
      </c>
      <c r="K300" s="34">
        <v>13302.624375</v>
      </c>
      <c r="L300" s="34">
        <v>4385.075625</v>
      </c>
      <c r="M300" s="33" t="s">
        <v>2079</v>
      </c>
      <c r="N300" s="33" t="s">
        <v>2089</v>
      </c>
      <c r="O300" s="33" t="s">
        <v>1997</v>
      </c>
      <c r="P300" s="33" t="s">
        <v>2081</v>
      </c>
      <c r="Q300" s="33" t="s">
        <v>2103</v>
      </c>
      <c r="R300" s="33" t="s">
        <v>2104</v>
      </c>
      <c r="S300" s="33" t="s">
        <v>2084</v>
      </c>
      <c r="T300" s="33" t="s">
        <v>2081</v>
      </c>
      <c r="U300" s="35" t="s">
        <v>1117</v>
      </c>
      <c r="V300" s="177"/>
      <c r="W300" s="178" t="s">
        <v>2799</v>
      </c>
    </row>
    <row r="301" s="83" customFormat="1" ht="26" customHeight="1" spans="1:23">
      <c r="A301" s="31" t="s">
        <v>1126</v>
      </c>
      <c r="B301" s="31" t="s">
        <v>20</v>
      </c>
      <c r="C301" s="31" t="s">
        <v>2800</v>
      </c>
      <c r="D301" s="31" t="s">
        <v>2801</v>
      </c>
      <c r="E301" s="32">
        <v>42724</v>
      </c>
      <c r="F301" s="31" t="s">
        <v>2797</v>
      </c>
      <c r="G301" s="31" t="s">
        <v>2802</v>
      </c>
      <c r="H301" s="33">
        <v>10</v>
      </c>
      <c r="I301" s="33">
        <v>1</v>
      </c>
      <c r="J301" s="34">
        <v>62612.3</v>
      </c>
      <c r="K301" s="34">
        <v>47089.6672916667</v>
      </c>
      <c r="L301" s="34">
        <v>15522.6327083333</v>
      </c>
      <c r="M301" s="33" t="s">
        <v>2079</v>
      </c>
      <c r="N301" s="33" t="s">
        <v>2089</v>
      </c>
      <c r="O301" s="33" t="s">
        <v>1997</v>
      </c>
      <c r="P301" s="33" t="s">
        <v>2081</v>
      </c>
      <c r="Q301" s="33" t="s">
        <v>2103</v>
      </c>
      <c r="R301" s="33" t="s">
        <v>2104</v>
      </c>
      <c r="S301" s="33" t="s">
        <v>2084</v>
      </c>
      <c r="T301" s="33" t="s">
        <v>2081</v>
      </c>
      <c r="U301" s="35" t="s">
        <v>1117</v>
      </c>
      <c r="V301" s="177"/>
      <c r="W301" s="178"/>
    </row>
    <row r="302" s="83" customFormat="1" ht="26" customHeight="1" spans="1:23">
      <c r="A302" s="31" t="s">
        <v>1126</v>
      </c>
      <c r="B302" s="31" t="s">
        <v>20</v>
      </c>
      <c r="C302" s="31" t="s">
        <v>2803</v>
      </c>
      <c r="D302" s="31" t="s">
        <v>2696</v>
      </c>
      <c r="E302" s="32">
        <v>42724</v>
      </c>
      <c r="F302" s="31" t="s">
        <v>2797</v>
      </c>
      <c r="G302" s="31" t="s">
        <v>2136</v>
      </c>
      <c r="H302" s="33">
        <v>3</v>
      </c>
      <c r="I302" s="33">
        <v>20</v>
      </c>
      <c r="J302" s="34">
        <v>120000</v>
      </c>
      <c r="K302" s="34">
        <v>0</v>
      </c>
      <c r="L302" s="34">
        <v>120000</v>
      </c>
      <c r="M302" s="33" t="s">
        <v>2137</v>
      </c>
      <c r="N302" s="33" t="s">
        <v>2138</v>
      </c>
      <c r="O302" s="33" t="s">
        <v>1997</v>
      </c>
      <c r="P302" s="33" t="s">
        <v>2081</v>
      </c>
      <c r="Q302" s="33" t="s">
        <v>2103</v>
      </c>
      <c r="R302" s="33" t="s">
        <v>2104</v>
      </c>
      <c r="S302" s="33" t="s">
        <v>2084</v>
      </c>
      <c r="T302" s="33" t="s">
        <v>2081</v>
      </c>
      <c r="U302" s="35" t="s">
        <v>1117</v>
      </c>
      <c r="V302" s="177"/>
      <c r="W302" s="178"/>
    </row>
    <row r="303" s="83" customFormat="1" ht="26" customHeight="1" spans="1:23">
      <c r="A303" s="31" t="s">
        <v>1147</v>
      </c>
      <c r="B303" s="31" t="s">
        <v>20</v>
      </c>
      <c r="C303" s="31" t="s">
        <v>2804</v>
      </c>
      <c r="D303" s="31" t="s">
        <v>2805</v>
      </c>
      <c r="E303" s="32">
        <v>42717</v>
      </c>
      <c r="F303" s="31" t="s">
        <v>2806</v>
      </c>
      <c r="G303" s="31" t="s">
        <v>2169</v>
      </c>
      <c r="H303" s="33">
        <v>5</v>
      </c>
      <c r="I303" s="33">
        <v>1</v>
      </c>
      <c r="J303" s="34">
        <v>7800</v>
      </c>
      <c r="K303" s="34">
        <v>7410</v>
      </c>
      <c r="L303" s="34">
        <v>390</v>
      </c>
      <c r="M303" s="33" t="s">
        <v>2079</v>
      </c>
      <c r="N303" s="33" t="s">
        <v>2096</v>
      </c>
      <c r="O303" s="33" t="s">
        <v>1997</v>
      </c>
      <c r="P303" s="33" t="s">
        <v>2196</v>
      </c>
      <c r="Q303" s="33" t="s">
        <v>2082</v>
      </c>
      <c r="R303" s="33" t="s">
        <v>2196</v>
      </c>
      <c r="S303" s="33" t="s">
        <v>2084</v>
      </c>
      <c r="T303" s="33" t="s">
        <v>2083</v>
      </c>
      <c r="U303" s="35" t="s">
        <v>1121</v>
      </c>
      <c r="V303" s="177"/>
      <c r="W303" s="178"/>
    </row>
    <row r="304" s="83" customFormat="1" ht="26" customHeight="1" spans="1:23">
      <c r="A304" s="31" t="s">
        <v>1147</v>
      </c>
      <c r="B304" s="31" t="s">
        <v>20</v>
      </c>
      <c r="C304" s="31" t="s">
        <v>2807</v>
      </c>
      <c r="D304" s="31" t="s">
        <v>2808</v>
      </c>
      <c r="E304" s="32">
        <v>42717</v>
      </c>
      <c r="F304" s="31" t="s">
        <v>2806</v>
      </c>
      <c r="G304" s="31" t="s">
        <v>2169</v>
      </c>
      <c r="H304" s="33">
        <v>5</v>
      </c>
      <c r="I304" s="33">
        <v>1</v>
      </c>
      <c r="J304" s="34">
        <v>6500</v>
      </c>
      <c r="K304" s="34">
        <v>6175</v>
      </c>
      <c r="L304" s="34">
        <v>325</v>
      </c>
      <c r="M304" s="33" t="s">
        <v>2079</v>
      </c>
      <c r="N304" s="33" t="s">
        <v>2096</v>
      </c>
      <c r="O304" s="33" t="s">
        <v>1997</v>
      </c>
      <c r="P304" s="33" t="s">
        <v>2196</v>
      </c>
      <c r="Q304" s="33" t="s">
        <v>2082</v>
      </c>
      <c r="R304" s="33" t="s">
        <v>2196</v>
      </c>
      <c r="S304" s="33" t="s">
        <v>2084</v>
      </c>
      <c r="T304" s="33" t="s">
        <v>2083</v>
      </c>
      <c r="U304" s="35" t="s">
        <v>1121</v>
      </c>
      <c r="V304" s="177"/>
      <c r="W304" s="178"/>
    </row>
    <row r="305" s="83" customFormat="1" ht="26" customHeight="1" spans="1:23">
      <c r="A305" s="31" t="s">
        <v>1147</v>
      </c>
      <c r="B305" s="31" t="s">
        <v>20</v>
      </c>
      <c r="C305" s="31" t="s">
        <v>2809</v>
      </c>
      <c r="D305" s="31" t="s">
        <v>2810</v>
      </c>
      <c r="E305" s="32">
        <v>42717</v>
      </c>
      <c r="F305" s="31" t="s">
        <v>2806</v>
      </c>
      <c r="G305" s="31" t="s">
        <v>2169</v>
      </c>
      <c r="H305" s="33">
        <v>5</v>
      </c>
      <c r="I305" s="33">
        <v>2</v>
      </c>
      <c r="J305" s="34">
        <v>1400</v>
      </c>
      <c r="K305" s="34">
        <v>1330</v>
      </c>
      <c r="L305" s="34">
        <v>70</v>
      </c>
      <c r="M305" s="33" t="s">
        <v>2079</v>
      </c>
      <c r="N305" s="33" t="s">
        <v>2096</v>
      </c>
      <c r="O305" s="33" t="s">
        <v>1997</v>
      </c>
      <c r="P305" s="33" t="s">
        <v>2196</v>
      </c>
      <c r="Q305" s="33" t="s">
        <v>2082</v>
      </c>
      <c r="R305" s="33" t="s">
        <v>2196</v>
      </c>
      <c r="S305" s="33" t="s">
        <v>2084</v>
      </c>
      <c r="T305" s="33" t="s">
        <v>2083</v>
      </c>
      <c r="U305" s="35" t="s">
        <v>1121</v>
      </c>
      <c r="V305" s="177"/>
      <c r="W305" s="178"/>
    </row>
    <row r="306" s="83" customFormat="1" ht="26" customHeight="1" spans="1:23">
      <c r="A306" s="31" t="s">
        <v>1147</v>
      </c>
      <c r="B306" s="31" t="s">
        <v>20</v>
      </c>
      <c r="C306" s="31" t="s">
        <v>2811</v>
      </c>
      <c r="D306" s="31" t="s">
        <v>2812</v>
      </c>
      <c r="E306" s="32">
        <v>42717</v>
      </c>
      <c r="F306" s="31" t="s">
        <v>2806</v>
      </c>
      <c r="G306" s="31" t="s">
        <v>2095</v>
      </c>
      <c r="H306" s="33">
        <v>5</v>
      </c>
      <c r="I306" s="33">
        <v>4</v>
      </c>
      <c r="J306" s="34">
        <v>20000</v>
      </c>
      <c r="K306" s="34">
        <v>19000</v>
      </c>
      <c r="L306" s="34">
        <v>1000</v>
      </c>
      <c r="M306" s="33" t="s">
        <v>2079</v>
      </c>
      <c r="N306" s="33" t="s">
        <v>2110</v>
      </c>
      <c r="O306" s="33" t="s">
        <v>1997</v>
      </c>
      <c r="P306" s="33" t="s">
        <v>2196</v>
      </c>
      <c r="Q306" s="33" t="s">
        <v>2082</v>
      </c>
      <c r="R306" s="33" t="s">
        <v>2196</v>
      </c>
      <c r="S306" s="33" t="s">
        <v>2084</v>
      </c>
      <c r="T306" s="33" t="s">
        <v>2083</v>
      </c>
      <c r="U306" s="35" t="s">
        <v>1121</v>
      </c>
      <c r="V306" s="177"/>
      <c r="W306" s="178"/>
    </row>
    <row r="307" s="83" customFormat="1" ht="26" customHeight="1" spans="1:23">
      <c r="A307" s="31" t="s">
        <v>1147</v>
      </c>
      <c r="B307" s="31" t="s">
        <v>20</v>
      </c>
      <c r="C307" s="31" t="s">
        <v>2813</v>
      </c>
      <c r="D307" s="31" t="s">
        <v>2814</v>
      </c>
      <c r="E307" s="32">
        <v>42717</v>
      </c>
      <c r="F307" s="31" t="s">
        <v>2806</v>
      </c>
      <c r="G307" s="31" t="s">
        <v>2165</v>
      </c>
      <c r="H307" s="33">
        <v>10</v>
      </c>
      <c r="I307" s="33">
        <v>1</v>
      </c>
      <c r="J307" s="34">
        <v>237400</v>
      </c>
      <c r="K307" s="34">
        <v>178544.583333333</v>
      </c>
      <c r="L307" s="34">
        <v>58855.4166666667</v>
      </c>
      <c r="M307" s="33" t="s">
        <v>2079</v>
      </c>
      <c r="N307" s="33" t="s">
        <v>2080</v>
      </c>
      <c r="O307" s="33" t="s">
        <v>1997</v>
      </c>
      <c r="P307" s="33" t="s">
        <v>2081</v>
      </c>
      <c r="Q307" s="33" t="s">
        <v>2103</v>
      </c>
      <c r="R307" s="33" t="s">
        <v>2104</v>
      </c>
      <c r="S307" s="33" t="s">
        <v>2084</v>
      </c>
      <c r="T307" s="33" t="s">
        <v>2081</v>
      </c>
      <c r="U307" s="35" t="s">
        <v>1121</v>
      </c>
      <c r="V307" s="177"/>
      <c r="W307" s="178"/>
    </row>
    <row r="308" s="83" customFormat="1" ht="26" customHeight="1" spans="1:23">
      <c r="A308" s="31" t="s">
        <v>1147</v>
      </c>
      <c r="B308" s="31" t="s">
        <v>20</v>
      </c>
      <c r="C308" s="31" t="s">
        <v>2815</v>
      </c>
      <c r="D308" s="31" t="s">
        <v>2816</v>
      </c>
      <c r="E308" s="32">
        <v>42717</v>
      </c>
      <c r="F308" s="31" t="s">
        <v>2806</v>
      </c>
      <c r="G308" s="31" t="s">
        <v>2169</v>
      </c>
      <c r="H308" s="33">
        <v>5</v>
      </c>
      <c r="I308" s="33">
        <v>1</v>
      </c>
      <c r="J308" s="34">
        <v>18000</v>
      </c>
      <c r="K308" s="34">
        <v>17100</v>
      </c>
      <c r="L308" s="34">
        <v>900</v>
      </c>
      <c r="M308" s="33" t="s">
        <v>2079</v>
      </c>
      <c r="N308" s="33" t="s">
        <v>2096</v>
      </c>
      <c r="O308" s="33" t="s">
        <v>1997</v>
      </c>
      <c r="P308" s="33" t="s">
        <v>2196</v>
      </c>
      <c r="Q308" s="33" t="s">
        <v>2082</v>
      </c>
      <c r="R308" s="33" t="s">
        <v>2196</v>
      </c>
      <c r="S308" s="33" t="s">
        <v>2084</v>
      </c>
      <c r="T308" s="33" t="s">
        <v>2083</v>
      </c>
      <c r="U308" s="35" t="s">
        <v>1121</v>
      </c>
      <c r="V308" s="177"/>
      <c r="W308" s="178"/>
    </row>
    <row r="309" s="83" customFormat="1" ht="26" customHeight="1" spans="1:23">
      <c r="A309" s="31" t="s">
        <v>1147</v>
      </c>
      <c r="B309" s="31" t="s">
        <v>20</v>
      </c>
      <c r="C309" s="31" t="s">
        <v>2817</v>
      </c>
      <c r="D309" s="31" t="s">
        <v>2818</v>
      </c>
      <c r="E309" s="32">
        <v>42717</v>
      </c>
      <c r="F309" s="31" t="s">
        <v>2806</v>
      </c>
      <c r="G309" s="31" t="s">
        <v>2243</v>
      </c>
      <c r="H309" s="33">
        <v>1</v>
      </c>
      <c r="I309" s="33">
        <v>1</v>
      </c>
      <c r="J309" s="34">
        <v>2000</v>
      </c>
      <c r="K309" s="34">
        <v>1900</v>
      </c>
      <c r="L309" s="34">
        <v>100</v>
      </c>
      <c r="M309" s="33" t="s">
        <v>2123</v>
      </c>
      <c r="N309" s="33" t="s">
        <v>2124</v>
      </c>
      <c r="O309" s="33" t="s">
        <v>1997</v>
      </c>
      <c r="P309" s="33" t="s">
        <v>2196</v>
      </c>
      <c r="Q309" s="33" t="s">
        <v>2082</v>
      </c>
      <c r="R309" s="33" t="s">
        <v>2145</v>
      </c>
      <c r="S309" s="33" t="s">
        <v>2084</v>
      </c>
      <c r="T309" s="33" t="s">
        <v>2083</v>
      </c>
      <c r="U309" s="35" t="s">
        <v>1121</v>
      </c>
      <c r="V309" s="177"/>
      <c r="W309" s="178"/>
    </row>
    <row r="310" s="83" customFormat="1" ht="26" customHeight="1" spans="1:23">
      <c r="A310" s="31" t="s">
        <v>1147</v>
      </c>
      <c r="B310" s="31" t="s">
        <v>20</v>
      </c>
      <c r="C310" s="31" t="s">
        <v>2819</v>
      </c>
      <c r="D310" s="31" t="s">
        <v>2820</v>
      </c>
      <c r="E310" s="32">
        <v>42717</v>
      </c>
      <c r="F310" s="31" t="s">
        <v>2806</v>
      </c>
      <c r="G310" s="31" t="s">
        <v>2095</v>
      </c>
      <c r="H310" s="33">
        <v>1</v>
      </c>
      <c r="I310" s="33">
        <v>5000</v>
      </c>
      <c r="J310" s="34">
        <v>6000</v>
      </c>
      <c r="K310" s="34">
        <v>5700</v>
      </c>
      <c r="L310" s="34">
        <v>300</v>
      </c>
      <c r="M310" s="33" t="s">
        <v>2123</v>
      </c>
      <c r="N310" s="33" t="s">
        <v>2124</v>
      </c>
      <c r="O310" s="33" t="s">
        <v>1997</v>
      </c>
      <c r="P310" s="33" t="s">
        <v>2196</v>
      </c>
      <c r="Q310" s="33" t="s">
        <v>2082</v>
      </c>
      <c r="R310" s="33" t="s">
        <v>2145</v>
      </c>
      <c r="S310" s="33" t="s">
        <v>2084</v>
      </c>
      <c r="T310" s="33" t="s">
        <v>2083</v>
      </c>
      <c r="U310" s="35" t="s">
        <v>1121</v>
      </c>
      <c r="V310" s="177"/>
      <c r="W310" s="178"/>
    </row>
    <row r="311" s="83" customFormat="1" ht="26" customHeight="1" spans="1:23">
      <c r="A311" s="31" t="s">
        <v>1147</v>
      </c>
      <c r="B311" s="31" t="s">
        <v>20</v>
      </c>
      <c r="C311" s="31" t="s">
        <v>2821</v>
      </c>
      <c r="D311" s="31" t="s">
        <v>2822</v>
      </c>
      <c r="E311" s="32">
        <v>42717</v>
      </c>
      <c r="F311" s="31" t="s">
        <v>2806</v>
      </c>
      <c r="G311" s="31" t="s">
        <v>2095</v>
      </c>
      <c r="H311" s="33">
        <v>1</v>
      </c>
      <c r="I311" s="33">
        <v>10000</v>
      </c>
      <c r="J311" s="34">
        <v>16000</v>
      </c>
      <c r="K311" s="34">
        <v>15200</v>
      </c>
      <c r="L311" s="34">
        <v>800</v>
      </c>
      <c r="M311" s="33" t="s">
        <v>2123</v>
      </c>
      <c r="N311" s="33" t="s">
        <v>2124</v>
      </c>
      <c r="O311" s="33" t="s">
        <v>1997</v>
      </c>
      <c r="P311" s="33" t="s">
        <v>2196</v>
      </c>
      <c r="Q311" s="33" t="s">
        <v>2082</v>
      </c>
      <c r="R311" s="33" t="s">
        <v>2145</v>
      </c>
      <c r="S311" s="33" t="s">
        <v>2084</v>
      </c>
      <c r="T311" s="33" t="s">
        <v>2083</v>
      </c>
      <c r="U311" s="35" t="s">
        <v>1121</v>
      </c>
      <c r="V311" s="177"/>
      <c r="W311" s="178" t="s">
        <v>2823</v>
      </c>
    </row>
    <row r="312" s="83" customFormat="1" ht="26" customHeight="1" spans="1:23">
      <c r="A312" s="31" t="s">
        <v>1147</v>
      </c>
      <c r="B312" s="31" t="s">
        <v>20</v>
      </c>
      <c r="C312" s="31" t="s">
        <v>2824</v>
      </c>
      <c r="D312" s="31" t="s">
        <v>2825</v>
      </c>
      <c r="E312" s="32">
        <v>42717</v>
      </c>
      <c r="F312" s="31" t="s">
        <v>2806</v>
      </c>
      <c r="G312" s="31" t="s">
        <v>2095</v>
      </c>
      <c r="H312" s="33">
        <v>1</v>
      </c>
      <c r="I312" s="33">
        <v>50000</v>
      </c>
      <c r="J312" s="34">
        <v>3500</v>
      </c>
      <c r="K312" s="34">
        <v>3325</v>
      </c>
      <c r="L312" s="34">
        <v>175</v>
      </c>
      <c r="M312" s="33" t="s">
        <v>2123</v>
      </c>
      <c r="N312" s="33" t="s">
        <v>2124</v>
      </c>
      <c r="O312" s="33" t="s">
        <v>1997</v>
      </c>
      <c r="P312" s="33" t="s">
        <v>2196</v>
      </c>
      <c r="Q312" s="33" t="s">
        <v>2082</v>
      </c>
      <c r="R312" s="33" t="s">
        <v>2145</v>
      </c>
      <c r="S312" s="33" t="s">
        <v>2084</v>
      </c>
      <c r="T312" s="33" t="s">
        <v>2083</v>
      </c>
      <c r="U312" s="35" t="s">
        <v>1121</v>
      </c>
      <c r="V312" s="177"/>
      <c r="W312" s="178"/>
    </row>
    <row r="313" s="83" customFormat="1" ht="26" customHeight="1" spans="1:23">
      <c r="A313" s="31" t="s">
        <v>1147</v>
      </c>
      <c r="B313" s="31" t="s">
        <v>20</v>
      </c>
      <c r="C313" s="31" t="s">
        <v>2826</v>
      </c>
      <c r="D313" s="31" t="s">
        <v>2827</v>
      </c>
      <c r="E313" s="32">
        <v>42717</v>
      </c>
      <c r="F313" s="31" t="s">
        <v>2806</v>
      </c>
      <c r="G313" s="31" t="s">
        <v>2095</v>
      </c>
      <c r="H313" s="33">
        <v>3</v>
      </c>
      <c r="I313" s="33">
        <v>4</v>
      </c>
      <c r="J313" s="34">
        <v>600</v>
      </c>
      <c r="K313" s="34">
        <v>570</v>
      </c>
      <c r="L313" s="34">
        <v>30</v>
      </c>
      <c r="M313" s="33" t="s">
        <v>2123</v>
      </c>
      <c r="N313" s="33" t="s">
        <v>2124</v>
      </c>
      <c r="O313" s="33" t="s">
        <v>1997</v>
      </c>
      <c r="P313" s="33" t="s">
        <v>2196</v>
      </c>
      <c r="Q313" s="33" t="s">
        <v>2082</v>
      </c>
      <c r="R313" s="33" t="s">
        <v>2145</v>
      </c>
      <c r="S313" s="33" t="s">
        <v>2084</v>
      </c>
      <c r="T313" s="33" t="s">
        <v>2083</v>
      </c>
      <c r="U313" s="35" t="s">
        <v>1121</v>
      </c>
      <c r="V313" s="177"/>
      <c r="W313" s="178"/>
    </row>
    <row r="314" s="83" customFormat="1" ht="26" customHeight="1" spans="1:23">
      <c r="A314" s="31" t="s">
        <v>1133</v>
      </c>
      <c r="B314" s="31" t="s">
        <v>20</v>
      </c>
      <c r="C314" s="31" t="s">
        <v>2828</v>
      </c>
      <c r="D314" s="31" t="s">
        <v>2829</v>
      </c>
      <c r="E314" s="32">
        <v>42902</v>
      </c>
      <c r="F314" s="31" t="s">
        <v>1541</v>
      </c>
      <c r="G314" s="31" t="s">
        <v>2830</v>
      </c>
      <c r="H314" s="33">
        <v>10</v>
      </c>
      <c r="I314" s="33">
        <v>1</v>
      </c>
      <c r="J314" s="34">
        <v>388275.901227097</v>
      </c>
      <c r="K314" s="34">
        <v>273572.728739592</v>
      </c>
      <c r="L314" s="34">
        <v>114703.172487505</v>
      </c>
      <c r="M314" s="33" t="s">
        <v>2079</v>
      </c>
      <c r="N314" s="33" t="s">
        <v>2089</v>
      </c>
      <c r="O314" s="33" t="s">
        <v>1997</v>
      </c>
      <c r="P314" s="33" t="s">
        <v>2081</v>
      </c>
      <c r="Q314" s="33" t="s">
        <v>2103</v>
      </c>
      <c r="R314" s="33" t="s">
        <v>2104</v>
      </c>
      <c r="S314" s="33" t="s">
        <v>2084</v>
      </c>
      <c r="T314" s="33" t="s">
        <v>2081</v>
      </c>
      <c r="U314" s="35" t="s">
        <v>1125</v>
      </c>
      <c r="V314" s="177"/>
      <c r="W314" s="178"/>
    </row>
    <row r="315" s="83" customFormat="1" ht="26" customHeight="1" spans="1:23">
      <c r="A315" s="31" t="s">
        <v>1133</v>
      </c>
      <c r="B315" s="31" t="s">
        <v>20</v>
      </c>
      <c r="C315" s="31" t="s">
        <v>2831</v>
      </c>
      <c r="D315" s="31" t="s">
        <v>2832</v>
      </c>
      <c r="E315" s="32">
        <v>42902</v>
      </c>
      <c r="F315" s="31" t="s">
        <v>1541</v>
      </c>
      <c r="G315" s="31" t="s">
        <v>2833</v>
      </c>
      <c r="H315" s="33">
        <v>20</v>
      </c>
      <c r="I315" s="33">
        <v>1</v>
      </c>
      <c r="J315" s="34">
        <v>86748.5064440694</v>
      </c>
      <c r="K315" s="34">
        <v>30560.7759160253</v>
      </c>
      <c r="L315" s="34">
        <v>56187.7305280441</v>
      </c>
      <c r="M315" s="33" t="s">
        <v>2079</v>
      </c>
      <c r="N315" s="33" t="s">
        <v>2080</v>
      </c>
      <c r="O315" s="33" t="s">
        <v>1997</v>
      </c>
      <c r="P315" s="33" t="s">
        <v>2081</v>
      </c>
      <c r="Q315" s="33" t="s">
        <v>2103</v>
      </c>
      <c r="R315" s="33" t="s">
        <v>2104</v>
      </c>
      <c r="S315" s="33" t="s">
        <v>2084</v>
      </c>
      <c r="T315" s="33" t="s">
        <v>2081</v>
      </c>
      <c r="U315" s="35" t="s">
        <v>1125</v>
      </c>
      <c r="V315" s="177"/>
      <c r="W315" s="178"/>
    </row>
    <row r="316" s="83" customFormat="1" ht="26" customHeight="1" spans="1:23">
      <c r="A316" s="31" t="s">
        <v>1133</v>
      </c>
      <c r="B316" s="31" t="s">
        <v>20</v>
      </c>
      <c r="C316" s="31" t="s">
        <v>2834</v>
      </c>
      <c r="D316" s="31" t="s">
        <v>2835</v>
      </c>
      <c r="E316" s="32">
        <v>42902</v>
      </c>
      <c r="F316" s="31" t="s">
        <v>1541</v>
      </c>
      <c r="G316" s="31" t="s">
        <v>2836</v>
      </c>
      <c r="H316" s="33">
        <v>10</v>
      </c>
      <c r="I316" s="33">
        <v>1</v>
      </c>
      <c r="J316" s="34">
        <v>120000.2131919</v>
      </c>
      <c r="K316" s="34">
        <v>84550.1502114595</v>
      </c>
      <c r="L316" s="34">
        <v>35450.0629804405</v>
      </c>
      <c r="M316" s="33" t="s">
        <v>2079</v>
      </c>
      <c r="N316" s="33" t="s">
        <v>2089</v>
      </c>
      <c r="O316" s="33" t="s">
        <v>1997</v>
      </c>
      <c r="P316" s="33" t="s">
        <v>2081</v>
      </c>
      <c r="Q316" s="33" t="s">
        <v>2103</v>
      </c>
      <c r="R316" s="33" t="s">
        <v>2104</v>
      </c>
      <c r="S316" s="33" t="s">
        <v>2084</v>
      </c>
      <c r="T316" s="33" t="s">
        <v>2081</v>
      </c>
      <c r="U316" s="35" t="s">
        <v>1125</v>
      </c>
      <c r="V316" s="179" t="s">
        <v>2214</v>
      </c>
      <c r="W316" s="178"/>
    </row>
    <row r="317" s="83" customFormat="1" ht="26" customHeight="1" spans="1:23">
      <c r="A317" s="31" t="s">
        <v>1133</v>
      </c>
      <c r="B317" s="31" t="s">
        <v>20</v>
      </c>
      <c r="C317" s="31" t="s">
        <v>2837</v>
      </c>
      <c r="D317" s="31" t="s">
        <v>2838</v>
      </c>
      <c r="E317" s="32">
        <v>42902</v>
      </c>
      <c r="F317" s="31" t="s">
        <v>1541</v>
      </c>
      <c r="G317" s="31" t="s">
        <v>2839</v>
      </c>
      <c r="H317" s="33">
        <v>10</v>
      </c>
      <c r="I317" s="33">
        <v>1</v>
      </c>
      <c r="J317" s="34">
        <v>121922.924742044</v>
      </c>
      <c r="K317" s="34">
        <v>85904.8607244985</v>
      </c>
      <c r="L317" s="34">
        <v>36018.0640175455</v>
      </c>
      <c r="M317" s="33" t="s">
        <v>2079</v>
      </c>
      <c r="N317" s="33" t="s">
        <v>2089</v>
      </c>
      <c r="O317" s="33" t="s">
        <v>1997</v>
      </c>
      <c r="P317" s="33" t="s">
        <v>2081</v>
      </c>
      <c r="Q317" s="33" t="s">
        <v>2103</v>
      </c>
      <c r="R317" s="33" t="s">
        <v>2104</v>
      </c>
      <c r="S317" s="33" t="s">
        <v>2084</v>
      </c>
      <c r="T317" s="33" t="s">
        <v>2081</v>
      </c>
      <c r="U317" s="35" t="s">
        <v>1125</v>
      </c>
      <c r="V317" s="177"/>
      <c r="W317" s="178"/>
    </row>
    <row r="318" s="83" customFormat="1" ht="26" customHeight="1" spans="1:23">
      <c r="A318" s="31" t="s">
        <v>1133</v>
      </c>
      <c r="B318" s="31" t="s">
        <v>20</v>
      </c>
      <c r="C318" s="31" t="s">
        <v>2840</v>
      </c>
      <c r="D318" s="31" t="s">
        <v>2841</v>
      </c>
      <c r="E318" s="32">
        <v>42902</v>
      </c>
      <c r="F318" s="31" t="s">
        <v>1541</v>
      </c>
      <c r="G318" s="31" t="s">
        <v>2842</v>
      </c>
      <c r="H318" s="33">
        <v>10</v>
      </c>
      <c r="I318" s="33">
        <v>1</v>
      </c>
      <c r="J318" s="34">
        <v>66390.3192478303</v>
      </c>
      <c r="K318" s="34">
        <v>46777.5124367004</v>
      </c>
      <c r="L318" s="34">
        <v>19612.8068111299</v>
      </c>
      <c r="M318" s="33" t="s">
        <v>2079</v>
      </c>
      <c r="N318" s="33" t="s">
        <v>2089</v>
      </c>
      <c r="O318" s="33" t="s">
        <v>1997</v>
      </c>
      <c r="P318" s="33" t="s">
        <v>2081</v>
      </c>
      <c r="Q318" s="33" t="s">
        <v>2103</v>
      </c>
      <c r="R318" s="33" t="s">
        <v>2104</v>
      </c>
      <c r="S318" s="33" t="s">
        <v>2084</v>
      </c>
      <c r="T318" s="33" t="s">
        <v>2081</v>
      </c>
      <c r="U318" s="35" t="s">
        <v>1125</v>
      </c>
      <c r="V318" s="177"/>
      <c r="W318" s="178"/>
    </row>
    <row r="319" s="83" customFormat="1" ht="26" customHeight="1" spans="1:23">
      <c r="A319" s="31" t="s">
        <v>1133</v>
      </c>
      <c r="B319" s="31" t="s">
        <v>20</v>
      </c>
      <c r="C319" s="31" t="s">
        <v>2843</v>
      </c>
      <c r="D319" s="31" t="s">
        <v>2844</v>
      </c>
      <c r="E319" s="32">
        <v>42902</v>
      </c>
      <c r="F319" s="31" t="s">
        <v>1541</v>
      </c>
      <c r="G319" s="31" t="s">
        <v>2845</v>
      </c>
      <c r="H319" s="33">
        <v>10</v>
      </c>
      <c r="I319" s="33">
        <v>1</v>
      </c>
      <c r="J319" s="34">
        <v>26126.3417261331</v>
      </c>
      <c r="K319" s="34">
        <v>18408.1849412046</v>
      </c>
      <c r="L319" s="34">
        <v>7718.15678492849</v>
      </c>
      <c r="M319" s="33" t="s">
        <v>2079</v>
      </c>
      <c r="N319" s="33" t="s">
        <v>2089</v>
      </c>
      <c r="O319" s="33" t="s">
        <v>1997</v>
      </c>
      <c r="P319" s="33" t="s">
        <v>2196</v>
      </c>
      <c r="Q319" s="33" t="s">
        <v>2082</v>
      </c>
      <c r="R319" s="33" t="s">
        <v>2214</v>
      </c>
      <c r="S319" s="33" t="s">
        <v>2084</v>
      </c>
      <c r="T319" s="33" t="s">
        <v>2083</v>
      </c>
      <c r="U319" s="35" t="s">
        <v>1125</v>
      </c>
      <c r="V319" s="177"/>
      <c r="W319" s="178"/>
    </row>
    <row r="320" s="83" customFormat="1" ht="26" customHeight="1" spans="1:23">
      <c r="A320" s="31" t="s">
        <v>1133</v>
      </c>
      <c r="B320" s="31" t="s">
        <v>20</v>
      </c>
      <c r="C320" s="31" t="s">
        <v>2846</v>
      </c>
      <c r="D320" s="31" t="s">
        <v>2847</v>
      </c>
      <c r="E320" s="32">
        <v>42902</v>
      </c>
      <c r="F320" s="31" t="s">
        <v>1541</v>
      </c>
      <c r="G320" s="31" t="s">
        <v>2078</v>
      </c>
      <c r="H320" s="33">
        <v>5</v>
      </c>
      <c r="I320" s="33">
        <v>1</v>
      </c>
      <c r="J320" s="34">
        <v>5655.05034233365</v>
      </c>
      <c r="K320" s="34">
        <v>5372.29782521697</v>
      </c>
      <c r="L320" s="34">
        <v>282.752517116683</v>
      </c>
      <c r="M320" s="33" t="s">
        <v>2079</v>
      </c>
      <c r="N320" s="33" t="s">
        <v>2089</v>
      </c>
      <c r="O320" s="33" t="s">
        <v>1997</v>
      </c>
      <c r="P320" s="33" t="s">
        <v>2081</v>
      </c>
      <c r="Q320" s="33" t="s">
        <v>2103</v>
      </c>
      <c r="R320" s="33" t="s">
        <v>2104</v>
      </c>
      <c r="S320" s="33" t="s">
        <v>2084</v>
      </c>
      <c r="T320" s="33" t="s">
        <v>2081</v>
      </c>
      <c r="U320" s="35" t="s">
        <v>1125</v>
      </c>
      <c r="V320" s="177"/>
      <c r="W320" s="178"/>
    </row>
    <row r="321" s="83" customFormat="1" ht="26" customHeight="1" spans="1:23">
      <c r="A321" s="31" t="s">
        <v>1133</v>
      </c>
      <c r="B321" s="31" t="s">
        <v>20</v>
      </c>
      <c r="C321" s="31" t="s">
        <v>2848</v>
      </c>
      <c r="D321" s="31" t="s">
        <v>2849</v>
      </c>
      <c r="E321" s="32">
        <v>42902</v>
      </c>
      <c r="F321" s="31" t="s">
        <v>1541</v>
      </c>
      <c r="G321" s="31" t="s">
        <v>2243</v>
      </c>
      <c r="H321" s="33">
        <v>5</v>
      </c>
      <c r="I321" s="33">
        <v>1</v>
      </c>
      <c r="J321" s="34">
        <v>4863.34090887175</v>
      </c>
      <c r="K321" s="34">
        <v>4620.17386342816</v>
      </c>
      <c r="L321" s="34">
        <v>243.167045443587</v>
      </c>
      <c r="M321" s="33" t="s">
        <v>2079</v>
      </c>
      <c r="N321" s="33" t="s">
        <v>2089</v>
      </c>
      <c r="O321" s="33" t="s">
        <v>1997</v>
      </c>
      <c r="P321" s="33" t="s">
        <v>2081</v>
      </c>
      <c r="Q321" s="33" t="s">
        <v>2103</v>
      </c>
      <c r="R321" s="33" t="s">
        <v>2104</v>
      </c>
      <c r="S321" s="33" t="s">
        <v>2084</v>
      </c>
      <c r="T321" s="33" t="s">
        <v>2081</v>
      </c>
      <c r="U321" s="35" t="s">
        <v>1125</v>
      </c>
      <c r="V321" s="177"/>
      <c r="W321" s="178"/>
    </row>
    <row r="322" s="83" customFormat="1" ht="26" customHeight="1" spans="1:23">
      <c r="A322" s="31" t="s">
        <v>1133</v>
      </c>
      <c r="B322" s="31" t="s">
        <v>20</v>
      </c>
      <c r="C322" s="31" t="s">
        <v>2850</v>
      </c>
      <c r="D322" s="31" t="s">
        <v>2851</v>
      </c>
      <c r="E322" s="32">
        <v>42902</v>
      </c>
      <c r="F322" s="31" t="s">
        <v>835</v>
      </c>
      <c r="G322" s="31" t="s">
        <v>2830</v>
      </c>
      <c r="H322" s="33">
        <v>10</v>
      </c>
      <c r="I322" s="33">
        <v>1</v>
      </c>
      <c r="J322" s="34">
        <v>388275.901227097</v>
      </c>
      <c r="K322" s="34">
        <v>273572.728739592</v>
      </c>
      <c r="L322" s="34">
        <v>114703.172487505</v>
      </c>
      <c r="M322" s="33" t="s">
        <v>2079</v>
      </c>
      <c r="N322" s="33" t="s">
        <v>2089</v>
      </c>
      <c r="O322" s="33" t="s">
        <v>1997</v>
      </c>
      <c r="P322" s="33" t="s">
        <v>2081</v>
      </c>
      <c r="Q322" s="33" t="s">
        <v>2082</v>
      </c>
      <c r="R322" s="33" t="s">
        <v>2083</v>
      </c>
      <c r="S322" s="33" t="s">
        <v>2084</v>
      </c>
      <c r="T322" s="33" t="s">
        <v>2083</v>
      </c>
      <c r="U322" s="35" t="s">
        <v>1125</v>
      </c>
      <c r="V322" s="177"/>
      <c r="W322" s="178"/>
    </row>
    <row r="323" s="83" customFormat="1" ht="26" customHeight="1" spans="1:23">
      <c r="A323" s="31" t="s">
        <v>1133</v>
      </c>
      <c r="B323" s="31" t="s">
        <v>20</v>
      </c>
      <c r="C323" s="31" t="s">
        <v>2852</v>
      </c>
      <c r="D323" s="31" t="s">
        <v>2853</v>
      </c>
      <c r="E323" s="32">
        <v>42902</v>
      </c>
      <c r="F323" s="31" t="s">
        <v>835</v>
      </c>
      <c r="G323" s="31" t="s">
        <v>2833</v>
      </c>
      <c r="H323" s="33">
        <v>20</v>
      </c>
      <c r="I323" s="33">
        <v>1</v>
      </c>
      <c r="J323" s="34">
        <v>86748.5064440694</v>
      </c>
      <c r="K323" s="34">
        <v>30560.7759160253</v>
      </c>
      <c r="L323" s="34">
        <v>56187.7305280441</v>
      </c>
      <c r="M323" s="33" t="s">
        <v>2079</v>
      </c>
      <c r="N323" s="33" t="s">
        <v>2080</v>
      </c>
      <c r="O323" s="33" t="s">
        <v>1997</v>
      </c>
      <c r="P323" s="33" t="s">
        <v>2081</v>
      </c>
      <c r="Q323" s="33" t="s">
        <v>2082</v>
      </c>
      <c r="R323" s="33" t="s">
        <v>2083</v>
      </c>
      <c r="S323" s="33" t="s">
        <v>2084</v>
      </c>
      <c r="T323" s="33" t="s">
        <v>2083</v>
      </c>
      <c r="U323" s="35" t="s">
        <v>1125</v>
      </c>
      <c r="V323" s="177"/>
      <c r="W323" s="178"/>
    </row>
    <row r="324" s="83" customFormat="1" ht="26" customHeight="1" spans="1:23">
      <c r="A324" s="31" t="s">
        <v>1133</v>
      </c>
      <c r="B324" s="31" t="s">
        <v>20</v>
      </c>
      <c r="C324" s="31" t="s">
        <v>2854</v>
      </c>
      <c r="D324" s="31" t="s">
        <v>2855</v>
      </c>
      <c r="E324" s="32">
        <v>42902</v>
      </c>
      <c r="F324" s="31" t="s">
        <v>835</v>
      </c>
      <c r="G324" s="31" t="s">
        <v>2836</v>
      </c>
      <c r="H324" s="33">
        <v>10</v>
      </c>
      <c r="I324" s="33">
        <v>1</v>
      </c>
      <c r="J324" s="34">
        <v>149819.40316297</v>
      </c>
      <c r="K324" s="34">
        <v>105560.254478576</v>
      </c>
      <c r="L324" s="34">
        <v>44259.1486843941</v>
      </c>
      <c r="M324" s="33" t="s">
        <v>2079</v>
      </c>
      <c r="N324" s="33" t="s">
        <v>2089</v>
      </c>
      <c r="O324" s="33" t="s">
        <v>1997</v>
      </c>
      <c r="P324" s="33" t="s">
        <v>2081</v>
      </c>
      <c r="Q324" s="33" t="s">
        <v>2082</v>
      </c>
      <c r="R324" s="33" t="s">
        <v>2083</v>
      </c>
      <c r="S324" s="33" t="s">
        <v>2084</v>
      </c>
      <c r="T324" s="33" t="s">
        <v>2083</v>
      </c>
      <c r="U324" s="35" t="s">
        <v>1125</v>
      </c>
      <c r="V324" s="177"/>
      <c r="W324" s="178"/>
    </row>
    <row r="325" s="83" customFormat="1" ht="26" customHeight="1" spans="1:23">
      <c r="A325" s="31" t="s">
        <v>1133</v>
      </c>
      <c r="B325" s="31" t="s">
        <v>20</v>
      </c>
      <c r="C325" s="31" t="s">
        <v>2856</v>
      </c>
      <c r="D325" s="31" t="s">
        <v>2857</v>
      </c>
      <c r="E325" s="32">
        <v>42902</v>
      </c>
      <c r="F325" s="31" t="s">
        <v>835</v>
      </c>
      <c r="G325" s="31" t="s">
        <v>2858</v>
      </c>
      <c r="H325" s="33">
        <v>10</v>
      </c>
      <c r="I325" s="33">
        <v>1</v>
      </c>
      <c r="J325" s="34">
        <v>149632.685335101</v>
      </c>
      <c r="K325" s="34">
        <v>105428.696209023</v>
      </c>
      <c r="L325" s="34">
        <v>44203.9891260778</v>
      </c>
      <c r="M325" s="33" t="s">
        <v>2079</v>
      </c>
      <c r="N325" s="33" t="s">
        <v>2089</v>
      </c>
      <c r="O325" s="33" t="s">
        <v>1997</v>
      </c>
      <c r="P325" s="33" t="s">
        <v>2081</v>
      </c>
      <c r="Q325" s="33" t="s">
        <v>2082</v>
      </c>
      <c r="R325" s="33" t="s">
        <v>2083</v>
      </c>
      <c r="S325" s="33" t="s">
        <v>2084</v>
      </c>
      <c r="T325" s="33" t="s">
        <v>2083</v>
      </c>
      <c r="U325" s="35" t="s">
        <v>1125</v>
      </c>
      <c r="V325" s="177"/>
      <c r="W325" s="178"/>
    </row>
    <row r="326" s="83" customFormat="1" ht="26" customHeight="1" spans="1:23">
      <c r="A326" s="31" t="s">
        <v>1133</v>
      </c>
      <c r="B326" s="31" t="s">
        <v>20</v>
      </c>
      <c r="C326" s="31" t="s">
        <v>2859</v>
      </c>
      <c r="D326" s="31" t="s">
        <v>2860</v>
      </c>
      <c r="E326" s="32">
        <v>42902</v>
      </c>
      <c r="F326" s="31" t="s">
        <v>835</v>
      </c>
      <c r="G326" s="31" t="s">
        <v>2861</v>
      </c>
      <c r="H326" s="33">
        <v>10</v>
      </c>
      <c r="I326" s="33">
        <v>1</v>
      </c>
      <c r="J326" s="34">
        <v>44335.608997107</v>
      </c>
      <c r="K326" s="34">
        <v>31238.131172545</v>
      </c>
      <c r="L326" s="34">
        <v>13097.477824562</v>
      </c>
      <c r="M326" s="33" t="s">
        <v>2079</v>
      </c>
      <c r="N326" s="33" t="s">
        <v>2089</v>
      </c>
      <c r="O326" s="33" t="s">
        <v>1997</v>
      </c>
      <c r="P326" s="33" t="s">
        <v>2081</v>
      </c>
      <c r="Q326" s="33" t="s">
        <v>2082</v>
      </c>
      <c r="R326" s="33" t="s">
        <v>2083</v>
      </c>
      <c r="S326" s="33" t="s">
        <v>2084</v>
      </c>
      <c r="T326" s="33" t="s">
        <v>2083</v>
      </c>
      <c r="U326" s="35" t="s">
        <v>1125</v>
      </c>
      <c r="V326" s="179" t="s">
        <v>2214</v>
      </c>
      <c r="W326" s="178"/>
    </row>
    <row r="327" s="83" customFormat="1" ht="26" customHeight="1" spans="1:23">
      <c r="A327" s="31" t="s">
        <v>1133</v>
      </c>
      <c r="B327" s="31" t="s">
        <v>20</v>
      </c>
      <c r="C327" s="31" t="s">
        <v>2862</v>
      </c>
      <c r="D327" s="31" t="s">
        <v>2863</v>
      </c>
      <c r="E327" s="32">
        <v>42902</v>
      </c>
      <c r="F327" s="31" t="s">
        <v>835</v>
      </c>
      <c r="G327" s="31" t="s">
        <v>2078</v>
      </c>
      <c r="H327" s="33">
        <v>5</v>
      </c>
      <c r="I327" s="33">
        <v>1</v>
      </c>
      <c r="J327" s="34">
        <v>5655.05034233365</v>
      </c>
      <c r="K327" s="34">
        <v>5372.29782521697</v>
      </c>
      <c r="L327" s="34">
        <v>282.752517116683</v>
      </c>
      <c r="M327" s="33" t="s">
        <v>2079</v>
      </c>
      <c r="N327" s="33" t="s">
        <v>2089</v>
      </c>
      <c r="O327" s="33" t="s">
        <v>1997</v>
      </c>
      <c r="P327" s="33" t="s">
        <v>2081</v>
      </c>
      <c r="Q327" s="33" t="s">
        <v>2082</v>
      </c>
      <c r="R327" s="33" t="s">
        <v>2083</v>
      </c>
      <c r="S327" s="33" t="s">
        <v>2084</v>
      </c>
      <c r="T327" s="33" t="s">
        <v>2083</v>
      </c>
      <c r="U327" s="35" t="s">
        <v>1125</v>
      </c>
      <c r="V327" s="177"/>
      <c r="W327" s="178"/>
    </row>
    <row r="328" s="83" customFormat="1" ht="26" customHeight="1" spans="1:23">
      <c r="A328" s="31" t="s">
        <v>1133</v>
      </c>
      <c r="B328" s="31" t="s">
        <v>20</v>
      </c>
      <c r="C328" s="31" t="s">
        <v>2864</v>
      </c>
      <c r="D328" s="31" t="s">
        <v>2865</v>
      </c>
      <c r="E328" s="32">
        <v>42902</v>
      </c>
      <c r="F328" s="31" t="s">
        <v>835</v>
      </c>
      <c r="G328" s="31" t="s">
        <v>2243</v>
      </c>
      <c r="H328" s="33">
        <v>5</v>
      </c>
      <c r="I328" s="33">
        <v>1</v>
      </c>
      <c r="J328" s="34">
        <v>4750.24666104147</v>
      </c>
      <c r="K328" s="34">
        <v>4512.7343279894</v>
      </c>
      <c r="L328" s="34">
        <v>237.512333052074</v>
      </c>
      <c r="M328" s="33" t="s">
        <v>2079</v>
      </c>
      <c r="N328" s="33" t="s">
        <v>2089</v>
      </c>
      <c r="O328" s="33" t="s">
        <v>1997</v>
      </c>
      <c r="P328" s="33" t="s">
        <v>2081</v>
      </c>
      <c r="Q328" s="33" t="s">
        <v>2082</v>
      </c>
      <c r="R328" s="33" t="s">
        <v>2083</v>
      </c>
      <c r="S328" s="33" t="s">
        <v>2084</v>
      </c>
      <c r="T328" s="33" t="s">
        <v>2083</v>
      </c>
      <c r="U328" s="35" t="s">
        <v>1125</v>
      </c>
      <c r="V328" s="177"/>
      <c r="W328" s="178"/>
    </row>
    <row r="329" s="83" customFormat="1" ht="26" customHeight="1" spans="1:23">
      <c r="A329" s="31" t="s">
        <v>1133</v>
      </c>
      <c r="B329" s="31" t="s">
        <v>20</v>
      </c>
      <c r="C329" s="31" t="s">
        <v>2866</v>
      </c>
      <c r="D329" s="31" t="s">
        <v>2867</v>
      </c>
      <c r="E329" s="32">
        <v>42902</v>
      </c>
      <c r="F329" s="31" t="s">
        <v>1541</v>
      </c>
      <c r="G329" s="31" t="s">
        <v>2635</v>
      </c>
      <c r="H329" s="33">
        <v>5</v>
      </c>
      <c r="I329" s="33">
        <v>1</v>
      </c>
      <c r="J329" s="34">
        <v>60200</v>
      </c>
      <c r="K329" s="34">
        <v>57190</v>
      </c>
      <c r="L329" s="34">
        <v>4010</v>
      </c>
      <c r="M329" s="33" t="s">
        <v>2079</v>
      </c>
      <c r="N329" s="33" t="s">
        <v>2356</v>
      </c>
      <c r="O329" s="33" t="s">
        <v>1997</v>
      </c>
      <c r="P329" s="33" t="s">
        <v>2196</v>
      </c>
      <c r="Q329" s="33" t="s">
        <v>2082</v>
      </c>
      <c r="R329" s="33" t="s">
        <v>2214</v>
      </c>
      <c r="S329" s="33" t="s">
        <v>2084</v>
      </c>
      <c r="T329" s="33" t="s">
        <v>2083</v>
      </c>
      <c r="U329" s="35" t="s">
        <v>1125</v>
      </c>
      <c r="V329" s="177"/>
      <c r="W329" s="178"/>
    </row>
    <row r="330" s="83" customFormat="1" ht="26" customHeight="1" spans="1:23">
      <c r="A330" s="31" t="s">
        <v>1133</v>
      </c>
      <c r="B330" s="31" t="s">
        <v>20</v>
      </c>
      <c r="C330" s="31" t="s">
        <v>2868</v>
      </c>
      <c r="D330" s="31" t="s">
        <v>2869</v>
      </c>
      <c r="E330" s="32">
        <v>42902</v>
      </c>
      <c r="F330" s="31" t="s">
        <v>1541</v>
      </c>
      <c r="G330" s="31" t="s">
        <v>2169</v>
      </c>
      <c r="H330" s="33">
        <v>5</v>
      </c>
      <c r="I330" s="33">
        <v>1</v>
      </c>
      <c r="J330" s="34"/>
      <c r="K330" s="34"/>
      <c r="L330" s="34"/>
      <c r="M330" s="33" t="s">
        <v>2079</v>
      </c>
      <c r="N330" s="33" t="s">
        <v>2096</v>
      </c>
      <c r="O330" s="33" t="s">
        <v>1997</v>
      </c>
      <c r="P330" s="33" t="s">
        <v>2081</v>
      </c>
      <c r="Q330" s="33" t="s">
        <v>2103</v>
      </c>
      <c r="R330" s="33" t="s">
        <v>2104</v>
      </c>
      <c r="S330" s="33" t="s">
        <v>2084</v>
      </c>
      <c r="T330" s="33" t="s">
        <v>2081</v>
      </c>
      <c r="U330" s="35" t="s">
        <v>1125</v>
      </c>
      <c r="V330" s="177"/>
      <c r="W330" s="178"/>
    </row>
    <row r="331" s="83" customFormat="1" ht="26" customHeight="1" spans="1:23">
      <c r="A331" s="31" t="s">
        <v>1133</v>
      </c>
      <c r="B331" s="31" t="s">
        <v>20</v>
      </c>
      <c r="C331" s="31" t="s">
        <v>2870</v>
      </c>
      <c r="D331" s="31" t="s">
        <v>2871</v>
      </c>
      <c r="E331" s="32">
        <v>42902</v>
      </c>
      <c r="F331" s="31" t="s">
        <v>1541</v>
      </c>
      <c r="G331" s="31" t="s">
        <v>2169</v>
      </c>
      <c r="H331" s="33">
        <v>5</v>
      </c>
      <c r="I331" s="33">
        <v>1</v>
      </c>
      <c r="J331" s="34"/>
      <c r="K331" s="34"/>
      <c r="L331" s="34"/>
      <c r="M331" s="33" t="s">
        <v>2079</v>
      </c>
      <c r="N331" s="33" t="s">
        <v>2096</v>
      </c>
      <c r="O331" s="33" t="s">
        <v>1997</v>
      </c>
      <c r="P331" s="33" t="s">
        <v>2081</v>
      </c>
      <c r="Q331" s="33" t="s">
        <v>2103</v>
      </c>
      <c r="R331" s="33" t="s">
        <v>2104</v>
      </c>
      <c r="S331" s="33" t="s">
        <v>2084</v>
      </c>
      <c r="T331" s="33" t="s">
        <v>2081</v>
      </c>
      <c r="U331" s="35" t="s">
        <v>1125</v>
      </c>
      <c r="V331" s="177"/>
      <c r="W331" s="178"/>
    </row>
    <row r="332" s="83" customFormat="1" ht="26" customHeight="1" spans="1:23">
      <c r="A332" s="31" t="s">
        <v>1133</v>
      </c>
      <c r="B332" s="31" t="s">
        <v>20</v>
      </c>
      <c r="C332" s="31" t="s">
        <v>2872</v>
      </c>
      <c r="D332" s="31" t="s">
        <v>2873</v>
      </c>
      <c r="E332" s="32">
        <v>42902</v>
      </c>
      <c r="F332" s="31" t="s">
        <v>1541</v>
      </c>
      <c r="G332" s="31" t="s">
        <v>2635</v>
      </c>
      <c r="H332" s="33">
        <v>5</v>
      </c>
      <c r="I332" s="33">
        <v>1</v>
      </c>
      <c r="J332" s="34"/>
      <c r="K332" s="34"/>
      <c r="L332" s="34"/>
      <c r="M332" s="33" t="s">
        <v>2079</v>
      </c>
      <c r="N332" s="33" t="s">
        <v>2356</v>
      </c>
      <c r="O332" s="33" t="s">
        <v>1997</v>
      </c>
      <c r="P332" s="33" t="s">
        <v>2081</v>
      </c>
      <c r="Q332" s="33" t="s">
        <v>2103</v>
      </c>
      <c r="R332" s="33" t="s">
        <v>2104</v>
      </c>
      <c r="S332" s="33" t="s">
        <v>2084</v>
      </c>
      <c r="T332" s="33" t="s">
        <v>2081</v>
      </c>
      <c r="U332" s="35" t="s">
        <v>1125</v>
      </c>
      <c r="V332" s="177"/>
      <c r="W332" s="178"/>
    </row>
    <row r="333" s="83" customFormat="1" ht="26" customHeight="1" spans="1:23">
      <c r="A333" s="31" t="s">
        <v>1133</v>
      </c>
      <c r="B333" s="31" t="s">
        <v>20</v>
      </c>
      <c r="C333" s="31" t="s">
        <v>2874</v>
      </c>
      <c r="D333" s="31" t="s">
        <v>2875</v>
      </c>
      <c r="E333" s="32">
        <v>42902</v>
      </c>
      <c r="F333" s="31" t="s">
        <v>1541</v>
      </c>
      <c r="G333" s="31" t="s">
        <v>2095</v>
      </c>
      <c r="H333" s="33">
        <v>5</v>
      </c>
      <c r="I333" s="33">
        <v>1</v>
      </c>
      <c r="J333" s="34"/>
      <c r="K333" s="34"/>
      <c r="L333" s="34"/>
      <c r="M333" s="33" t="s">
        <v>2079</v>
      </c>
      <c r="N333" s="33" t="s">
        <v>2096</v>
      </c>
      <c r="O333" s="33" t="s">
        <v>1997</v>
      </c>
      <c r="P333" s="33" t="s">
        <v>2081</v>
      </c>
      <c r="Q333" s="33" t="s">
        <v>2103</v>
      </c>
      <c r="R333" s="33" t="s">
        <v>2104</v>
      </c>
      <c r="S333" s="33" t="s">
        <v>2084</v>
      </c>
      <c r="T333" s="33" t="s">
        <v>2081</v>
      </c>
      <c r="U333" s="35" t="s">
        <v>1125</v>
      </c>
      <c r="V333" s="177"/>
      <c r="W333" s="178"/>
    </row>
    <row r="334" s="83" customFormat="1" ht="26" customHeight="1" spans="1:23">
      <c r="A334" s="31" t="s">
        <v>1133</v>
      </c>
      <c r="B334" s="31" t="s">
        <v>20</v>
      </c>
      <c r="C334" s="31" t="s">
        <v>2876</v>
      </c>
      <c r="D334" s="31" t="s">
        <v>2877</v>
      </c>
      <c r="E334" s="32">
        <v>42902</v>
      </c>
      <c r="F334" s="31" t="s">
        <v>1541</v>
      </c>
      <c r="G334" s="31" t="s">
        <v>2095</v>
      </c>
      <c r="H334" s="33">
        <v>5</v>
      </c>
      <c r="I334" s="33">
        <v>1</v>
      </c>
      <c r="J334" s="34"/>
      <c r="K334" s="34"/>
      <c r="L334" s="34"/>
      <c r="M334" s="33" t="s">
        <v>2079</v>
      </c>
      <c r="N334" s="33" t="s">
        <v>2096</v>
      </c>
      <c r="O334" s="33" t="s">
        <v>1997</v>
      </c>
      <c r="P334" s="33" t="s">
        <v>2081</v>
      </c>
      <c r="Q334" s="33" t="s">
        <v>2103</v>
      </c>
      <c r="R334" s="33" t="s">
        <v>2104</v>
      </c>
      <c r="S334" s="33" t="s">
        <v>2084</v>
      </c>
      <c r="T334" s="33" t="s">
        <v>2081</v>
      </c>
      <c r="U334" s="35" t="s">
        <v>1125</v>
      </c>
      <c r="V334" s="177"/>
      <c r="W334" s="178"/>
    </row>
    <row r="335" s="83" customFormat="1" ht="26" customHeight="1" spans="1:23">
      <c r="A335" s="31" t="s">
        <v>1133</v>
      </c>
      <c r="B335" s="31" t="s">
        <v>20</v>
      </c>
      <c r="C335" s="31" t="s">
        <v>2878</v>
      </c>
      <c r="D335" s="31" t="s">
        <v>2879</v>
      </c>
      <c r="E335" s="32">
        <v>42902</v>
      </c>
      <c r="F335" s="31" t="s">
        <v>1541</v>
      </c>
      <c r="G335" s="31" t="s">
        <v>2169</v>
      </c>
      <c r="H335" s="33">
        <v>5</v>
      </c>
      <c r="I335" s="33">
        <v>1</v>
      </c>
      <c r="J335" s="34"/>
      <c r="K335" s="34"/>
      <c r="L335" s="34"/>
      <c r="M335" s="33" t="s">
        <v>2079</v>
      </c>
      <c r="N335" s="33" t="s">
        <v>2096</v>
      </c>
      <c r="O335" s="33" t="s">
        <v>1997</v>
      </c>
      <c r="P335" s="33" t="s">
        <v>2081</v>
      </c>
      <c r="Q335" s="33" t="s">
        <v>2103</v>
      </c>
      <c r="R335" s="33" t="s">
        <v>2104</v>
      </c>
      <c r="S335" s="33" t="s">
        <v>2084</v>
      </c>
      <c r="T335" s="33" t="s">
        <v>2081</v>
      </c>
      <c r="U335" s="35" t="s">
        <v>1125</v>
      </c>
      <c r="V335" s="177"/>
      <c r="W335" s="178"/>
    </row>
    <row r="336" s="83" customFormat="1" ht="26" customHeight="1" spans="1:23">
      <c r="A336" s="31" t="s">
        <v>1133</v>
      </c>
      <c r="B336" s="31" t="s">
        <v>20</v>
      </c>
      <c r="C336" s="31" t="s">
        <v>2880</v>
      </c>
      <c r="D336" s="31" t="s">
        <v>2881</v>
      </c>
      <c r="E336" s="32">
        <v>42902</v>
      </c>
      <c r="F336" s="31" t="s">
        <v>1541</v>
      </c>
      <c r="G336" s="31" t="s">
        <v>2169</v>
      </c>
      <c r="H336" s="33">
        <v>5</v>
      </c>
      <c r="I336" s="33">
        <v>1</v>
      </c>
      <c r="J336" s="34"/>
      <c r="K336" s="34"/>
      <c r="L336" s="34"/>
      <c r="M336" s="33" t="s">
        <v>2079</v>
      </c>
      <c r="N336" s="33" t="s">
        <v>2096</v>
      </c>
      <c r="O336" s="33" t="s">
        <v>1997</v>
      </c>
      <c r="P336" s="33" t="s">
        <v>2081</v>
      </c>
      <c r="Q336" s="33" t="s">
        <v>2103</v>
      </c>
      <c r="R336" s="33" t="s">
        <v>2104</v>
      </c>
      <c r="S336" s="33" t="s">
        <v>2084</v>
      </c>
      <c r="T336" s="33" t="s">
        <v>2081</v>
      </c>
      <c r="U336" s="35" t="s">
        <v>1125</v>
      </c>
      <c r="V336" s="177"/>
      <c r="W336" s="178"/>
    </row>
    <row r="337" s="83" customFormat="1" ht="26" customHeight="1" spans="1:23">
      <c r="A337" s="31" t="s">
        <v>1133</v>
      </c>
      <c r="B337" s="31" t="s">
        <v>20</v>
      </c>
      <c r="C337" s="31" t="s">
        <v>2882</v>
      </c>
      <c r="D337" s="31" t="s">
        <v>2883</v>
      </c>
      <c r="E337" s="32">
        <v>42902</v>
      </c>
      <c r="F337" s="31" t="s">
        <v>1541</v>
      </c>
      <c r="G337" s="31" t="s">
        <v>2092</v>
      </c>
      <c r="H337" s="33">
        <v>5</v>
      </c>
      <c r="I337" s="33">
        <v>1</v>
      </c>
      <c r="J337" s="34"/>
      <c r="K337" s="34"/>
      <c r="L337" s="34"/>
      <c r="M337" s="33" t="s">
        <v>2079</v>
      </c>
      <c r="N337" s="33" t="s">
        <v>2096</v>
      </c>
      <c r="O337" s="33" t="s">
        <v>1997</v>
      </c>
      <c r="P337" s="33" t="s">
        <v>2081</v>
      </c>
      <c r="Q337" s="33" t="s">
        <v>2103</v>
      </c>
      <c r="R337" s="33" t="s">
        <v>2104</v>
      </c>
      <c r="S337" s="33" t="s">
        <v>2084</v>
      </c>
      <c r="T337" s="33" t="s">
        <v>2081</v>
      </c>
      <c r="U337" s="35" t="s">
        <v>1125</v>
      </c>
      <c r="V337" s="177"/>
      <c r="W337" s="178"/>
    </row>
    <row r="338" s="83" customFormat="1" ht="26" customHeight="1" spans="1:23">
      <c r="A338" s="31" t="s">
        <v>1133</v>
      </c>
      <c r="B338" s="31" t="s">
        <v>20</v>
      </c>
      <c r="C338" s="31" t="s">
        <v>2884</v>
      </c>
      <c r="D338" s="31" t="s">
        <v>2885</v>
      </c>
      <c r="E338" s="32">
        <v>42902</v>
      </c>
      <c r="F338" s="31" t="s">
        <v>1541</v>
      </c>
      <c r="G338" s="31" t="s">
        <v>2092</v>
      </c>
      <c r="H338" s="33">
        <v>5</v>
      </c>
      <c r="I338" s="33">
        <v>1</v>
      </c>
      <c r="J338" s="34"/>
      <c r="K338" s="34"/>
      <c r="L338" s="34"/>
      <c r="M338" s="33" t="s">
        <v>2079</v>
      </c>
      <c r="N338" s="33" t="s">
        <v>2110</v>
      </c>
      <c r="O338" s="33" t="s">
        <v>1997</v>
      </c>
      <c r="P338" s="33" t="s">
        <v>2081</v>
      </c>
      <c r="Q338" s="33" t="s">
        <v>2103</v>
      </c>
      <c r="R338" s="33" t="s">
        <v>2104</v>
      </c>
      <c r="S338" s="33" t="s">
        <v>2084</v>
      </c>
      <c r="T338" s="33" t="s">
        <v>2081</v>
      </c>
      <c r="U338" s="35" t="s">
        <v>1125</v>
      </c>
      <c r="V338" s="177"/>
      <c r="W338" s="178"/>
    </row>
    <row r="339" s="83" customFormat="1" ht="26" customHeight="1" spans="1:23">
      <c r="A339" s="31" t="s">
        <v>1133</v>
      </c>
      <c r="B339" s="31" t="s">
        <v>20</v>
      </c>
      <c r="C339" s="31" t="s">
        <v>2886</v>
      </c>
      <c r="D339" s="31" t="s">
        <v>2887</v>
      </c>
      <c r="E339" s="32">
        <v>42902</v>
      </c>
      <c r="F339" s="31" t="s">
        <v>1541</v>
      </c>
      <c r="G339" s="31" t="s">
        <v>2888</v>
      </c>
      <c r="H339" s="33">
        <v>5</v>
      </c>
      <c r="I339" s="33">
        <v>1</v>
      </c>
      <c r="J339" s="34"/>
      <c r="K339" s="34"/>
      <c r="L339" s="34"/>
      <c r="M339" s="33" t="s">
        <v>2079</v>
      </c>
      <c r="N339" s="33" t="s">
        <v>2110</v>
      </c>
      <c r="O339" s="33" t="s">
        <v>1997</v>
      </c>
      <c r="P339" s="33" t="s">
        <v>2081</v>
      </c>
      <c r="Q339" s="33" t="s">
        <v>2103</v>
      </c>
      <c r="R339" s="33" t="s">
        <v>2104</v>
      </c>
      <c r="S339" s="33" t="s">
        <v>2084</v>
      </c>
      <c r="T339" s="33" t="s">
        <v>2081</v>
      </c>
      <c r="U339" s="35" t="s">
        <v>1125</v>
      </c>
      <c r="V339" s="177"/>
      <c r="W339" s="178"/>
    </row>
    <row r="340" s="83" customFormat="1" ht="26" customHeight="1" spans="1:23">
      <c r="A340" s="31" t="s">
        <v>1133</v>
      </c>
      <c r="B340" s="31" t="s">
        <v>20</v>
      </c>
      <c r="C340" s="31" t="s">
        <v>2889</v>
      </c>
      <c r="D340" s="31" t="s">
        <v>2890</v>
      </c>
      <c r="E340" s="32">
        <v>42902</v>
      </c>
      <c r="F340" s="31" t="s">
        <v>1541</v>
      </c>
      <c r="G340" s="31" t="s">
        <v>2095</v>
      </c>
      <c r="H340" s="33">
        <v>5</v>
      </c>
      <c r="I340" s="33">
        <v>1</v>
      </c>
      <c r="J340" s="34"/>
      <c r="K340" s="34"/>
      <c r="L340" s="34"/>
      <c r="M340" s="33" t="s">
        <v>2079</v>
      </c>
      <c r="N340" s="33" t="s">
        <v>2110</v>
      </c>
      <c r="O340" s="33" t="s">
        <v>1997</v>
      </c>
      <c r="P340" s="33" t="s">
        <v>2081</v>
      </c>
      <c r="Q340" s="33" t="s">
        <v>2103</v>
      </c>
      <c r="R340" s="33" t="s">
        <v>2104</v>
      </c>
      <c r="S340" s="33" t="s">
        <v>2084</v>
      </c>
      <c r="T340" s="33" t="s">
        <v>2081</v>
      </c>
      <c r="U340" s="35" t="s">
        <v>1125</v>
      </c>
      <c r="V340" s="177"/>
      <c r="W340" s="178"/>
    </row>
    <row r="341" s="83" customFormat="1" ht="26" customHeight="1" spans="1:23">
      <c r="A341" s="31" t="s">
        <v>1133</v>
      </c>
      <c r="B341" s="31" t="s">
        <v>20</v>
      </c>
      <c r="C341" s="31" t="s">
        <v>2891</v>
      </c>
      <c r="D341" s="31" t="s">
        <v>2892</v>
      </c>
      <c r="E341" s="32">
        <v>42902</v>
      </c>
      <c r="F341" s="31" t="s">
        <v>1541</v>
      </c>
      <c r="G341" s="31" t="s">
        <v>2893</v>
      </c>
      <c r="H341" s="33">
        <v>5</v>
      </c>
      <c r="I341" s="33">
        <v>1</v>
      </c>
      <c r="J341" s="34"/>
      <c r="K341" s="34"/>
      <c r="L341" s="34"/>
      <c r="M341" s="33" t="s">
        <v>2079</v>
      </c>
      <c r="N341" s="33" t="s">
        <v>2110</v>
      </c>
      <c r="O341" s="33" t="s">
        <v>1997</v>
      </c>
      <c r="P341" s="33" t="s">
        <v>2081</v>
      </c>
      <c r="Q341" s="33" t="s">
        <v>2103</v>
      </c>
      <c r="R341" s="33" t="s">
        <v>2104</v>
      </c>
      <c r="S341" s="33" t="s">
        <v>2084</v>
      </c>
      <c r="T341" s="33" t="s">
        <v>2081</v>
      </c>
      <c r="U341" s="35" t="s">
        <v>1125</v>
      </c>
      <c r="V341" s="177"/>
      <c r="W341" s="178"/>
    </row>
    <row r="342" s="83" customFormat="1" ht="26" customHeight="1" spans="1:23">
      <c r="A342" s="31" t="s">
        <v>1133</v>
      </c>
      <c r="B342" s="31" t="s">
        <v>20</v>
      </c>
      <c r="C342" s="31" t="s">
        <v>2894</v>
      </c>
      <c r="D342" s="31" t="s">
        <v>2895</v>
      </c>
      <c r="E342" s="32">
        <v>42902</v>
      </c>
      <c r="F342" s="31" t="s">
        <v>1541</v>
      </c>
      <c r="G342" s="31" t="s">
        <v>2092</v>
      </c>
      <c r="H342" s="33">
        <v>5</v>
      </c>
      <c r="I342" s="33">
        <v>1</v>
      </c>
      <c r="J342" s="34"/>
      <c r="K342" s="34"/>
      <c r="L342" s="34"/>
      <c r="M342" s="33" t="s">
        <v>2079</v>
      </c>
      <c r="N342" s="33" t="s">
        <v>2110</v>
      </c>
      <c r="O342" s="33" t="s">
        <v>1997</v>
      </c>
      <c r="P342" s="33" t="s">
        <v>2081</v>
      </c>
      <c r="Q342" s="33" t="s">
        <v>2103</v>
      </c>
      <c r="R342" s="33" t="s">
        <v>2104</v>
      </c>
      <c r="S342" s="33" t="s">
        <v>2084</v>
      </c>
      <c r="T342" s="33" t="s">
        <v>2081</v>
      </c>
      <c r="U342" s="35" t="s">
        <v>1125</v>
      </c>
      <c r="V342" s="177"/>
      <c r="W342" s="178"/>
    </row>
    <row r="343" s="83" customFormat="1" ht="26" customHeight="1" spans="1:23">
      <c r="A343" s="31" t="s">
        <v>1133</v>
      </c>
      <c r="B343" s="31" t="s">
        <v>20</v>
      </c>
      <c r="C343" s="31" t="s">
        <v>2896</v>
      </c>
      <c r="D343" s="31" t="s">
        <v>2897</v>
      </c>
      <c r="E343" s="32">
        <v>42902</v>
      </c>
      <c r="F343" s="31" t="s">
        <v>1541</v>
      </c>
      <c r="G343" s="31" t="s">
        <v>2888</v>
      </c>
      <c r="H343" s="33">
        <v>5</v>
      </c>
      <c r="I343" s="33">
        <v>1</v>
      </c>
      <c r="J343" s="34"/>
      <c r="K343" s="34"/>
      <c r="L343" s="34"/>
      <c r="M343" s="33" t="s">
        <v>2079</v>
      </c>
      <c r="N343" s="33" t="s">
        <v>2110</v>
      </c>
      <c r="O343" s="33" t="s">
        <v>1997</v>
      </c>
      <c r="P343" s="33" t="s">
        <v>2081</v>
      </c>
      <c r="Q343" s="33" t="s">
        <v>2103</v>
      </c>
      <c r="R343" s="33" t="s">
        <v>2104</v>
      </c>
      <c r="S343" s="33" t="s">
        <v>2084</v>
      </c>
      <c r="T343" s="33" t="s">
        <v>2081</v>
      </c>
      <c r="U343" s="35" t="s">
        <v>1125</v>
      </c>
      <c r="V343" s="177"/>
      <c r="W343" s="178"/>
    </row>
    <row r="344" s="83" customFormat="1" ht="26" customHeight="1" spans="1:23">
      <c r="A344" s="31" t="s">
        <v>1133</v>
      </c>
      <c r="B344" s="31" t="s">
        <v>20</v>
      </c>
      <c r="C344" s="31" t="s">
        <v>2898</v>
      </c>
      <c r="D344" s="31" t="s">
        <v>2899</v>
      </c>
      <c r="E344" s="32">
        <v>42902</v>
      </c>
      <c r="F344" s="31" t="s">
        <v>835</v>
      </c>
      <c r="G344" s="31" t="s">
        <v>2095</v>
      </c>
      <c r="H344" s="33">
        <v>5</v>
      </c>
      <c r="I344" s="33">
        <v>1</v>
      </c>
      <c r="J344" s="34"/>
      <c r="K344" s="34"/>
      <c r="L344" s="34"/>
      <c r="M344" s="33" t="s">
        <v>2079</v>
      </c>
      <c r="N344" s="33" t="s">
        <v>2096</v>
      </c>
      <c r="O344" s="33" t="s">
        <v>1997</v>
      </c>
      <c r="P344" s="33" t="s">
        <v>2081</v>
      </c>
      <c r="Q344" s="33" t="s">
        <v>2082</v>
      </c>
      <c r="R344" s="33" t="s">
        <v>2083</v>
      </c>
      <c r="S344" s="33" t="s">
        <v>2084</v>
      </c>
      <c r="T344" s="33" t="s">
        <v>2083</v>
      </c>
      <c r="U344" s="35" t="s">
        <v>1125</v>
      </c>
      <c r="V344" s="177"/>
      <c r="W344" s="178"/>
    </row>
    <row r="345" s="83" customFormat="1" ht="26" customHeight="1" spans="1:23">
      <c r="A345" s="31" t="s">
        <v>1133</v>
      </c>
      <c r="B345" s="31" t="s">
        <v>20</v>
      </c>
      <c r="C345" s="31" t="s">
        <v>2900</v>
      </c>
      <c r="D345" s="31" t="s">
        <v>2901</v>
      </c>
      <c r="E345" s="32">
        <v>42902</v>
      </c>
      <c r="F345" s="31" t="s">
        <v>835</v>
      </c>
      <c r="G345" s="31" t="s">
        <v>2095</v>
      </c>
      <c r="H345" s="33">
        <v>5</v>
      </c>
      <c r="I345" s="33">
        <v>3</v>
      </c>
      <c r="J345" s="34"/>
      <c r="K345" s="34"/>
      <c r="L345" s="34"/>
      <c r="M345" s="33" t="s">
        <v>2079</v>
      </c>
      <c r="N345" s="33" t="s">
        <v>2096</v>
      </c>
      <c r="O345" s="33" t="s">
        <v>1997</v>
      </c>
      <c r="P345" s="33" t="s">
        <v>2081</v>
      </c>
      <c r="Q345" s="33" t="s">
        <v>2082</v>
      </c>
      <c r="R345" s="33" t="s">
        <v>2083</v>
      </c>
      <c r="S345" s="33" t="s">
        <v>2084</v>
      </c>
      <c r="T345" s="33" t="s">
        <v>2083</v>
      </c>
      <c r="U345" s="35" t="s">
        <v>1125</v>
      </c>
      <c r="V345" s="177"/>
      <c r="W345" s="178"/>
    </row>
    <row r="346" s="83" customFormat="1" ht="26" customHeight="1" spans="1:23">
      <c r="A346" s="31" t="s">
        <v>1133</v>
      </c>
      <c r="B346" s="31" t="s">
        <v>20</v>
      </c>
      <c r="C346" s="31" t="s">
        <v>2902</v>
      </c>
      <c r="D346" s="31" t="s">
        <v>2903</v>
      </c>
      <c r="E346" s="32">
        <v>42902</v>
      </c>
      <c r="F346" s="31" t="s">
        <v>835</v>
      </c>
      <c r="G346" s="31" t="s">
        <v>2095</v>
      </c>
      <c r="H346" s="33">
        <v>5</v>
      </c>
      <c r="I346" s="33">
        <v>2</v>
      </c>
      <c r="J346" s="34"/>
      <c r="K346" s="34"/>
      <c r="L346" s="34"/>
      <c r="M346" s="33" t="s">
        <v>2079</v>
      </c>
      <c r="N346" s="33" t="s">
        <v>2089</v>
      </c>
      <c r="O346" s="33" t="s">
        <v>1997</v>
      </c>
      <c r="P346" s="33" t="s">
        <v>2081</v>
      </c>
      <c r="Q346" s="33" t="s">
        <v>2082</v>
      </c>
      <c r="R346" s="33" t="s">
        <v>2083</v>
      </c>
      <c r="S346" s="33" t="s">
        <v>2084</v>
      </c>
      <c r="T346" s="33" t="s">
        <v>2083</v>
      </c>
      <c r="U346" s="35" t="s">
        <v>1125</v>
      </c>
      <c r="V346" s="177"/>
      <c r="W346" s="178"/>
    </row>
    <row r="347" s="83" customFormat="1" ht="26" customHeight="1" spans="1:23">
      <c r="A347" s="31" t="s">
        <v>1133</v>
      </c>
      <c r="B347" s="31" t="s">
        <v>20</v>
      </c>
      <c r="C347" s="31" t="s">
        <v>2904</v>
      </c>
      <c r="D347" s="31" t="s">
        <v>2905</v>
      </c>
      <c r="E347" s="32">
        <v>42902</v>
      </c>
      <c r="F347" s="31" t="s">
        <v>835</v>
      </c>
      <c r="G347" s="31" t="s">
        <v>2095</v>
      </c>
      <c r="H347" s="33">
        <v>5</v>
      </c>
      <c r="I347" s="33">
        <v>14</v>
      </c>
      <c r="J347" s="34"/>
      <c r="K347" s="34"/>
      <c r="L347" s="34"/>
      <c r="M347" s="33" t="s">
        <v>2079</v>
      </c>
      <c r="N347" s="33" t="s">
        <v>2096</v>
      </c>
      <c r="O347" s="33" t="s">
        <v>1997</v>
      </c>
      <c r="P347" s="33" t="s">
        <v>2081</v>
      </c>
      <c r="Q347" s="33" t="s">
        <v>2082</v>
      </c>
      <c r="R347" s="33" t="s">
        <v>2083</v>
      </c>
      <c r="S347" s="33" t="s">
        <v>2084</v>
      </c>
      <c r="T347" s="33" t="s">
        <v>2083</v>
      </c>
      <c r="U347" s="35" t="s">
        <v>1125</v>
      </c>
      <c r="V347" s="177"/>
      <c r="W347" s="178"/>
    </row>
    <row r="348" s="83" customFormat="1" ht="26" customHeight="1" spans="1:23">
      <c r="A348" s="31" t="s">
        <v>1133</v>
      </c>
      <c r="B348" s="31" t="s">
        <v>20</v>
      </c>
      <c r="C348" s="31" t="s">
        <v>2906</v>
      </c>
      <c r="D348" s="31" t="s">
        <v>2907</v>
      </c>
      <c r="E348" s="32">
        <v>42902</v>
      </c>
      <c r="F348" s="31" t="s">
        <v>835</v>
      </c>
      <c r="G348" s="31" t="s">
        <v>2635</v>
      </c>
      <c r="H348" s="33">
        <v>5</v>
      </c>
      <c r="I348" s="33">
        <v>1</v>
      </c>
      <c r="J348" s="34"/>
      <c r="K348" s="34"/>
      <c r="L348" s="34"/>
      <c r="M348" s="33" t="s">
        <v>2079</v>
      </c>
      <c r="N348" s="33" t="s">
        <v>2356</v>
      </c>
      <c r="O348" s="33" t="s">
        <v>1997</v>
      </c>
      <c r="P348" s="33" t="s">
        <v>2081</v>
      </c>
      <c r="Q348" s="33" t="s">
        <v>2082</v>
      </c>
      <c r="R348" s="33" t="s">
        <v>2083</v>
      </c>
      <c r="S348" s="33" t="s">
        <v>2084</v>
      </c>
      <c r="T348" s="33" t="s">
        <v>2083</v>
      </c>
      <c r="U348" s="35" t="s">
        <v>1125</v>
      </c>
      <c r="V348" s="177"/>
      <c r="W348" s="178"/>
    </row>
    <row r="349" s="83" customFormat="1" ht="26" customHeight="1" spans="1:23">
      <c r="A349" s="31" t="s">
        <v>1133</v>
      </c>
      <c r="B349" s="31" t="s">
        <v>20</v>
      </c>
      <c r="C349" s="31" t="s">
        <v>2908</v>
      </c>
      <c r="D349" s="31" t="s">
        <v>2909</v>
      </c>
      <c r="E349" s="32">
        <v>42902</v>
      </c>
      <c r="F349" s="31" t="s">
        <v>835</v>
      </c>
      <c r="G349" s="31" t="s">
        <v>2169</v>
      </c>
      <c r="H349" s="33">
        <v>5</v>
      </c>
      <c r="I349" s="33">
        <v>1</v>
      </c>
      <c r="J349" s="34"/>
      <c r="K349" s="34"/>
      <c r="L349" s="34"/>
      <c r="M349" s="33" t="s">
        <v>2079</v>
      </c>
      <c r="N349" s="33" t="s">
        <v>2096</v>
      </c>
      <c r="O349" s="33" t="s">
        <v>1997</v>
      </c>
      <c r="P349" s="33" t="s">
        <v>2081</v>
      </c>
      <c r="Q349" s="33" t="s">
        <v>2082</v>
      </c>
      <c r="R349" s="33" t="s">
        <v>2083</v>
      </c>
      <c r="S349" s="33" t="s">
        <v>2084</v>
      </c>
      <c r="T349" s="33" t="s">
        <v>2083</v>
      </c>
      <c r="U349" s="35" t="s">
        <v>1125</v>
      </c>
      <c r="V349" s="177"/>
      <c r="W349" s="178"/>
    </row>
    <row r="350" s="83" customFormat="1" ht="26" customHeight="1" spans="1:23">
      <c r="A350" s="31" t="s">
        <v>1133</v>
      </c>
      <c r="B350" s="31" t="s">
        <v>20</v>
      </c>
      <c r="C350" s="31" t="s">
        <v>2910</v>
      </c>
      <c r="D350" s="31" t="s">
        <v>2911</v>
      </c>
      <c r="E350" s="32">
        <v>42902</v>
      </c>
      <c r="F350" s="31" t="s">
        <v>835</v>
      </c>
      <c r="G350" s="31" t="s">
        <v>2169</v>
      </c>
      <c r="H350" s="33">
        <v>5</v>
      </c>
      <c r="I350" s="33">
        <v>1</v>
      </c>
      <c r="J350" s="34"/>
      <c r="K350" s="34"/>
      <c r="L350" s="34"/>
      <c r="M350" s="33" t="s">
        <v>2079</v>
      </c>
      <c r="N350" s="33" t="s">
        <v>2096</v>
      </c>
      <c r="O350" s="33" t="s">
        <v>1997</v>
      </c>
      <c r="P350" s="33" t="s">
        <v>2081</v>
      </c>
      <c r="Q350" s="33" t="s">
        <v>2082</v>
      </c>
      <c r="R350" s="33" t="s">
        <v>2083</v>
      </c>
      <c r="S350" s="33" t="s">
        <v>2084</v>
      </c>
      <c r="T350" s="33" t="s">
        <v>2083</v>
      </c>
      <c r="U350" s="35" t="s">
        <v>1125</v>
      </c>
      <c r="V350" s="177"/>
      <c r="W350" s="178"/>
    </row>
    <row r="351" s="83" customFormat="1" ht="26" customHeight="1" spans="1:23">
      <c r="A351" s="31" t="s">
        <v>1133</v>
      </c>
      <c r="B351" s="31" t="s">
        <v>20</v>
      </c>
      <c r="C351" s="31" t="s">
        <v>2912</v>
      </c>
      <c r="D351" s="31" t="s">
        <v>2913</v>
      </c>
      <c r="E351" s="32">
        <v>42902</v>
      </c>
      <c r="F351" s="31" t="s">
        <v>835</v>
      </c>
      <c r="G351" s="31" t="s">
        <v>2635</v>
      </c>
      <c r="H351" s="33">
        <v>5</v>
      </c>
      <c r="I351" s="33">
        <v>1</v>
      </c>
      <c r="J351" s="34"/>
      <c r="K351" s="34"/>
      <c r="L351" s="34"/>
      <c r="M351" s="33" t="s">
        <v>2079</v>
      </c>
      <c r="N351" s="33" t="s">
        <v>2356</v>
      </c>
      <c r="O351" s="33" t="s">
        <v>1997</v>
      </c>
      <c r="P351" s="33" t="s">
        <v>2081</v>
      </c>
      <c r="Q351" s="33" t="s">
        <v>2082</v>
      </c>
      <c r="R351" s="33" t="s">
        <v>2083</v>
      </c>
      <c r="S351" s="33" t="s">
        <v>2084</v>
      </c>
      <c r="T351" s="33" t="s">
        <v>2083</v>
      </c>
      <c r="U351" s="35" t="s">
        <v>1125</v>
      </c>
      <c r="V351" s="177"/>
      <c r="W351" s="178"/>
    </row>
    <row r="352" s="83" customFormat="1" ht="26" customHeight="1" spans="1:23">
      <c r="A352" s="31" t="s">
        <v>1133</v>
      </c>
      <c r="B352" s="31" t="s">
        <v>20</v>
      </c>
      <c r="C352" s="31" t="s">
        <v>2914</v>
      </c>
      <c r="D352" s="31" t="s">
        <v>2915</v>
      </c>
      <c r="E352" s="32">
        <v>42902</v>
      </c>
      <c r="F352" s="31" t="s">
        <v>835</v>
      </c>
      <c r="G352" s="31" t="s">
        <v>2095</v>
      </c>
      <c r="H352" s="33">
        <v>5</v>
      </c>
      <c r="I352" s="33">
        <v>1</v>
      </c>
      <c r="J352" s="34"/>
      <c r="K352" s="34"/>
      <c r="L352" s="34"/>
      <c r="M352" s="33" t="s">
        <v>2079</v>
      </c>
      <c r="N352" s="33" t="s">
        <v>2096</v>
      </c>
      <c r="O352" s="33" t="s">
        <v>1997</v>
      </c>
      <c r="P352" s="33" t="s">
        <v>2081</v>
      </c>
      <c r="Q352" s="33" t="s">
        <v>2082</v>
      </c>
      <c r="R352" s="33" t="s">
        <v>2083</v>
      </c>
      <c r="S352" s="33" t="s">
        <v>2084</v>
      </c>
      <c r="T352" s="33" t="s">
        <v>2083</v>
      </c>
      <c r="U352" s="35" t="s">
        <v>1125</v>
      </c>
      <c r="V352" s="177"/>
      <c r="W352" s="178"/>
    </row>
    <row r="353" s="83" customFormat="1" ht="26" customHeight="1" spans="1:23">
      <c r="A353" s="31" t="s">
        <v>1133</v>
      </c>
      <c r="B353" s="31" t="s">
        <v>20</v>
      </c>
      <c r="C353" s="31" t="s">
        <v>2916</v>
      </c>
      <c r="D353" s="31" t="s">
        <v>2917</v>
      </c>
      <c r="E353" s="32">
        <v>42902</v>
      </c>
      <c r="F353" s="31" t="s">
        <v>835</v>
      </c>
      <c r="G353" s="31" t="s">
        <v>2918</v>
      </c>
      <c r="H353" s="33">
        <v>5</v>
      </c>
      <c r="I353" s="33">
        <v>1</v>
      </c>
      <c r="J353" s="34"/>
      <c r="K353" s="34"/>
      <c r="L353" s="34"/>
      <c r="M353" s="33" t="s">
        <v>2079</v>
      </c>
      <c r="N353" s="33" t="s">
        <v>2096</v>
      </c>
      <c r="O353" s="33" t="s">
        <v>1997</v>
      </c>
      <c r="P353" s="33" t="s">
        <v>2081</v>
      </c>
      <c r="Q353" s="33" t="s">
        <v>2082</v>
      </c>
      <c r="R353" s="33" t="s">
        <v>2083</v>
      </c>
      <c r="S353" s="33" t="s">
        <v>2084</v>
      </c>
      <c r="T353" s="33" t="s">
        <v>2083</v>
      </c>
      <c r="U353" s="35" t="s">
        <v>1125</v>
      </c>
      <c r="V353" s="177"/>
      <c r="W353" s="178"/>
    </row>
    <row r="354" s="83" customFormat="1" ht="26" customHeight="1" spans="1:23">
      <c r="A354" s="31" t="s">
        <v>1133</v>
      </c>
      <c r="B354" s="31" t="s">
        <v>20</v>
      </c>
      <c r="C354" s="31" t="s">
        <v>2919</v>
      </c>
      <c r="D354" s="31" t="s">
        <v>2920</v>
      </c>
      <c r="E354" s="32">
        <v>42902</v>
      </c>
      <c r="F354" s="31" t="s">
        <v>835</v>
      </c>
      <c r="G354" s="31" t="s">
        <v>2095</v>
      </c>
      <c r="H354" s="33">
        <v>5</v>
      </c>
      <c r="I354" s="33">
        <v>2</v>
      </c>
      <c r="J354" s="34"/>
      <c r="K354" s="34"/>
      <c r="L354" s="34"/>
      <c r="M354" s="33" t="s">
        <v>2079</v>
      </c>
      <c r="N354" s="33" t="s">
        <v>2096</v>
      </c>
      <c r="O354" s="33" t="s">
        <v>1997</v>
      </c>
      <c r="P354" s="33" t="s">
        <v>2081</v>
      </c>
      <c r="Q354" s="33" t="s">
        <v>2082</v>
      </c>
      <c r="R354" s="33" t="s">
        <v>2083</v>
      </c>
      <c r="S354" s="33" t="s">
        <v>2084</v>
      </c>
      <c r="T354" s="33" t="s">
        <v>2083</v>
      </c>
      <c r="U354" s="35" t="s">
        <v>1125</v>
      </c>
      <c r="V354" s="177"/>
      <c r="W354" s="178"/>
    </row>
    <row r="355" s="83" customFormat="1" ht="26" customHeight="1" spans="1:23">
      <c r="A355" s="31" t="s">
        <v>1133</v>
      </c>
      <c r="B355" s="31" t="s">
        <v>20</v>
      </c>
      <c r="C355" s="31" t="s">
        <v>2921</v>
      </c>
      <c r="D355" s="31" t="s">
        <v>2922</v>
      </c>
      <c r="E355" s="32">
        <v>42902</v>
      </c>
      <c r="F355" s="31" t="s">
        <v>835</v>
      </c>
      <c r="G355" s="31" t="s">
        <v>2095</v>
      </c>
      <c r="H355" s="33">
        <v>5</v>
      </c>
      <c r="I355" s="33">
        <v>1</v>
      </c>
      <c r="J355" s="34"/>
      <c r="K355" s="34"/>
      <c r="L355" s="34"/>
      <c r="M355" s="33" t="s">
        <v>2079</v>
      </c>
      <c r="N355" s="33" t="s">
        <v>2096</v>
      </c>
      <c r="O355" s="33" t="s">
        <v>1997</v>
      </c>
      <c r="P355" s="33" t="s">
        <v>2081</v>
      </c>
      <c r="Q355" s="33" t="s">
        <v>2082</v>
      </c>
      <c r="R355" s="33" t="s">
        <v>2083</v>
      </c>
      <c r="S355" s="33" t="s">
        <v>2084</v>
      </c>
      <c r="T355" s="33" t="s">
        <v>2083</v>
      </c>
      <c r="U355" s="35" t="s">
        <v>1125</v>
      </c>
      <c r="V355" s="177"/>
      <c r="W355" s="178"/>
    </row>
    <row r="356" s="83" customFormat="1" ht="26" customHeight="1" spans="1:23">
      <c r="A356" s="31" t="s">
        <v>1133</v>
      </c>
      <c r="B356" s="31" t="s">
        <v>20</v>
      </c>
      <c r="C356" s="31" t="s">
        <v>2923</v>
      </c>
      <c r="D356" s="31" t="s">
        <v>2924</v>
      </c>
      <c r="E356" s="32">
        <v>42902</v>
      </c>
      <c r="F356" s="31" t="s">
        <v>835</v>
      </c>
      <c r="G356" s="31" t="s">
        <v>2169</v>
      </c>
      <c r="H356" s="33">
        <v>5</v>
      </c>
      <c r="I356" s="33">
        <v>1</v>
      </c>
      <c r="J356" s="34"/>
      <c r="K356" s="34"/>
      <c r="L356" s="34"/>
      <c r="M356" s="33" t="s">
        <v>2079</v>
      </c>
      <c r="N356" s="33" t="s">
        <v>2096</v>
      </c>
      <c r="O356" s="33" t="s">
        <v>1997</v>
      </c>
      <c r="P356" s="33" t="s">
        <v>2081</v>
      </c>
      <c r="Q356" s="33" t="s">
        <v>2082</v>
      </c>
      <c r="R356" s="33" t="s">
        <v>2083</v>
      </c>
      <c r="S356" s="33" t="s">
        <v>2084</v>
      </c>
      <c r="T356" s="33" t="s">
        <v>2083</v>
      </c>
      <c r="U356" s="35" t="s">
        <v>1125</v>
      </c>
      <c r="V356" s="177"/>
      <c r="W356" s="178"/>
    </row>
    <row r="357" s="83" customFormat="1" ht="26" customHeight="1" spans="1:23">
      <c r="A357" s="31" t="s">
        <v>1133</v>
      </c>
      <c r="B357" s="31" t="s">
        <v>20</v>
      </c>
      <c r="C357" s="31" t="s">
        <v>2925</v>
      </c>
      <c r="D357" s="31" t="s">
        <v>2926</v>
      </c>
      <c r="E357" s="32">
        <v>42902</v>
      </c>
      <c r="F357" s="31" t="s">
        <v>835</v>
      </c>
      <c r="G357" s="31" t="s">
        <v>2092</v>
      </c>
      <c r="H357" s="33">
        <v>5</v>
      </c>
      <c r="I357" s="33">
        <v>1</v>
      </c>
      <c r="J357" s="34"/>
      <c r="K357" s="34"/>
      <c r="L357" s="34"/>
      <c r="M357" s="33" t="s">
        <v>2079</v>
      </c>
      <c r="N357" s="33" t="s">
        <v>2096</v>
      </c>
      <c r="O357" s="33" t="s">
        <v>1997</v>
      </c>
      <c r="P357" s="33" t="s">
        <v>2081</v>
      </c>
      <c r="Q357" s="33" t="s">
        <v>2082</v>
      </c>
      <c r="R357" s="33" t="s">
        <v>2083</v>
      </c>
      <c r="S357" s="33" t="s">
        <v>2084</v>
      </c>
      <c r="T357" s="33" t="s">
        <v>2083</v>
      </c>
      <c r="U357" s="35" t="s">
        <v>1125</v>
      </c>
      <c r="V357" s="177"/>
      <c r="W357" s="178"/>
    </row>
    <row r="358" s="83" customFormat="1" ht="26" customHeight="1" spans="1:23">
      <c r="A358" s="31" t="s">
        <v>1133</v>
      </c>
      <c r="B358" s="31" t="s">
        <v>20</v>
      </c>
      <c r="C358" s="31" t="s">
        <v>2927</v>
      </c>
      <c r="D358" s="31" t="s">
        <v>2928</v>
      </c>
      <c r="E358" s="32">
        <v>42902</v>
      </c>
      <c r="F358" s="31" t="s">
        <v>835</v>
      </c>
      <c r="G358" s="31" t="s">
        <v>2092</v>
      </c>
      <c r="H358" s="33">
        <v>5</v>
      </c>
      <c r="I358" s="33">
        <v>1</v>
      </c>
      <c r="J358" s="34"/>
      <c r="K358" s="34"/>
      <c r="L358" s="34"/>
      <c r="M358" s="33" t="s">
        <v>2079</v>
      </c>
      <c r="N358" s="33" t="s">
        <v>2110</v>
      </c>
      <c r="O358" s="33" t="s">
        <v>1997</v>
      </c>
      <c r="P358" s="33" t="s">
        <v>2081</v>
      </c>
      <c r="Q358" s="33" t="s">
        <v>2082</v>
      </c>
      <c r="R358" s="33" t="s">
        <v>2083</v>
      </c>
      <c r="S358" s="33" t="s">
        <v>2084</v>
      </c>
      <c r="T358" s="33" t="s">
        <v>2083</v>
      </c>
      <c r="U358" s="35" t="s">
        <v>1125</v>
      </c>
      <c r="V358" s="177"/>
      <c r="W358" s="178"/>
    </row>
    <row r="359" s="83" customFormat="1" ht="26" customHeight="1" spans="1:23">
      <c r="A359" s="31" t="s">
        <v>1133</v>
      </c>
      <c r="B359" s="31" t="s">
        <v>20</v>
      </c>
      <c r="C359" s="31" t="s">
        <v>2929</v>
      </c>
      <c r="D359" s="31" t="s">
        <v>2930</v>
      </c>
      <c r="E359" s="32">
        <v>42902</v>
      </c>
      <c r="F359" s="31" t="s">
        <v>835</v>
      </c>
      <c r="G359" s="31" t="s">
        <v>2888</v>
      </c>
      <c r="H359" s="33">
        <v>5</v>
      </c>
      <c r="I359" s="33">
        <v>1</v>
      </c>
      <c r="J359" s="34"/>
      <c r="K359" s="34"/>
      <c r="L359" s="34"/>
      <c r="M359" s="33" t="s">
        <v>2079</v>
      </c>
      <c r="N359" s="33" t="s">
        <v>2110</v>
      </c>
      <c r="O359" s="33" t="s">
        <v>1997</v>
      </c>
      <c r="P359" s="33" t="s">
        <v>2081</v>
      </c>
      <c r="Q359" s="33" t="s">
        <v>2082</v>
      </c>
      <c r="R359" s="33" t="s">
        <v>2083</v>
      </c>
      <c r="S359" s="33" t="s">
        <v>2084</v>
      </c>
      <c r="T359" s="33" t="s">
        <v>2083</v>
      </c>
      <c r="U359" s="35" t="s">
        <v>1125</v>
      </c>
      <c r="V359" s="177"/>
      <c r="W359" s="178"/>
    </row>
    <row r="360" s="83" customFormat="1" ht="26" customHeight="1" spans="1:23">
      <c r="A360" s="31" t="s">
        <v>1133</v>
      </c>
      <c r="B360" s="31" t="s">
        <v>20</v>
      </c>
      <c r="C360" s="31" t="s">
        <v>2931</v>
      </c>
      <c r="D360" s="31" t="s">
        <v>2932</v>
      </c>
      <c r="E360" s="32">
        <v>42902</v>
      </c>
      <c r="F360" s="31" t="s">
        <v>835</v>
      </c>
      <c r="G360" s="31" t="s">
        <v>2095</v>
      </c>
      <c r="H360" s="33">
        <v>5</v>
      </c>
      <c r="I360" s="33">
        <v>1</v>
      </c>
      <c r="J360" s="34"/>
      <c r="K360" s="34"/>
      <c r="L360" s="34"/>
      <c r="M360" s="33" t="s">
        <v>2079</v>
      </c>
      <c r="N360" s="33" t="s">
        <v>2110</v>
      </c>
      <c r="O360" s="33" t="s">
        <v>1997</v>
      </c>
      <c r="P360" s="33" t="s">
        <v>2081</v>
      </c>
      <c r="Q360" s="33" t="s">
        <v>2082</v>
      </c>
      <c r="R360" s="33" t="s">
        <v>2083</v>
      </c>
      <c r="S360" s="33" t="s">
        <v>2084</v>
      </c>
      <c r="T360" s="33" t="s">
        <v>2083</v>
      </c>
      <c r="U360" s="35" t="s">
        <v>1125</v>
      </c>
      <c r="V360" s="177"/>
      <c r="W360" s="178"/>
    </row>
    <row r="361" s="83" customFormat="1" ht="26" customHeight="1" spans="1:23">
      <c r="A361" s="31" t="s">
        <v>1133</v>
      </c>
      <c r="B361" s="31" t="s">
        <v>20</v>
      </c>
      <c r="C361" s="31" t="s">
        <v>2933</v>
      </c>
      <c r="D361" s="31" t="s">
        <v>2934</v>
      </c>
      <c r="E361" s="32">
        <v>42902</v>
      </c>
      <c r="F361" s="31" t="s">
        <v>835</v>
      </c>
      <c r="G361" s="31" t="s">
        <v>2893</v>
      </c>
      <c r="H361" s="33">
        <v>5</v>
      </c>
      <c r="I361" s="33">
        <v>1</v>
      </c>
      <c r="J361" s="34"/>
      <c r="K361" s="34"/>
      <c r="L361" s="34"/>
      <c r="M361" s="33" t="s">
        <v>2079</v>
      </c>
      <c r="N361" s="33" t="s">
        <v>2110</v>
      </c>
      <c r="O361" s="33" t="s">
        <v>1997</v>
      </c>
      <c r="P361" s="33" t="s">
        <v>2081</v>
      </c>
      <c r="Q361" s="33" t="s">
        <v>2082</v>
      </c>
      <c r="R361" s="33" t="s">
        <v>2083</v>
      </c>
      <c r="S361" s="33" t="s">
        <v>2084</v>
      </c>
      <c r="T361" s="33" t="s">
        <v>2083</v>
      </c>
      <c r="U361" s="35" t="s">
        <v>1125</v>
      </c>
      <c r="V361" s="177"/>
      <c r="W361" s="178" t="s">
        <v>2408</v>
      </c>
    </row>
    <row r="362" s="83" customFormat="1" ht="26" customHeight="1" spans="1:23">
      <c r="A362" s="31" t="s">
        <v>1133</v>
      </c>
      <c r="B362" s="31" t="s">
        <v>20</v>
      </c>
      <c r="C362" s="31" t="s">
        <v>2935</v>
      </c>
      <c r="D362" s="31" t="s">
        <v>2936</v>
      </c>
      <c r="E362" s="32">
        <v>42902</v>
      </c>
      <c r="F362" s="31" t="s">
        <v>835</v>
      </c>
      <c r="G362" s="31" t="s">
        <v>2092</v>
      </c>
      <c r="H362" s="33">
        <v>5</v>
      </c>
      <c r="I362" s="33">
        <v>1</v>
      </c>
      <c r="J362" s="34"/>
      <c r="K362" s="34"/>
      <c r="L362" s="34"/>
      <c r="M362" s="33" t="s">
        <v>2079</v>
      </c>
      <c r="N362" s="33" t="s">
        <v>2110</v>
      </c>
      <c r="O362" s="33" t="s">
        <v>1997</v>
      </c>
      <c r="P362" s="33" t="s">
        <v>2081</v>
      </c>
      <c r="Q362" s="33" t="s">
        <v>2082</v>
      </c>
      <c r="R362" s="33" t="s">
        <v>2083</v>
      </c>
      <c r="S362" s="33" t="s">
        <v>2084</v>
      </c>
      <c r="T362" s="33" t="s">
        <v>2083</v>
      </c>
      <c r="U362" s="35" t="s">
        <v>1125</v>
      </c>
      <c r="V362" s="177"/>
      <c r="W362" s="178"/>
    </row>
    <row r="363" s="83" customFormat="1" ht="26" customHeight="1" spans="1:23">
      <c r="A363" s="31" t="s">
        <v>1133</v>
      </c>
      <c r="B363" s="31" t="s">
        <v>20</v>
      </c>
      <c r="C363" s="31" t="s">
        <v>2937</v>
      </c>
      <c r="D363" s="31" t="s">
        <v>2938</v>
      </c>
      <c r="E363" s="32">
        <v>42902</v>
      </c>
      <c r="F363" s="31" t="s">
        <v>835</v>
      </c>
      <c r="G363" s="31" t="s">
        <v>2888</v>
      </c>
      <c r="H363" s="33">
        <v>5</v>
      </c>
      <c r="I363" s="33">
        <v>1</v>
      </c>
      <c r="J363" s="34"/>
      <c r="K363" s="34"/>
      <c r="L363" s="34"/>
      <c r="M363" s="33" t="s">
        <v>2079</v>
      </c>
      <c r="N363" s="33" t="s">
        <v>2110</v>
      </c>
      <c r="O363" s="33" t="s">
        <v>1997</v>
      </c>
      <c r="P363" s="33" t="s">
        <v>2081</v>
      </c>
      <c r="Q363" s="33" t="s">
        <v>2082</v>
      </c>
      <c r="R363" s="33" t="s">
        <v>2083</v>
      </c>
      <c r="S363" s="33" t="s">
        <v>2084</v>
      </c>
      <c r="T363" s="33" t="s">
        <v>2083</v>
      </c>
      <c r="U363" s="35" t="s">
        <v>1125</v>
      </c>
      <c r="V363" s="177"/>
      <c r="W363" s="178"/>
    </row>
    <row r="364" s="83" customFormat="1" ht="26" customHeight="1" spans="1:23">
      <c r="A364" s="31" t="s">
        <v>1138</v>
      </c>
      <c r="B364" s="38" t="s">
        <v>20</v>
      </c>
      <c r="C364" s="31" t="s">
        <v>2939</v>
      </c>
      <c r="D364" s="38" t="s">
        <v>2940</v>
      </c>
      <c r="E364" s="32">
        <v>42735</v>
      </c>
      <c r="F364" s="31" t="s">
        <v>791</v>
      </c>
      <c r="G364" s="31" t="s">
        <v>2565</v>
      </c>
      <c r="H364" s="33">
        <v>10</v>
      </c>
      <c r="I364" s="40">
        <v>1</v>
      </c>
      <c r="J364" s="34">
        <v>150000</v>
      </c>
      <c r="K364" s="34">
        <v>112812.5</v>
      </c>
      <c r="L364" s="34">
        <v>37187.5</v>
      </c>
      <c r="M364" s="40" t="s">
        <v>2079</v>
      </c>
      <c r="N364" s="33" t="s">
        <v>2089</v>
      </c>
      <c r="O364" s="33" t="s">
        <v>1997</v>
      </c>
      <c r="P364" s="33" t="s">
        <v>2081</v>
      </c>
      <c r="Q364" s="33" t="s">
        <v>2103</v>
      </c>
      <c r="R364" s="33" t="s">
        <v>2104</v>
      </c>
      <c r="S364" s="33" t="s">
        <v>2084</v>
      </c>
      <c r="T364" s="33" t="s">
        <v>2081</v>
      </c>
      <c r="U364" s="35" t="s">
        <v>712</v>
      </c>
      <c r="V364" s="177"/>
      <c r="W364" s="178"/>
    </row>
    <row r="365" s="83" customFormat="1" ht="26" customHeight="1" spans="1:23">
      <c r="A365" s="31" t="s">
        <v>1138</v>
      </c>
      <c r="B365" s="38" t="s">
        <v>20</v>
      </c>
      <c r="C365" s="31" t="s">
        <v>2941</v>
      </c>
      <c r="D365" s="38" t="s">
        <v>2684</v>
      </c>
      <c r="E365" s="32">
        <v>42735</v>
      </c>
      <c r="F365" s="31" t="s">
        <v>791</v>
      </c>
      <c r="G365" s="31" t="s">
        <v>2942</v>
      </c>
      <c r="H365" s="33">
        <v>10</v>
      </c>
      <c r="I365" s="40">
        <v>1</v>
      </c>
      <c r="J365" s="34"/>
      <c r="K365" s="34"/>
      <c r="L365" s="34"/>
      <c r="M365" s="40" t="s">
        <v>2079</v>
      </c>
      <c r="N365" s="33" t="s">
        <v>2089</v>
      </c>
      <c r="O365" s="33" t="s">
        <v>1997</v>
      </c>
      <c r="P365" s="33" t="s">
        <v>2081</v>
      </c>
      <c r="Q365" s="33" t="s">
        <v>2103</v>
      </c>
      <c r="R365" s="33" t="s">
        <v>2104</v>
      </c>
      <c r="S365" s="33" t="s">
        <v>2084</v>
      </c>
      <c r="T365" s="33" t="s">
        <v>2081</v>
      </c>
      <c r="U365" s="35" t="s">
        <v>712</v>
      </c>
      <c r="V365" s="177"/>
      <c r="W365" s="178"/>
    </row>
    <row r="366" s="83" customFormat="1" ht="26" customHeight="1" spans="1:23">
      <c r="A366" s="31" t="s">
        <v>1138</v>
      </c>
      <c r="B366" s="38" t="s">
        <v>20</v>
      </c>
      <c r="C366" s="31" t="s">
        <v>2943</v>
      </c>
      <c r="D366" s="38" t="s">
        <v>2135</v>
      </c>
      <c r="E366" s="32">
        <v>42735</v>
      </c>
      <c r="F366" s="31" t="s">
        <v>791</v>
      </c>
      <c r="G366" s="31" t="s">
        <v>2158</v>
      </c>
      <c r="H366" s="33">
        <v>10</v>
      </c>
      <c r="I366" s="40">
        <v>100</v>
      </c>
      <c r="J366" s="34"/>
      <c r="K366" s="34"/>
      <c r="L366" s="34"/>
      <c r="M366" s="40" t="s">
        <v>2137</v>
      </c>
      <c r="N366" s="33" t="s">
        <v>2138</v>
      </c>
      <c r="O366" s="33" t="s">
        <v>2011</v>
      </c>
      <c r="P366" s="33" t="s">
        <v>2081</v>
      </c>
      <c r="Q366" s="33" t="s">
        <v>2103</v>
      </c>
      <c r="R366" s="33" t="s">
        <v>2104</v>
      </c>
      <c r="S366" s="33" t="s">
        <v>2084</v>
      </c>
      <c r="T366" s="33" t="s">
        <v>2081</v>
      </c>
      <c r="U366" s="35" t="s">
        <v>712</v>
      </c>
      <c r="V366" s="177"/>
      <c r="W366" s="178" t="s">
        <v>2408</v>
      </c>
    </row>
    <row r="367" s="83" customFormat="1" ht="26" customHeight="1" spans="1:23">
      <c r="A367" s="31" t="s">
        <v>1138</v>
      </c>
      <c r="B367" s="38" t="s">
        <v>20</v>
      </c>
      <c r="C367" s="31" t="s">
        <v>2944</v>
      </c>
      <c r="D367" s="38" t="s">
        <v>2945</v>
      </c>
      <c r="E367" s="32">
        <v>42735</v>
      </c>
      <c r="F367" s="31" t="s">
        <v>791</v>
      </c>
      <c r="G367" s="31" t="s">
        <v>2243</v>
      </c>
      <c r="H367" s="33">
        <v>10</v>
      </c>
      <c r="I367" s="40">
        <v>1</v>
      </c>
      <c r="J367" s="34"/>
      <c r="K367" s="34"/>
      <c r="L367" s="34"/>
      <c r="M367" s="40" t="s">
        <v>2079</v>
      </c>
      <c r="N367" s="33" t="s">
        <v>2110</v>
      </c>
      <c r="O367" s="33" t="s">
        <v>2011</v>
      </c>
      <c r="P367" s="33" t="s">
        <v>2081</v>
      </c>
      <c r="Q367" s="33" t="s">
        <v>2103</v>
      </c>
      <c r="R367" s="33" t="s">
        <v>2104</v>
      </c>
      <c r="S367" s="33" t="s">
        <v>2084</v>
      </c>
      <c r="T367" s="33" t="s">
        <v>2081</v>
      </c>
      <c r="U367" s="35" t="s">
        <v>712</v>
      </c>
      <c r="V367" s="177"/>
      <c r="W367" s="178"/>
    </row>
    <row r="368" s="83" customFormat="1" ht="26" customHeight="1" spans="1:23">
      <c r="A368" s="31" t="s">
        <v>1138</v>
      </c>
      <c r="B368" s="38" t="s">
        <v>20</v>
      </c>
      <c r="C368" s="31" t="s">
        <v>2946</v>
      </c>
      <c r="D368" s="38" t="s">
        <v>2947</v>
      </c>
      <c r="E368" s="32">
        <v>42735</v>
      </c>
      <c r="F368" s="31" t="s">
        <v>791</v>
      </c>
      <c r="G368" s="31" t="s">
        <v>2088</v>
      </c>
      <c r="H368" s="33">
        <v>10</v>
      </c>
      <c r="I368" s="40">
        <v>1</v>
      </c>
      <c r="J368" s="34"/>
      <c r="K368" s="34"/>
      <c r="L368" s="34"/>
      <c r="M368" s="40" t="s">
        <v>2079</v>
      </c>
      <c r="N368" s="33" t="s">
        <v>2089</v>
      </c>
      <c r="O368" s="33" t="s">
        <v>2011</v>
      </c>
      <c r="P368" s="33" t="s">
        <v>2081</v>
      </c>
      <c r="Q368" s="33" t="s">
        <v>2103</v>
      </c>
      <c r="R368" s="33" t="s">
        <v>2104</v>
      </c>
      <c r="S368" s="33" t="s">
        <v>2084</v>
      </c>
      <c r="T368" s="33" t="s">
        <v>2081</v>
      </c>
      <c r="U368" s="35" t="s">
        <v>712</v>
      </c>
      <c r="V368" s="177"/>
      <c r="W368" s="178"/>
    </row>
    <row r="369" s="83" customFormat="1" ht="26" customHeight="1" spans="1:23">
      <c r="A369" s="31" t="s">
        <v>1141</v>
      </c>
      <c r="B369" s="38" t="s">
        <v>20</v>
      </c>
      <c r="C369" s="31" t="s">
        <v>2948</v>
      </c>
      <c r="D369" s="38" t="s">
        <v>2949</v>
      </c>
      <c r="E369" s="32">
        <v>42735</v>
      </c>
      <c r="F369" s="31" t="s">
        <v>806</v>
      </c>
      <c r="G369" s="31" t="s">
        <v>2169</v>
      </c>
      <c r="H369" s="33">
        <v>8</v>
      </c>
      <c r="I369" s="40">
        <v>16</v>
      </c>
      <c r="J369" s="34">
        <v>100000</v>
      </c>
      <c r="K369" s="34">
        <v>94010.4166666667</v>
      </c>
      <c r="L369" s="34">
        <v>5989.58333333333</v>
      </c>
      <c r="M369" s="40" t="s">
        <v>2079</v>
      </c>
      <c r="N369" s="33" t="s">
        <v>2110</v>
      </c>
      <c r="O369" s="33" t="s">
        <v>1997</v>
      </c>
      <c r="P369" s="33" t="s">
        <v>2196</v>
      </c>
      <c r="Q369" s="33" t="s">
        <v>2082</v>
      </c>
      <c r="R369" s="33" t="s">
        <v>2950</v>
      </c>
      <c r="S369" s="33" t="s">
        <v>2084</v>
      </c>
      <c r="T369" s="33" t="s">
        <v>2083</v>
      </c>
      <c r="U369" s="35" t="s">
        <v>1143</v>
      </c>
      <c r="V369" s="209"/>
      <c r="W369" s="178" t="s">
        <v>2408</v>
      </c>
    </row>
    <row r="370" s="83" customFormat="1" ht="26" customHeight="1" spans="1:23">
      <c r="A370" s="31" t="s">
        <v>1141</v>
      </c>
      <c r="B370" s="38" t="s">
        <v>20</v>
      </c>
      <c r="C370" s="31" t="s">
        <v>2951</v>
      </c>
      <c r="D370" s="38" t="s">
        <v>2119</v>
      </c>
      <c r="E370" s="32">
        <v>42735</v>
      </c>
      <c r="F370" s="31" t="s">
        <v>806</v>
      </c>
      <c r="G370" s="31" t="s">
        <v>2888</v>
      </c>
      <c r="H370" s="33">
        <v>8</v>
      </c>
      <c r="I370" s="40">
        <v>32</v>
      </c>
      <c r="J370" s="34"/>
      <c r="K370" s="34"/>
      <c r="L370" s="34"/>
      <c r="M370" s="40" t="s">
        <v>2079</v>
      </c>
      <c r="N370" s="33" t="s">
        <v>2110</v>
      </c>
      <c r="O370" s="33" t="s">
        <v>1997</v>
      </c>
      <c r="P370" s="33" t="s">
        <v>2196</v>
      </c>
      <c r="Q370" s="33" t="s">
        <v>2082</v>
      </c>
      <c r="R370" s="33" t="s">
        <v>2950</v>
      </c>
      <c r="S370" s="33" t="s">
        <v>2084</v>
      </c>
      <c r="T370" s="33" t="s">
        <v>2083</v>
      </c>
      <c r="U370" s="35" t="s">
        <v>1143</v>
      </c>
      <c r="V370" s="209"/>
      <c r="W370" s="178"/>
    </row>
    <row r="371" s="83" customFormat="1" ht="26" customHeight="1" spans="1:23">
      <c r="A371" s="31" t="s">
        <v>1141</v>
      </c>
      <c r="B371" s="38" t="s">
        <v>20</v>
      </c>
      <c r="C371" s="31" t="s">
        <v>2952</v>
      </c>
      <c r="D371" s="38" t="s">
        <v>2953</v>
      </c>
      <c r="E371" s="32">
        <v>42735</v>
      </c>
      <c r="F371" s="31" t="s">
        <v>806</v>
      </c>
      <c r="G371" s="31" t="s">
        <v>2888</v>
      </c>
      <c r="H371" s="33">
        <v>8</v>
      </c>
      <c r="I371" s="40">
        <v>10</v>
      </c>
      <c r="J371" s="34"/>
      <c r="K371" s="34"/>
      <c r="L371" s="34"/>
      <c r="M371" s="40" t="s">
        <v>2079</v>
      </c>
      <c r="N371" s="33" t="s">
        <v>2110</v>
      </c>
      <c r="O371" s="33" t="s">
        <v>1997</v>
      </c>
      <c r="P371" s="33" t="s">
        <v>2196</v>
      </c>
      <c r="Q371" s="33" t="s">
        <v>2082</v>
      </c>
      <c r="R371" s="33" t="s">
        <v>2950</v>
      </c>
      <c r="S371" s="33" t="s">
        <v>2084</v>
      </c>
      <c r="T371" s="33" t="s">
        <v>2083</v>
      </c>
      <c r="U371" s="35" t="s">
        <v>1143</v>
      </c>
      <c r="V371" s="209"/>
      <c r="W371" s="178"/>
    </row>
    <row r="372" s="83" customFormat="1" ht="26" customHeight="1" spans="1:23">
      <c r="A372" s="30" t="s">
        <v>2009</v>
      </c>
      <c r="B372" s="38" t="s">
        <v>20</v>
      </c>
      <c r="C372" s="31" t="s">
        <v>2954</v>
      </c>
      <c r="D372" s="38" t="s">
        <v>2955</v>
      </c>
      <c r="E372" s="32">
        <v>42735</v>
      </c>
      <c r="F372" s="31" t="s">
        <v>865</v>
      </c>
      <c r="G372" s="31" t="s">
        <v>2956</v>
      </c>
      <c r="H372" s="33">
        <v>1</v>
      </c>
      <c r="I372" s="40">
        <v>1</v>
      </c>
      <c r="J372" s="34">
        <v>100000</v>
      </c>
      <c r="K372" s="34">
        <v>95000</v>
      </c>
      <c r="L372" s="34">
        <v>5000</v>
      </c>
      <c r="M372" s="40" t="s">
        <v>2079</v>
      </c>
      <c r="N372" s="33" t="s">
        <v>2124</v>
      </c>
      <c r="O372" s="33" t="s">
        <v>1997</v>
      </c>
      <c r="P372" s="33" t="s">
        <v>2081</v>
      </c>
      <c r="Q372" s="33" t="s">
        <v>2082</v>
      </c>
      <c r="R372" s="33" t="s">
        <v>2083</v>
      </c>
      <c r="S372" s="33" t="s">
        <v>2084</v>
      </c>
      <c r="T372" s="33" t="s">
        <v>2083</v>
      </c>
      <c r="U372" s="35" t="s">
        <v>808</v>
      </c>
      <c r="V372" s="177"/>
      <c r="W372" s="178" t="s">
        <v>2957</v>
      </c>
    </row>
    <row r="373" s="83" customFormat="1" ht="26" customHeight="1" spans="1:23">
      <c r="A373" s="30" t="s">
        <v>2009</v>
      </c>
      <c r="B373" s="31" t="s">
        <v>20</v>
      </c>
      <c r="C373" s="31" t="s">
        <v>2958</v>
      </c>
      <c r="D373" s="31" t="s">
        <v>2959</v>
      </c>
      <c r="E373" s="32">
        <v>42735</v>
      </c>
      <c r="F373" s="31" t="s">
        <v>865</v>
      </c>
      <c r="G373" s="31" t="s">
        <v>2960</v>
      </c>
      <c r="H373" s="33">
        <v>1</v>
      </c>
      <c r="I373" s="33">
        <v>1</v>
      </c>
      <c r="J373" s="34"/>
      <c r="K373" s="34"/>
      <c r="L373" s="34"/>
      <c r="M373" s="40" t="s">
        <v>2079</v>
      </c>
      <c r="N373" s="33" t="s">
        <v>2124</v>
      </c>
      <c r="O373" s="33" t="s">
        <v>1997</v>
      </c>
      <c r="P373" s="33" t="s">
        <v>2081</v>
      </c>
      <c r="Q373" s="33" t="s">
        <v>2082</v>
      </c>
      <c r="R373" s="33" t="s">
        <v>2083</v>
      </c>
      <c r="S373" s="33" t="s">
        <v>2084</v>
      </c>
      <c r="T373" s="33" t="s">
        <v>2083</v>
      </c>
      <c r="U373" s="35" t="s">
        <v>808</v>
      </c>
      <c r="V373" s="177"/>
      <c r="W373" s="178"/>
    </row>
    <row r="374" s="83" customFormat="1" ht="26" customHeight="1" spans="1:23">
      <c r="A374" s="30" t="s">
        <v>2009</v>
      </c>
      <c r="B374" s="31" t="s">
        <v>20</v>
      </c>
      <c r="C374" s="31" t="s">
        <v>2961</v>
      </c>
      <c r="D374" s="31" t="s">
        <v>2962</v>
      </c>
      <c r="E374" s="32">
        <v>42735</v>
      </c>
      <c r="F374" s="31" t="s">
        <v>865</v>
      </c>
      <c r="G374" s="31" t="s">
        <v>2963</v>
      </c>
      <c r="H374" s="33">
        <v>1</v>
      </c>
      <c r="I374" s="33">
        <v>1</v>
      </c>
      <c r="J374" s="34"/>
      <c r="K374" s="34"/>
      <c r="L374" s="34"/>
      <c r="M374" s="40" t="s">
        <v>2079</v>
      </c>
      <c r="N374" s="33" t="s">
        <v>2124</v>
      </c>
      <c r="O374" s="33" t="s">
        <v>1997</v>
      </c>
      <c r="P374" s="33" t="s">
        <v>2081</v>
      </c>
      <c r="Q374" s="33" t="s">
        <v>2082</v>
      </c>
      <c r="R374" s="33" t="s">
        <v>2083</v>
      </c>
      <c r="S374" s="33" t="s">
        <v>2084</v>
      </c>
      <c r="T374" s="33" t="s">
        <v>2083</v>
      </c>
      <c r="U374" s="35" t="s">
        <v>808</v>
      </c>
      <c r="V374" s="177"/>
      <c r="W374" s="178"/>
    </row>
    <row r="375" s="83" customFormat="1" ht="26" customHeight="1" spans="1:23">
      <c r="A375" s="30" t="s">
        <v>1001</v>
      </c>
      <c r="B375" s="31" t="s">
        <v>20</v>
      </c>
      <c r="C375" s="31" t="s">
        <v>2964</v>
      </c>
      <c r="D375" s="31" t="s">
        <v>2965</v>
      </c>
      <c r="E375" s="32">
        <v>42583</v>
      </c>
      <c r="F375" s="31" t="s">
        <v>1039</v>
      </c>
      <c r="G375" s="31" t="s">
        <v>2966</v>
      </c>
      <c r="H375" s="33">
        <v>10</v>
      </c>
      <c r="I375" s="33">
        <v>1</v>
      </c>
      <c r="J375" s="34">
        <v>1662400</v>
      </c>
      <c r="K375" s="34">
        <v>1316066.66666667</v>
      </c>
      <c r="L375" s="34">
        <v>346333.333333333</v>
      </c>
      <c r="M375" s="40" t="s">
        <v>2079</v>
      </c>
      <c r="N375" s="33" t="s">
        <v>2089</v>
      </c>
      <c r="O375" s="33" t="s">
        <v>1997</v>
      </c>
      <c r="P375" s="33" t="s">
        <v>2081</v>
      </c>
      <c r="Q375" s="33" t="s">
        <v>2103</v>
      </c>
      <c r="R375" s="33" t="s">
        <v>2104</v>
      </c>
      <c r="S375" s="33" t="s">
        <v>2105</v>
      </c>
      <c r="T375" s="33" t="s">
        <v>664</v>
      </c>
      <c r="U375" s="35" t="s">
        <v>1151</v>
      </c>
      <c r="V375" s="179" t="s">
        <v>2214</v>
      </c>
      <c r="W375" s="178"/>
    </row>
    <row r="376" s="83" customFormat="1" ht="26" customHeight="1" spans="1:23">
      <c r="A376" s="31" t="s">
        <v>1154</v>
      </c>
      <c r="B376" s="31" t="s">
        <v>20</v>
      </c>
      <c r="C376" s="31" t="s">
        <v>2967</v>
      </c>
      <c r="D376" s="31" t="s">
        <v>2968</v>
      </c>
      <c r="E376" s="32">
        <v>43570</v>
      </c>
      <c r="F376" s="31" t="s">
        <v>692</v>
      </c>
      <c r="G376" s="31" t="s">
        <v>2969</v>
      </c>
      <c r="H376" s="33">
        <v>10</v>
      </c>
      <c r="I376" s="33">
        <v>1</v>
      </c>
      <c r="J376" s="34">
        <v>107330.76</v>
      </c>
      <c r="K376" s="34">
        <v>56930.02395</v>
      </c>
      <c r="L376" s="34">
        <v>50400.73605</v>
      </c>
      <c r="M376" s="33" t="s">
        <v>2079</v>
      </c>
      <c r="N376" s="33" t="s">
        <v>2080</v>
      </c>
      <c r="O376" s="33" t="s">
        <v>1997</v>
      </c>
      <c r="P376" s="33" t="s">
        <v>2081</v>
      </c>
      <c r="Q376" s="33" t="s">
        <v>2103</v>
      </c>
      <c r="R376" s="33" t="s">
        <v>2104</v>
      </c>
      <c r="S376" s="33" t="s">
        <v>2084</v>
      </c>
      <c r="T376" s="33" t="s">
        <v>2081</v>
      </c>
      <c r="U376" s="35" t="s">
        <v>698</v>
      </c>
      <c r="V376" s="177"/>
      <c r="W376" s="178"/>
    </row>
    <row r="377" s="83" customFormat="1" ht="26" customHeight="1" spans="1:23">
      <c r="A377" s="31" t="s">
        <v>1154</v>
      </c>
      <c r="B377" s="31" t="s">
        <v>20</v>
      </c>
      <c r="C377" s="31" t="s">
        <v>2970</v>
      </c>
      <c r="D377" s="31" t="s">
        <v>2971</v>
      </c>
      <c r="E377" s="32">
        <v>43570</v>
      </c>
      <c r="F377" s="31" t="s">
        <v>692</v>
      </c>
      <c r="G377" s="31" t="s">
        <v>2972</v>
      </c>
      <c r="H377" s="33">
        <v>10</v>
      </c>
      <c r="I377" s="33">
        <v>1</v>
      </c>
      <c r="J377" s="34">
        <v>8871080.07</v>
      </c>
      <c r="K377" s="34">
        <v>4705368.7204625</v>
      </c>
      <c r="L377" s="34">
        <v>4165711.3495375</v>
      </c>
      <c r="M377" s="33" t="s">
        <v>2079</v>
      </c>
      <c r="N377" s="33" t="s">
        <v>2089</v>
      </c>
      <c r="O377" s="33" t="s">
        <v>1997</v>
      </c>
      <c r="P377" s="33" t="s">
        <v>2081</v>
      </c>
      <c r="Q377" s="33" t="s">
        <v>2103</v>
      </c>
      <c r="R377" s="33" t="s">
        <v>2104</v>
      </c>
      <c r="S377" s="33" t="s">
        <v>2084</v>
      </c>
      <c r="T377" s="33" t="s">
        <v>2081</v>
      </c>
      <c r="U377" s="35" t="s">
        <v>698</v>
      </c>
      <c r="V377" s="179" t="s">
        <v>2973</v>
      </c>
      <c r="W377" s="178"/>
    </row>
    <row r="378" s="83" customFormat="1" ht="26" customHeight="1" spans="1:23">
      <c r="A378" s="31" t="s">
        <v>1154</v>
      </c>
      <c r="B378" s="31" t="s">
        <v>20</v>
      </c>
      <c r="C378" s="31" t="s">
        <v>2974</v>
      </c>
      <c r="D378" s="31" t="s">
        <v>2975</v>
      </c>
      <c r="E378" s="32">
        <v>43570</v>
      </c>
      <c r="F378" s="31" t="s">
        <v>692</v>
      </c>
      <c r="G378" s="31" t="s">
        <v>2976</v>
      </c>
      <c r="H378" s="33">
        <v>10</v>
      </c>
      <c r="I378" s="33">
        <v>1</v>
      </c>
      <c r="J378" s="34">
        <v>1187589.17</v>
      </c>
      <c r="K378" s="34">
        <v>629917.088920833</v>
      </c>
      <c r="L378" s="34">
        <v>557672.081079167</v>
      </c>
      <c r="M378" s="33" t="s">
        <v>2079</v>
      </c>
      <c r="N378" s="33" t="s">
        <v>2089</v>
      </c>
      <c r="O378" s="33" t="s">
        <v>1997</v>
      </c>
      <c r="P378" s="33" t="s">
        <v>2081</v>
      </c>
      <c r="Q378" s="33" t="s">
        <v>2103</v>
      </c>
      <c r="R378" s="33" t="s">
        <v>2104</v>
      </c>
      <c r="S378" s="33" t="s">
        <v>2084</v>
      </c>
      <c r="T378" s="33" t="s">
        <v>2081</v>
      </c>
      <c r="U378" s="35" t="s">
        <v>698</v>
      </c>
      <c r="V378" s="177"/>
      <c r="W378" s="178"/>
    </row>
    <row r="379" s="83" customFormat="1" ht="26" customHeight="1" spans="1:23">
      <c r="A379" s="31" t="s">
        <v>1154</v>
      </c>
      <c r="B379" s="31" t="s">
        <v>20</v>
      </c>
      <c r="C379" s="31" t="s">
        <v>2977</v>
      </c>
      <c r="D379" s="31" t="s">
        <v>2978</v>
      </c>
      <c r="E379" s="32">
        <v>43570</v>
      </c>
      <c r="F379" s="31" t="s">
        <v>692</v>
      </c>
      <c r="G379" s="31" t="s">
        <v>2092</v>
      </c>
      <c r="H379" s="33">
        <v>5</v>
      </c>
      <c r="I379" s="33">
        <v>1</v>
      </c>
      <c r="J379" s="34">
        <v>300000</v>
      </c>
      <c r="K379" s="34">
        <v>300000</v>
      </c>
      <c r="L379" s="34">
        <v>0</v>
      </c>
      <c r="M379" s="33" t="s">
        <v>2079</v>
      </c>
      <c r="N379" s="33" t="s">
        <v>2096</v>
      </c>
      <c r="O379" s="33" t="s">
        <v>1997</v>
      </c>
      <c r="P379" s="33" t="s">
        <v>2196</v>
      </c>
      <c r="Q379" s="33" t="s">
        <v>2082</v>
      </c>
      <c r="R379" s="33" t="s">
        <v>2214</v>
      </c>
      <c r="S379" s="33" t="s">
        <v>2084</v>
      </c>
      <c r="T379" s="33" t="s">
        <v>2083</v>
      </c>
      <c r="U379" s="35" t="s">
        <v>698</v>
      </c>
      <c r="V379" s="179" t="s">
        <v>2214</v>
      </c>
      <c r="W379" s="178"/>
    </row>
    <row r="380" s="83" customFormat="1" ht="26" customHeight="1" spans="1:23">
      <c r="A380" s="31" t="s">
        <v>1154</v>
      </c>
      <c r="B380" s="31" t="s">
        <v>20</v>
      </c>
      <c r="C380" s="31" t="s">
        <v>2979</v>
      </c>
      <c r="D380" s="31" t="s">
        <v>2980</v>
      </c>
      <c r="E380" s="32">
        <v>43570</v>
      </c>
      <c r="F380" s="31" t="s">
        <v>692</v>
      </c>
      <c r="G380" s="31" t="s">
        <v>2400</v>
      </c>
      <c r="H380" s="33">
        <v>5</v>
      </c>
      <c r="I380" s="33">
        <v>1</v>
      </c>
      <c r="J380" s="34">
        <v>300000</v>
      </c>
      <c r="K380" s="34">
        <v>285000</v>
      </c>
      <c r="L380" s="34">
        <v>15000</v>
      </c>
      <c r="M380" s="33" t="s">
        <v>2079</v>
      </c>
      <c r="N380" s="33" t="s">
        <v>2096</v>
      </c>
      <c r="O380" s="33" t="s">
        <v>1997</v>
      </c>
      <c r="P380" s="33" t="s">
        <v>2081</v>
      </c>
      <c r="Q380" s="33" t="s">
        <v>2103</v>
      </c>
      <c r="R380" s="33" t="s">
        <v>2104</v>
      </c>
      <c r="S380" s="33" t="s">
        <v>2084</v>
      </c>
      <c r="T380" s="33" t="s">
        <v>2081</v>
      </c>
      <c r="U380" s="35" t="s">
        <v>698</v>
      </c>
      <c r="V380" s="177"/>
      <c r="W380" s="178"/>
    </row>
    <row r="381" s="83" customFormat="1" ht="26" customHeight="1" spans="1:23">
      <c r="A381" s="31" t="s">
        <v>1154</v>
      </c>
      <c r="B381" s="31" t="s">
        <v>20</v>
      </c>
      <c r="C381" s="31" t="s">
        <v>2981</v>
      </c>
      <c r="D381" s="31" t="s">
        <v>2982</v>
      </c>
      <c r="E381" s="32">
        <v>43570</v>
      </c>
      <c r="F381" s="31" t="s">
        <v>692</v>
      </c>
      <c r="G381" s="31" t="s">
        <v>2169</v>
      </c>
      <c r="H381" s="33">
        <v>8</v>
      </c>
      <c r="I381" s="33">
        <v>1</v>
      </c>
      <c r="J381" s="34">
        <v>15000</v>
      </c>
      <c r="K381" s="34">
        <v>9945.3125</v>
      </c>
      <c r="L381" s="34">
        <v>5054.6875</v>
      </c>
      <c r="M381" s="33" t="s">
        <v>2079</v>
      </c>
      <c r="N381" s="33" t="s">
        <v>2356</v>
      </c>
      <c r="O381" s="33" t="s">
        <v>1997</v>
      </c>
      <c r="P381" s="33" t="s">
        <v>2081</v>
      </c>
      <c r="Q381" s="33" t="s">
        <v>2103</v>
      </c>
      <c r="R381" s="33" t="s">
        <v>2104</v>
      </c>
      <c r="S381" s="33" t="s">
        <v>2084</v>
      </c>
      <c r="T381" s="33" t="s">
        <v>2081</v>
      </c>
      <c r="U381" s="35" t="s">
        <v>698</v>
      </c>
      <c r="V381" s="179" t="s">
        <v>2214</v>
      </c>
      <c r="W381" s="178"/>
    </row>
    <row r="382" s="83" customFormat="1" ht="26" customHeight="1" spans="1:23">
      <c r="A382" s="31" t="s">
        <v>1154</v>
      </c>
      <c r="B382" s="31" t="s">
        <v>20</v>
      </c>
      <c r="C382" s="31" t="s">
        <v>2983</v>
      </c>
      <c r="D382" s="31" t="s">
        <v>2982</v>
      </c>
      <c r="E382" s="32">
        <v>43570</v>
      </c>
      <c r="F382" s="31" t="s">
        <v>692</v>
      </c>
      <c r="G382" s="31" t="s">
        <v>2169</v>
      </c>
      <c r="H382" s="33">
        <v>8</v>
      </c>
      <c r="I382" s="33">
        <v>1</v>
      </c>
      <c r="J382" s="34">
        <v>15000</v>
      </c>
      <c r="K382" s="34">
        <v>9945.3125</v>
      </c>
      <c r="L382" s="34">
        <v>5054.6875</v>
      </c>
      <c r="M382" s="33" t="s">
        <v>2079</v>
      </c>
      <c r="N382" s="33" t="s">
        <v>2356</v>
      </c>
      <c r="O382" s="33" t="s">
        <v>1997</v>
      </c>
      <c r="P382" s="33" t="s">
        <v>2081</v>
      </c>
      <c r="Q382" s="33" t="s">
        <v>2103</v>
      </c>
      <c r="R382" s="33" t="s">
        <v>2104</v>
      </c>
      <c r="S382" s="33" t="s">
        <v>2084</v>
      </c>
      <c r="T382" s="33" t="s">
        <v>2081</v>
      </c>
      <c r="U382" s="35" t="s">
        <v>698</v>
      </c>
      <c r="V382" s="179" t="s">
        <v>2214</v>
      </c>
      <c r="W382" s="178"/>
    </row>
    <row r="383" s="83" customFormat="1" ht="26" customHeight="1" spans="1:23">
      <c r="A383" s="31" t="s">
        <v>1154</v>
      </c>
      <c r="B383" s="31" t="s">
        <v>20</v>
      </c>
      <c r="C383" s="31" t="s">
        <v>2984</v>
      </c>
      <c r="D383" s="31" t="s">
        <v>2985</v>
      </c>
      <c r="E383" s="32">
        <v>43570</v>
      </c>
      <c r="F383" s="31" t="s">
        <v>692</v>
      </c>
      <c r="G383" s="31" t="s">
        <v>2169</v>
      </c>
      <c r="H383" s="33">
        <v>8</v>
      </c>
      <c r="I383" s="33">
        <v>1</v>
      </c>
      <c r="J383" s="34">
        <v>90000</v>
      </c>
      <c r="K383" s="34">
        <v>90000</v>
      </c>
      <c r="L383" s="34">
        <v>0</v>
      </c>
      <c r="M383" s="33" t="s">
        <v>2079</v>
      </c>
      <c r="N383" s="33" t="s">
        <v>2356</v>
      </c>
      <c r="O383" s="33" t="s">
        <v>1997</v>
      </c>
      <c r="P383" s="33" t="s">
        <v>2196</v>
      </c>
      <c r="Q383" s="33" t="s">
        <v>2082</v>
      </c>
      <c r="R383" s="33" t="s">
        <v>2214</v>
      </c>
      <c r="S383" s="33" t="s">
        <v>2084</v>
      </c>
      <c r="T383" s="33" t="s">
        <v>2083</v>
      </c>
      <c r="U383" s="35" t="s">
        <v>698</v>
      </c>
      <c r="V383" s="179" t="s">
        <v>2214</v>
      </c>
      <c r="W383" s="178"/>
    </row>
    <row r="384" s="83" customFormat="1" ht="26" customHeight="1" spans="1:23">
      <c r="A384" s="31" t="s">
        <v>1154</v>
      </c>
      <c r="B384" s="31" t="s">
        <v>20</v>
      </c>
      <c r="C384" s="31" t="s">
        <v>2986</v>
      </c>
      <c r="D384" s="31" t="s">
        <v>2987</v>
      </c>
      <c r="E384" s="32">
        <v>43570</v>
      </c>
      <c r="F384" s="31" t="s">
        <v>692</v>
      </c>
      <c r="G384" s="31" t="s">
        <v>2169</v>
      </c>
      <c r="H384" s="33">
        <v>8</v>
      </c>
      <c r="I384" s="33">
        <v>1</v>
      </c>
      <c r="J384" s="34">
        <v>175000</v>
      </c>
      <c r="K384" s="34">
        <v>116028.645833333</v>
      </c>
      <c r="L384" s="34">
        <v>58971.3541666667</v>
      </c>
      <c r="M384" s="33" t="s">
        <v>2079</v>
      </c>
      <c r="N384" s="33" t="s">
        <v>2356</v>
      </c>
      <c r="O384" s="33" t="s">
        <v>2011</v>
      </c>
      <c r="P384" s="33" t="s">
        <v>2081</v>
      </c>
      <c r="Q384" s="33" t="s">
        <v>2103</v>
      </c>
      <c r="R384" s="33" t="s">
        <v>2104</v>
      </c>
      <c r="S384" s="33" t="s">
        <v>2084</v>
      </c>
      <c r="T384" s="33" t="s">
        <v>2081</v>
      </c>
      <c r="U384" s="35" t="s">
        <v>698</v>
      </c>
      <c r="V384" s="179" t="s">
        <v>2214</v>
      </c>
      <c r="W384" s="178"/>
    </row>
    <row r="385" s="83" customFormat="1" ht="26" customHeight="1" spans="1:24">
      <c r="A385" s="31" t="s">
        <v>1154</v>
      </c>
      <c r="B385" s="31" t="s">
        <v>20</v>
      </c>
      <c r="C385" s="31" t="s">
        <v>2988</v>
      </c>
      <c r="D385" s="31" t="s">
        <v>2989</v>
      </c>
      <c r="E385" s="32">
        <v>43570</v>
      </c>
      <c r="F385" s="31" t="s">
        <v>692</v>
      </c>
      <c r="G385" s="31" t="s">
        <v>2169</v>
      </c>
      <c r="H385" s="33">
        <v>10</v>
      </c>
      <c r="I385" s="33">
        <v>1</v>
      </c>
      <c r="J385" s="34">
        <v>10000</v>
      </c>
      <c r="K385" s="34">
        <v>10000</v>
      </c>
      <c r="L385" s="34">
        <v>0</v>
      </c>
      <c r="M385" s="33" t="s">
        <v>2079</v>
      </c>
      <c r="N385" s="33" t="s">
        <v>2096</v>
      </c>
      <c r="O385" s="33" t="s">
        <v>2011</v>
      </c>
      <c r="P385" s="33" t="s">
        <v>2196</v>
      </c>
      <c r="Q385" s="33" t="s">
        <v>2082</v>
      </c>
      <c r="R385" s="33" t="s">
        <v>2214</v>
      </c>
      <c r="S385" s="33" t="s">
        <v>2084</v>
      </c>
      <c r="T385" s="33" t="s">
        <v>2083</v>
      </c>
      <c r="U385" s="35" t="s">
        <v>698</v>
      </c>
      <c r="V385" s="179" t="s">
        <v>2214</v>
      </c>
      <c r="W385" s="178"/>
    </row>
    <row r="386" s="83" customFormat="1" ht="26" customHeight="1" spans="1:24">
      <c r="A386" s="31" t="s">
        <v>1154</v>
      </c>
      <c r="B386" s="31" t="s">
        <v>20</v>
      </c>
      <c r="C386" s="31" t="s">
        <v>2990</v>
      </c>
      <c r="D386" s="31" t="s">
        <v>2991</v>
      </c>
      <c r="E386" s="32">
        <v>43570</v>
      </c>
      <c r="F386" s="31" t="s">
        <v>692</v>
      </c>
      <c r="G386" s="31" t="s">
        <v>2169</v>
      </c>
      <c r="H386" s="33">
        <v>10</v>
      </c>
      <c r="I386" s="33">
        <v>1</v>
      </c>
      <c r="J386" s="34">
        <v>15000</v>
      </c>
      <c r="K386" s="34">
        <v>15000</v>
      </c>
      <c r="L386" s="34">
        <v>0</v>
      </c>
      <c r="M386" s="33" t="s">
        <v>2079</v>
      </c>
      <c r="N386" s="33" t="s">
        <v>2096</v>
      </c>
      <c r="O386" s="33" t="s">
        <v>2011</v>
      </c>
      <c r="P386" s="33" t="s">
        <v>2196</v>
      </c>
      <c r="Q386" s="33" t="s">
        <v>2082</v>
      </c>
      <c r="R386" s="33" t="s">
        <v>2214</v>
      </c>
      <c r="S386" s="33" t="s">
        <v>2084</v>
      </c>
      <c r="T386" s="33" t="s">
        <v>2083</v>
      </c>
      <c r="U386" s="35" t="s">
        <v>698</v>
      </c>
      <c r="V386" s="179" t="s">
        <v>2214</v>
      </c>
      <c r="W386" s="178"/>
    </row>
    <row r="387" s="83" customFormat="1" ht="26" customHeight="1" spans="1:24">
      <c r="A387" s="31" t="s">
        <v>1154</v>
      </c>
      <c r="B387" s="31" t="s">
        <v>20</v>
      </c>
      <c r="C387" s="31" t="s">
        <v>2992</v>
      </c>
      <c r="D387" s="31" t="s">
        <v>2993</v>
      </c>
      <c r="E387" s="32">
        <v>43570</v>
      </c>
      <c r="F387" s="31" t="s">
        <v>692</v>
      </c>
      <c r="G387" s="31" t="s">
        <v>2169</v>
      </c>
      <c r="H387" s="33">
        <v>10</v>
      </c>
      <c r="I387" s="33">
        <v>1</v>
      </c>
      <c r="J387" s="34">
        <v>12000</v>
      </c>
      <c r="K387" s="34">
        <v>12000</v>
      </c>
      <c r="L387" s="34">
        <v>0</v>
      </c>
      <c r="M387" s="33" t="s">
        <v>2079</v>
      </c>
      <c r="N387" s="33" t="s">
        <v>2096</v>
      </c>
      <c r="O387" s="33" t="s">
        <v>2011</v>
      </c>
      <c r="P387" s="33" t="s">
        <v>2196</v>
      </c>
      <c r="Q387" s="33" t="s">
        <v>2082</v>
      </c>
      <c r="R387" s="33" t="s">
        <v>2214</v>
      </c>
      <c r="S387" s="33" t="s">
        <v>2084</v>
      </c>
      <c r="T387" s="33" t="s">
        <v>2083</v>
      </c>
      <c r="U387" s="35" t="s">
        <v>698</v>
      </c>
      <c r="V387" s="179" t="s">
        <v>2994</v>
      </c>
      <c r="W387" s="178"/>
    </row>
    <row r="388" s="83" customFormat="1" ht="26" customHeight="1" spans="1:24">
      <c r="A388" s="31" t="s">
        <v>1154</v>
      </c>
      <c r="B388" s="31" t="s">
        <v>20</v>
      </c>
      <c r="C388" s="31" t="s">
        <v>2995</v>
      </c>
      <c r="D388" s="31" t="s">
        <v>2996</v>
      </c>
      <c r="E388" s="32">
        <v>43570</v>
      </c>
      <c r="F388" s="31" t="s">
        <v>692</v>
      </c>
      <c r="G388" s="31" t="s">
        <v>2169</v>
      </c>
      <c r="H388" s="33">
        <v>10</v>
      </c>
      <c r="I388" s="33">
        <v>1</v>
      </c>
      <c r="J388" s="34">
        <v>18000</v>
      </c>
      <c r="K388" s="34">
        <v>18000</v>
      </c>
      <c r="L388" s="34">
        <v>0</v>
      </c>
      <c r="M388" s="33" t="s">
        <v>2079</v>
      </c>
      <c r="N388" s="33" t="s">
        <v>2096</v>
      </c>
      <c r="O388" s="33" t="s">
        <v>2011</v>
      </c>
      <c r="P388" s="33" t="s">
        <v>2196</v>
      </c>
      <c r="Q388" s="33" t="s">
        <v>2082</v>
      </c>
      <c r="R388" s="33" t="s">
        <v>2214</v>
      </c>
      <c r="S388" s="33" t="s">
        <v>2084</v>
      </c>
      <c r="T388" s="33" t="s">
        <v>2083</v>
      </c>
      <c r="U388" s="35" t="s">
        <v>698</v>
      </c>
      <c r="V388" s="177"/>
      <c r="W388" s="178"/>
    </row>
    <row r="389" s="83" customFormat="1" ht="26" customHeight="1" spans="1:24">
      <c r="A389" s="31" t="s">
        <v>1154</v>
      </c>
      <c r="B389" s="31" t="s">
        <v>20</v>
      </c>
      <c r="C389" s="31" t="s">
        <v>2997</v>
      </c>
      <c r="D389" s="31" t="s">
        <v>2998</v>
      </c>
      <c r="E389" s="32">
        <v>43570</v>
      </c>
      <c r="F389" s="31" t="s">
        <v>692</v>
      </c>
      <c r="G389" s="31" t="s">
        <v>2169</v>
      </c>
      <c r="H389" s="33">
        <v>10</v>
      </c>
      <c r="I389" s="33">
        <v>1</v>
      </c>
      <c r="J389" s="34">
        <v>17000</v>
      </c>
      <c r="K389" s="34">
        <v>17000</v>
      </c>
      <c r="L389" s="34">
        <v>0</v>
      </c>
      <c r="M389" s="33" t="s">
        <v>2079</v>
      </c>
      <c r="N389" s="33" t="s">
        <v>2096</v>
      </c>
      <c r="O389" s="33" t="s">
        <v>2011</v>
      </c>
      <c r="P389" s="33" t="s">
        <v>2196</v>
      </c>
      <c r="Q389" s="33" t="s">
        <v>2082</v>
      </c>
      <c r="R389" s="33" t="s">
        <v>2214</v>
      </c>
      <c r="S389" s="33" t="s">
        <v>2084</v>
      </c>
      <c r="T389" s="33" t="s">
        <v>2083</v>
      </c>
      <c r="U389" s="35" t="s">
        <v>698</v>
      </c>
      <c r="V389" s="177"/>
      <c r="W389" s="178"/>
    </row>
    <row r="390" s="83" customFormat="1" ht="26" customHeight="1" spans="1:24">
      <c r="A390" s="31" t="s">
        <v>1154</v>
      </c>
      <c r="B390" s="31" t="s">
        <v>20</v>
      </c>
      <c r="C390" s="31" t="s">
        <v>2999</v>
      </c>
      <c r="D390" s="31" t="s">
        <v>3000</v>
      </c>
      <c r="E390" s="32">
        <v>43570</v>
      </c>
      <c r="F390" s="31" t="s">
        <v>692</v>
      </c>
      <c r="G390" s="31" t="s">
        <v>2169</v>
      </c>
      <c r="H390" s="33">
        <v>10</v>
      </c>
      <c r="I390" s="33">
        <v>1</v>
      </c>
      <c r="J390" s="34">
        <v>13000</v>
      </c>
      <c r="K390" s="34">
        <v>13000</v>
      </c>
      <c r="L390" s="34">
        <v>0</v>
      </c>
      <c r="M390" s="33" t="s">
        <v>2079</v>
      </c>
      <c r="N390" s="33" t="s">
        <v>2096</v>
      </c>
      <c r="O390" s="33" t="s">
        <v>2011</v>
      </c>
      <c r="P390" s="33" t="s">
        <v>2196</v>
      </c>
      <c r="Q390" s="33" t="s">
        <v>2082</v>
      </c>
      <c r="R390" s="33" t="s">
        <v>2214</v>
      </c>
      <c r="S390" s="33" t="s">
        <v>2084</v>
      </c>
      <c r="T390" s="33" t="s">
        <v>2083</v>
      </c>
      <c r="U390" s="35" t="s">
        <v>698</v>
      </c>
      <c r="V390" s="177"/>
      <c r="W390" s="178"/>
    </row>
    <row r="391" s="83" customFormat="1" ht="26" customHeight="1" spans="1:24">
      <c r="A391" s="31" t="s">
        <v>1154</v>
      </c>
      <c r="B391" s="31" t="s">
        <v>20</v>
      </c>
      <c r="C391" s="31" t="s">
        <v>3001</v>
      </c>
      <c r="D391" s="31" t="s">
        <v>3002</v>
      </c>
      <c r="E391" s="32">
        <v>43570</v>
      </c>
      <c r="F391" s="31" t="s">
        <v>692</v>
      </c>
      <c r="G391" s="31" t="s">
        <v>2169</v>
      </c>
      <c r="H391" s="33">
        <v>8</v>
      </c>
      <c r="I391" s="33">
        <v>2</v>
      </c>
      <c r="J391" s="34">
        <v>13000</v>
      </c>
      <c r="K391" s="34">
        <v>8619.27083333333</v>
      </c>
      <c r="L391" s="34">
        <v>4380.72916666667</v>
      </c>
      <c r="M391" s="33" t="s">
        <v>2079</v>
      </c>
      <c r="N391" s="33" t="s">
        <v>2096</v>
      </c>
      <c r="O391" s="33" t="s">
        <v>2011</v>
      </c>
      <c r="P391" s="33" t="s">
        <v>2081</v>
      </c>
      <c r="Q391" s="33" t="s">
        <v>2103</v>
      </c>
      <c r="R391" s="33" t="s">
        <v>2104</v>
      </c>
      <c r="S391" s="33" t="s">
        <v>2084</v>
      </c>
      <c r="T391" s="33" t="s">
        <v>2081</v>
      </c>
      <c r="U391" s="35" t="s">
        <v>698</v>
      </c>
      <c r="V391" s="177"/>
      <c r="W391" s="210" t="s">
        <v>3003</v>
      </c>
      <c r="X391" s="211" t="s">
        <v>3004</v>
      </c>
    </row>
    <row r="392" s="83" customFormat="1" ht="26" customHeight="1" spans="1:24">
      <c r="A392" s="31" t="s">
        <v>1154</v>
      </c>
      <c r="B392" s="31" t="s">
        <v>20</v>
      </c>
      <c r="C392" s="31" t="s">
        <v>3005</v>
      </c>
      <c r="D392" s="31" t="s">
        <v>3002</v>
      </c>
      <c r="E392" s="32">
        <v>43570</v>
      </c>
      <c r="F392" s="31" t="s">
        <v>692</v>
      </c>
      <c r="G392" s="31" t="s">
        <v>2169</v>
      </c>
      <c r="H392" s="33">
        <v>8</v>
      </c>
      <c r="I392" s="33">
        <v>1</v>
      </c>
      <c r="J392" s="34">
        <v>13000</v>
      </c>
      <c r="K392" s="34">
        <v>13000</v>
      </c>
      <c r="L392" s="34">
        <v>0</v>
      </c>
      <c r="M392" s="33" t="s">
        <v>2079</v>
      </c>
      <c r="N392" s="33" t="s">
        <v>2096</v>
      </c>
      <c r="O392" s="33" t="s">
        <v>2011</v>
      </c>
      <c r="P392" s="33" t="s">
        <v>2196</v>
      </c>
      <c r="Q392" s="33" t="s">
        <v>2082</v>
      </c>
      <c r="R392" s="33" t="s">
        <v>2214</v>
      </c>
      <c r="S392" s="33" t="s">
        <v>2084</v>
      </c>
      <c r="T392" s="33" t="s">
        <v>2083</v>
      </c>
      <c r="U392" s="35" t="s">
        <v>698</v>
      </c>
      <c r="V392" s="177"/>
      <c r="W392" s="212"/>
      <c r="X392" s="211" t="s">
        <v>3004</v>
      </c>
    </row>
    <row r="393" s="83" customFormat="1" ht="26" customHeight="1" spans="1:24">
      <c r="A393" s="31" t="s">
        <v>1154</v>
      </c>
      <c r="B393" s="31" t="s">
        <v>20</v>
      </c>
      <c r="C393" s="31" t="s">
        <v>3006</v>
      </c>
      <c r="D393" s="31" t="s">
        <v>3007</v>
      </c>
      <c r="E393" s="32">
        <v>43570</v>
      </c>
      <c r="F393" s="31" t="s">
        <v>692</v>
      </c>
      <c r="G393" s="31" t="s">
        <v>2095</v>
      </c>
      <c r="H393" s="33">
        <v>5</v>
      </c>
      <c r="I393" s="33">
        <v>8000</v>
      </c>
      <c r="J393" s="34">
        <v>40000</v>
      </c>
      <c r="K393" s="34">
        <v>38000</v>
      </c>
      <c r="L393" s="34">
        <v>2000</v>
      </c>
      <c r="M393" s="33" t="s">
        <v>2123</v>
      </c>
      <c r="N393" s="33" t="s">
        <v>2124</v>
      </c>
      <c r="O393" s="33" t="s">
        <v>2011</v>
      </c>
      <c r="P393" s="33" t="s">
        <v>2081</v>
      </c>
      <c r="Q393" s="33" t="s">
        <v>2103</v>
      </c>
      <c r="R393" s="33" t="s">
        <v>2104</v>
      </c>
      <c r="S393" s="33" t="s">
        <v>2084</v>
      </c>
      <c r="T393" s="33" t="s">
        <v>2081</v>
      </c>
      <c r="U393" s="35" t="s">
        <v>698</v>
      </c>
      <c r="V393" s="177"/>
      <c r="W393" s="212"/>
      <c r="X393" s="211" t="s">
        <v>3004</v>
      </c>
    </row>
    <row r="394" s="83" customFormat="1" ht="26" customHeight="1" spans="1:24">
      <c r="A394" s="31" t="s">
        <v>1154</v>
      </c>
      <c r="B394" s="31" t="s">
        <v>20</v>
      </c>
      <c r="C394" s="31" t="s">
        <v>3008</v>
      </c>
      <c r="D394" s="31" t="s">
        <v>3009</v>
      </c>
      <c r="E394" s="32">
        <v>43570</v>
      </c>
      <c r="F394" s="31" t="s">
        <v>692</v>
      </c>
      <c r="G394" s="31" t="s">
        <v>2243</v>
      </c>
      <c r="H394" s="33">
        <v>1</v>
      </c>
      <c r="I394" s="33">
        <v>1</v>
      </c>
      <c r="J394" s="34">
        <v>3788000</v>
      </c>
      <c r="K394" s="34">
        <v>3788000</v>
      </c>
      <c r="L394" s="34">
        <v>0</v>
      </c>
      <c r="M394" s="33" t="s">
        <v>2123</v>
      </c>
      <c r="N394" s="33" t="s">
        <v>2124</v>
      </c>
      <c r="O394" s="33" t="s">
        <v>2011</v>
      </c>
      <c r="P394" s="33" t="s">
        <v>2196</v>
      </c>
      <c r="Q394" s="33" t="s">
        <v>2082</v>
      </c>
      <c r="R394" s="33" t="s">
        <v>2145</v>
      </c>
      <c r="S394" s="33" t="s">
        <v>2084</v>
      </c>
      <c r="T394" s="33" t="s">
        <v>2083</v>
      </c>
      <c r="U394" s="35" t="s">
        <v>698</v>
      </c>
      <c r="V394" s="177"/>
      <c r="W394" s="212"/>
      <c r="X394" s="211" t="s">
        <v>3004</v>
      </c>
    </row>
    <row r="395" s="83" customFormat="1" ht="26" customHeight="1" spans="1:24">
      <c r="A395" s="189" t="s">
        <v>1161</v>
      </c>
      <c r="B395" s="31" t="s">
        <v>20</v>
      </c>
      <c r="C395" s="31" t="s">
        <v>3010</v>
      </c>
      <c r="D395" s="31" t="s">
        <v>3011</v>
      </c>
      <c r="E395" s="32">
        <v>43101</v>
      </c>
      <c r="F395" s="31" t="s">
        <v>791</v>
      </c>
      <c r="G395" s="31" t="s">
        <v>3012</v>
      </c>
      <c r="H395" s="33">
        <v>10</v>
      </c>
      <c r="I395" s="33">
        <v>1</v>
      </c>
      <c r="J395" s="213">
        <v>769846.58857999</v>
      </c>
      <c r="K395" s="34">
        <v>505853.362579435</v>
      </c>
      <c r="L395" s="34">
        <v>263993.226000555</v>
      </c>
      <c r="M395" s="33" t="s">
        <v>2079</v>
      </c>
      <c r="N395" s="33" t="s">
        <v>2089</v>
      </c>
      <c r="O395" s="33" t="s">
        <v>2011</v>
      </c>
      <c r="P395" s="33" t="s">
        <v>2081</v>
      </c>
      <c r="Q395" s="33" t="s">
        <v>2103</v>
      </c>
      <c r="R395" s="33" t="s">
        <v>2104</v>
      </c>
      <c r="S395" s="33" t="s">
        <v>2084</v>
      </c>
      <c r="T395" s="33" t="s">
        <v>2081</v>
      </c>
      <c r="U395" s="35" t="s">
        <v>712</v>
      </c>
      <c r="V395" s="177"/>
      <c r="W395" s="212"/>
      <c r="X395" s="211" t="s">
        <v>3004</v>
      </c>
    </row>
    <row r="396" s="83" customFormat="1" ht="26" customHeight="1" spans="1:24">
      <c r="A396" s="189" t="s">
        <v>1161</v>
      </c>
      <c r="B396" s="31" t="s">
        <v>20</v>
      </c>
      <c r="C396" s="31" t="s">
        <v>3013</v>
      </c>
      <c r="D396" s="31" t="s">
        <v>3014</v>
      </c>
      <c r="E396" s="32">
        <v>43101</v>
      </c>
      <c r="F396" s="31" t="s">
        <v>791</v>
      </c>
      <c r="G396" s="31" t="s">
        <v>3015</v>
      </c>
      <c r="H396" s="33">
        <v>10</v>
      </c>
      <c r="I396" s="33">
        <v>1</v>
      </c>
      <c r="J396" s="213">
        <v>1174784.01588985</v>
      </c>
      <c r="K396" s="34">
        <v>771930.997107622</v>
      </c>
      <c r="L396" s="34">
        <v>402853.018782228</v>
      </c>
      <c r="M396" s="33" t="s">
        <v>2079</v>
      </c>
      <c r="N396" s="33" t="s">
        <v>2089</v>
      </c>
      <c r="O396" s="33" t="s">
        <v>2011</v>
      </c>
      <c r="P396" s="33" t="s">
        <v>2081</v>
      </c>
      <c r="Q396" s="33" t="s">
        <v>2103</v>
      </c>
      <c r="R396" s="33" t="s">
        <v>2104</v>
      </c>
      <c r="S396" s="33" t="s">
        <v>2084</v>
      </c>
      <c r="T396" s="33" t="s">
        <v>2081</v>
      </c>
      <c r="U396" s="35" t="s">
        <v>712</v>
      </c>
      <c r="V396" s="177"/>
      <c r="W396" s="212"/>
      <c r="X396" s="211" t="s">
        <v>3004</v>
      </c>
    </row>
    <row r="397" s="83" customFormat="1" ht="26" customHeight="1" spans="1:24">
      <c r="A397" s="189" t="s">
        <v>1161</v>
      </c>
      <c r="B397" s="31" t="s">
        <v>20</v>
      </c>
      <c r="C397" s="31" t="s">
        <v>3016</v>
      </c>
      <c r="D397" s="31" t="s">
        <v>3017</v>
      </c>
      <c r="E397" s="32">
        <v>43101</v>
      </c>
      <c r="F397" s="31" t="s">
        <v>791</v>
      </c>
      <c r="G397" s="31" t="s">
        <v>3018</v>
      </c>
      <c r="H397" s="33">
        <v>10</v>
      </c>
      <c r="I397" s="40">
        <v>1</v>
      </c>
      <c r="J397" s="213">
        <v>6043100.70395597</v>
      </c>
      <c r="K397" s="34">
        <v>3970820.7542244</v>
      </c>
      <c r="L397" s="34">
        <v>2072279.94973157</v>
      </c>
      <c r="M397" s="33" t="s">
        <v>2079</v>
      </c>
      <c r="N397" s="33" t="s">
        <v>2089</v>
      </c>
      <c r="O397" s="33" t="s">
        <v>2011</v>
      </c>
      <c r="P397" s="33" t="s">
        <v>2081</v>
      </c>
      <c r="Q397" s="33" t="s">
        <v>2103</v>
      </c>
      <c r="R397" s="33" t="s">
        <v>2104</v>
      </c>
      <c r="S397" s="33" t="s">
        <v>2084</v>
      </c>
      <c r="T397" s="33" t="s">
        <v>2081</v>
      </c>
      <c r="U397" s="35" t="s">
        <v>712</v>
      </c>
      <c r="V397" s="177"/>
      <c r="W397" s="212"/>
      <c r="X397" s="211" t="s">
        <v>3004</v>
      </c>
    </row>
    <row r="398" s="83" customFormat="1" ht="26" customHeight="1" spans="1:24">
      <c r="A398" s="189" t="s">
        <v>1161</v>
      </c>
      <c r="B398" s="31" t="s">
        <v>20</v>
      </c>
      <c r="C398" s="31" t="s">
        <v>3019</v>
      </c>
      <c r="D398" s="31" t="s">
        <v>3020</v>
      </c>
      <c r="E398" s="32">
        <v>43101</v>
      </c>
      <c r="F398" s="31" t="s">
        <v>791</v>
      </c>
      <c r="G398" s="31" t="s">
        <v>3021</v>
      </c>
      <c r="H398" s="33">
        <v>10</v>
      </c>
      <c r="I398" s="33">
        <v>1</v>
      </c>
      <c r="J398" s="213">
        <v>2652031.67276868</v>
      </c>
      <c r="K398" s="34">
        <v>1742605.81164842</v>
      </c>
      <c r="L398" s="34">
        <v>909425.86112026</v>
      </c>
      <c r="M398" s="33" t="s">
        <v>2079</v>
      </c>
      <c r="N398" s="33" t="s">
        <v>2089</v>
      </c>
      <c r="O398" s="33" t="s">
        <v>2011</v>
      </c>
      <c r="P398" s="33" t="s">
        <v>2081</v>
      </c>
      <c r="Q398" s="33" t="s">
        <v>2103</v>
      </c>
      <c r="R398" s="33" t="s">
        <v>2104</v>
      </c>
      <c r="S398" s="33" t="s">
        <v>2084</v>
      </c>
      <c r="T398" s="33" t="s">
        <v>2081</v>
      </c>
      <c r="U398" s="35" t="s">
        <v>712</v>
      </c>
      <c r="V398" s="177"/>
      <c r="W398" s="212"/>
      <c r="X398" s="211" t="s">
        <v>3004</v>
      </c>
    </row>
    <row r="399" s="83" customFormat="1" ht="26" customHeight="1" spans="1:24">
      <c r="A399" s="189" t="s">
        <v>1161</v>
      </c>
      <c r="B399" s="31" t="s">
        <v>20</v>
      </c>
      <c r="C399" s="31" t="s">
        <v>3022</v>
      </c>
      <c r="D399" s="31" t="s">
        <v>3023</v>
      </c>
      <c r="E399" s="32">
        <v>43101</v>
      </c>
      <c r="F399" s="31" t="s">
        <v>791</v>
      </c>
      <c r="G399" s="31" t="s">
        <v>3024</v>
      </c>
      <c r="H399" s="33">
        <v>10</v>
      </c>
      <c r="I399" s="33">
        <v>1</v>
      </c>
      <c r="J399" s="213">
        <v>1321704.57207269</v>
      </c>
      <c r="K399" s="34">
        <v>868470.04589943</v>
      </c>
      <c r="L399" s="34">
        <v>453234.52617326</v>
      </c>
      <c r="M399" s="33" t="s">
        <v>2079</v>
      </c>
      <c r="N399" s="33" t="s">
        <v>2089</v>
      </c>
      <c r="O399" s="33" t="s">
        <v>2011</v>
      </c>
      <c r="P399" s="33" t="s">
        <v>2081</v>
      </c>
      <c r="Q399" s="33" t="s">
        <v>2103</v>
      </c>
      <c r="R399" s="33" t="s">
        <v>2104</v>
      </c>
      <c r="S399" s="33" t="s">
        <v>2084</v>
      </c>
      <c r="T399" s="33" t="s">
        <v>2081</v>
      </c>
      <c r="U399" s="35" t="s">
        <v>712</v>
      </c>
      <c r="V399" s="177"/>
      <c r="W399" s="212"/>
      <c r="X399" s="211" t="s">
        <v>3004</v>
      </c>
    </row>
    <row r="400" s="83" customFormat="1" ht="26" customHeight="1" spans="1:24">
      <c r="A400" s="189" t="s">
        <v>1161</v>
      </c>
      <c r="B400" s="31" t="s">
        <v>20</v>
      </c>
      <c r="C400" s="31" t="s">
        <v>3025</v>
      </c>
      <c r="D400" s="31" t="s">
        <v>3026</v>
      </c>
      <c r="E400" s="32">
        <v>43101</v>
      </c>
      <c r="F400" s="31" t="s">
        <v>791</v>
      </c>
      <c r="G400" s="31" t="s">
        <v>3027</v>
      </c>
      <c r="H400" s="33">
        <v>10</v>
      </c>
      <c r="I400" s="33">
        <v>1</v>
      </c>
      <c r="J400" s="213">
        <v>1390134.70043886</v>
      </c>
      <c r="K400" s="34">
        <v>913434.342746701</v>
      </c>
      <c r="L400" s="34">
        <v>476700.357692159</v>
      </c>
      <c r="M400" s="33" t="s">
        <v>2079</v>
      </c>
      <c r="N400" s="33" t="s">
        <v>2089</v>
      </c>
      <c r="O400" s="33" t="s">
        <v>2011</v>
      </c>
      <c r="P400" s="33" t="s">
        <v>2081</v>
      </c>
      <c r="Q400" s="33" t="s">
        <v>2103</v>
      </c>
      <c r="R400" s="33" t="s">
        <v>2104</v>
      </c>
      <c r="S400" s="33" t="s">
        <v>2084</v>
      </c>
      <c r="T400" s="33" t="s">
        <v>2081</v>
      </c>
      <c r="U400" s="35" t="s">
        <v>712</v>
      </c>
      <c r="V400" s="177"/>
      <c r="W400" s="212"/>
      <c r="X400" s="211" t="s">
        <v>3004</v>
      </c>
    </row>
    <row r="401" s="83" customFormat="1" ht="26" customHeight="1" spans="1:24">
      <c r="A401" s="189" t="s">
        <v>1161</v>
      </c>
      <c r="B401" s="31" t="s">
        <v>20</v>
      </c>
      <c r="C401" s="31" t="s">
        <v>3028</v>
      </c>
      <c r="D401" s="31" t="s">
        <v>3029</v>
      </c>
      <c r="E401" s="32">
        <v>43101</v>
      </c>
      <c r="F401" s="31" t="s">
        <v>791</v>
      </c>
      <c r="G401" s="31" t="s">
        <v>3030</v>
      </c>
      <c r="H401" s="33">
        <v>10</v>
      </c>
      <c r="I401" s="33">
        <v>1</v>
      </c>
      <c r="J401" s="213">
        <v>1498691.55171327</v>
      </c>
      <c r="K401" s="34">
        <v>984765.240438261</v>
      </c>
      <c r="L401" s="34">
        <v>513926.311275009</v>
      </c>
      <c r="M401" s="33" t="s">
        <v>2079</v>
      </c>
      <c r="N401" s="33" t="s">
        <v>2089</v>
      </c>
      <c r="O401" s="33" t="s">
        <v>2011</v>
      </c>
      <c r="P401" s="33" t="s">
        <v>2081</v>
      </c>
      <c r="Q401" s="33" t="s">
        <v>2103</v>
      </c>
      <c r="R401" s="33" t="s">
        <v>2104</v>
      </c>
      <c r="S401" s="33" t="s">
        <v>2084</v>
      </c>
      <c r="T401" s="33" t="s">
        <v>2081</v>
      </c>
      <c r="U401" s="35" t="s">
        <v>712</v>
      </c>
      <c r="V401" s="177"/>
      <c r="W401" s="212"/>
      <c r="X401" s="211" t="s">
        <v>3004</v>
      </c>
    </row>
    <row r="402" s="83" customFormat="1" ht="26" customHeight="1" spans="1:24">
      <c r="A402" s="189" t="s">
        <v>1161</v>
      </c>
      <c r="B402" s="31" t="s">
        <v>20</v>
      </c>
      <c r="C402" s="31" t="s">
        <v>3031</v>
      </c>
      <c r="D402" s="31" t="s">
        <v>3032</v>
      </c>
      <c r="E402" s="32">
        <v>43101</v>
      </c>
      <c r="F402" s="31" t="s">
        <v>791</v>
      </c>
      <c r="G402" s="31" t="s">
        <v>3033</v>
      </c>
      <c r="H402" s="33">
        <v>10</v>
      </c>
      <c r="I402" s="33">
        <v>1</v>
      </c>
      <c r="J402" s="213">
        <v>4914964.36132015</v>
      </c>
      <c r="K402" s="34">
        <v>3229541.16575078</v>
      </c>
      <c r="L402" s="34">
        <v>1685423.19556937</v>
      </c>
      <c r="M402" s="33" t="s">
        <v>2079</v>
      </c>
      <c r="N402" s="33" t="s">
        <v>2089</v>
      </c>
      <c r="O402" s="33" t="s">
        <v>2011</v>
      </c>
      <c r="P402" s="33" t="s">
        <v>2081</v>
      </c>
      <c r="Q402" s="33" t="s">
        <v>2103</v>
      </c>
      <c r="R402" s="33" t="s">
        <v>2104</v>
      </c>
      <c r="S402" s="33" t="s">
        <v>2084</v>
      </c>
      <c r="T402" s="33" t="s">
        <v>2081</v>
      </c>
      <c r="U402" s="35" t="s">
        <v>712</v>
      </c>
      <c r="V402" s="177"/>
      <c r="W402" s="214"/>
      <c r="X402" s="211" t="s">
        <v>3004</v>
      </c>
    </row>
    <row r="403" s="83" customFormat="1" ht="26" customHeight="1" spans="1:24">
      <c r="A403" s="189" t="s">
        <v>1161</v>
      </c>
      <c r="B403" s="31" t="s">
        <v>20</v>
      </c>
      <c r="C403" s="31" t="s">
        <v>3034</v>
      </c>
      <c r="D403" s="31" t="s">
        <v>3035</v>
      </c>
      <c r="E403" s="32">
        <v>43101</v>
      </c>
      <c r="F403" s="31" t="s">
        <v>791</v>
      </c>
      <c r="G403" s="31" t="s">
        <v>2243</v>
      </c>
      <c r="H403" s="33">
        <v>10</v>
      </c>
      <c r="I403" s="33">
        <v>1</v>
      </c>
      <c r="J403" s="213">
        <v>2301711.6487997</v>
      </c>
      <c r="K403" s="34">
        <v>1512416.36256547</v>
      </c>
      <c r="L403" s="34">
        <v>789295.28623423</v>
      </c>
      <c r="M403" s="33" t="s">
        <v>2079</v>
      </c>
      <c r="N403" s="33" t="s">
        <v>2089</v>
      </c>
      <c r="O403" s="33" t="s">
        <v>2011</v>
      </c>
      <c r="P403" s="33" t="s">
        <v>2081</v>
      </c>
      <c r="Q403" s="33" t="s">
        <v>2103</v>
      </c>
      <c r="R403" s="33" t="s">
        <v>2104</v>
      </c>
      <c r="S403" s="33" t="s">
        <v>2084</v>
      </c>
      <c r="T403" s="33" t="s">
        <v>2081</v>
      </c>
      <c r="U403" s="35" t="s">
        <v>712</v>
      </c>
      <c r="V403" s="177"/>
      <c r="W403" s="178" t="s">
        <v>3036</v>
      </c>
    </row>
    <row r="404" s="83" customFormat="1" ht="26" customHeight="1" spans="1:24">
      <c r="A404" s="189" t="s">
        <v>1161</v>
      </c>
      <c r="B404" s="31" t="s">
        <v>20</v>
      </c>
      <c r="C404" s="31" t="s">
        <v>3037</v>
      </c>
      <c r="D404" s="31" t="s">
        <v>2087</v>
      </c>
      <c r="E404" s="32">
        <v>43101</v>
      </c>
      <c r="F404" s="31" t="s">
        <v>791</v>
      </c>
      <c r="G404" s="31" t="s">
        <v>3038</v>
      </c>
      <c r="H404" s="33">
        <v>5</v>
      </c>
      <c r="I404" s="33">
        <v>1</v>
      </c>
      <c r="J404" s="213">
        <v>533221.361689236</v>
      </c>
      <c r="K404" s="34">
        <v>506560.293604774</v>
      </c>
      <c r="L404" s="34">
        <v>26661.0680844618</v>
      </c>
      <c r="M404" s="33" t="s">
        <v>2079</v>
      </c>
      <c r="N404" s="33" t="s">
        <v>2089</v>
      </c>
      <c r="O404" s="33" t="s">
        <v>2011</v>
      </c>
      <c r="P404" s="33" t="s">
        <v>2081</v>
      </c>
      <c r="Q404" s="33" t="s">
        <v>2103</v>
      </c>
      <c r="R404" s="33" t="s">
        <v>2104</v>
      </c>
      <c r="S404" s="33" t="s">
        <v>2084</v>
      </c>
      <c r="T404" s="33" t="s">
        <v>2081</v>
      </c>
      <c r="U404" s="35" t="s">
        <v>712</v>
      </c>
      <c r="V404" s="177"/>
      <c r="W404" s="178"/>
    </row>
    <row r="405" s="83" customFormat="1" ht="26" customHeight="1" spans="1:24">
      <c r="A405" s="189" t="s">
        <v>1161</v>
      </c>
      <c r="B405" s="31" t="s">
        <v>20</v>
      </c>
      <c r="C405" s="31" t="s">
        <v>3039</v>
      </c>
      <c r="D405" s="31" t="s">
        <v>2475</v>
      </c>
      <c r="E405" s="32">
        <v>43101</v>
      </c>
      <c r="F405" s="31" t="s">
        <v>791</v>
      </c>
      <c r="G405" s="31" t="s">
        <v>3040</v>
      </c>
      <c r="H405" s="33">
        <v>5</v>
      </c>
      <c r="I405" s="33">
        <v>1</v>
      </c>
      <c r="J405" s="213">
        <v>65366.2663836478</v>
      </c>
      <c r="K405" s="34">
        <v>62097.9530644654</v>
      </c>
      <c r="L405" s="34">
        <v>3268.31331918239</v>
      </c>
      <c r="M405" s="33" t="s">
        <v>2079</v>
      </c>
      <c r="N405" s="33" t="s">
        <v>2089</v>
      </c>
      <c r="O405" s="33" t="s">
        <v>2011</v>
      </c>
      <c r="P405" s="33" t="s">
        <v>2081</v>
      </c>
      <c r="Q405" s="33" t="s">
        <v>2103</v>
      </c>
      <c r="R405" s="33" t="s">
        <v>2104</v>
      </c>
      <c r="S405" s="33" t="s">
        <v>2084</v>
      </c>
      <c r="T405" s="33" t="s">
        <v>2081</v>
      </c>
      <c r="U405" s="35" t="s">
        <v>712</v>
      </c>
      <c r="V405" s="177"/>
      <c r="W405" s="178"/>
    </row>
    <row r="406" s="83" customFormat="1" ht="26" customHeight="1" spans="1:24">
      <c r="A406" s="189" t="s">
        <v>1161</v>
      </c>
      <c r="B406" s="31" t="s">
        <v>20</v>
      </c>
      <c r="C406" s="31" t="s">
        <v>3041</v>
      </c>
      <c r="D406" s="31" t="s">
        <v>3042</v>
      </c>
      <c r="E406" s="32">
        <v>43101</v>
      </c>
      <c r="F406" s="31" t="s">
        <v>791</v>
      </c>
      <c r="G406" s="31" t="s">
        <v>2078</v>
      </c>
      <c r="H406" s="33">
        <v>5</v>
      </c>
      <c r="I406" s="33">
        <v>1</v>
      </c>
      <c r="J406" s="213">
        <v>334510.266387959</v>
      </c>
      <c r="K406" s="34">
        <v>317784.753068561</v>
      </c>
      <c r="L406" s="34">
        <v>16725.5133193979</v>
      </c>
      <c r="M406" s="33" t="s">
        <v>2079</v>
      </c>
      <c r="N406" s="33" t="s">
        <v>2089</v>
      </c>
      <c r="O406" s="33" t="s">
        <v>2011</v>
      </c>
      <c r="P406" s="33" t="s">
        <v>2081</v>
      </c>
      <c r="Q406" s="33" t="s">
        <v>2103</v>
      </c>
      <c r="R406" s="33" t="s">
        <v>2104</v>
      </c>
      <c r="S406" s="33" t="s">
        <v>2084</v>
      </c>
      <c r="T406" s="33" t="s">
        <v>2081</v>
      </c>
      <c r="U406" s="35" t="s">
        <v>712</v>
      </c>
      <c r="V406" s="177"/>
      <c r="W406" s="178" t="s">
        <v>3043</v>
      </c>
    </row>
    <row r="407" s="83" customFormat="1" ht="26" customHeight="1" spans="1:24">
      <c r="A407" s="31" t="s">
        <v>1165</v>
      </c>
      <c r="B407" s="31" t="s">
        <v>20</v>
      </c>
      <c r="C407" s="31" t="s">
        <v>3044</v>
      </c>
      <c r="D407" s="31" t="s">
        <v>3045</v>
      </c>
      <c r="E407" s="32">
        <v>43586</v>
      </c>
      <c r="F407" s="31" t="s">
        <v>3046</v>
      </c>
      <c r="G407" s="31" t="s">
        <v>3047</v>
      </c>
      <c r="H407" s="33">
        <v>20</v>
      </c>
      <c r="I407" s="33">
        <v>1</v>
      </c>
      <c r="J407" s="34">
        <v>2510408.16326531</v>
      </c>
      <c r="K407" s="34">
        <v>665781.164965988</v>
      </c>
      <c r="L407" s="34">
        <v>1844626.99829932</v>
      </c>
      <c r="M407" s="33" t="s">
        <v>2079</v>
      </c>
      <c r="N407" s="33" t="s">
        <v>2080</v>
      </c>
      <c r="O407" s="33" t="s">
        <v>2011</v>
      </c>
      <c r="P407" s="33" t="s">
        <v>2081</v>
      </c>
      <c r="Q407" s="33" t="s">
        <v>2103</v>
      </c>
      <c r="R407" s="33" t="s">
        <v>2128</v>
      </c>
      <c r="S407" s="33" t="s">
        <v>2084</v>
      </c>
      <c r="T407" s="33" t="s">
        <v>2081</v>
      </c>
      <c r="U407" s="35" t="s">
        <v>1168</v>
      </c>
      <c r="V407" s="177"/>
      <c r="W407" s="178"/>
    </row>
    <row r="408" s="83" customFormat="1" ht="26" customHeight="1" spans="1:24">
      <c r="A408" s="31" t="s">
        <v>1165</v>
      </c>
      <c r="B408" s="31" t="s">
        <v>20</v>
      </c>
      <c r="C408" s="31" t="s">
        <v>3048</v>
      </c>
      <c r="D408" s="31" t="s">
        <v>3049</v>
      </c>
      <c r="E408" s="32">
        <v>43586</v>
      </c>
      <c r="F408" s="31" t="s">
        <v>3046</v>
      </c>
      <c r="G408" s="31" t="s">
        <v>3050</v>
      </c>
      <c r="H408" s="33">
        <v>10</v>
      </c>
      <c r="I408" s="33">
        <v>1</v>
      </c>
      <c r="J408" s="34">
        <v>167857.142857143</v>
      </c>
      <c r="K408" s="34">
        <v>89034.2261904763</v>
      </c>
      <c r="L408" s="34">
        <v>78822.9166666667</v>
      </c>
      <c r="M408" s="33" t="s">
        <v>2079</v>
      </c>
      <c r="N408" s="33" t="s">
        <v>2089</v>
      </c>
      <c r="O408" s="33" t="s">
        <v>2011</v>
      </c>
      <c r="P408" s="33" t="s">
        <v>2081</v>
      </c>
      <c r="Q408" s="33" t="s">
        <v>2103</v>
      </c>
      <c r="R408" s="33" t="s">
        <v>2128</v>
      </c>
      <c r="S408" s="33" t="s">
        <v>2084</v>
      </c>
      <c r="T408" s="33" t="s">
        <v>2081</v>
      </c>
      <c r="U408" s="35" t="s">
        <v>1168</v>
      </c>
      <c r="V408" s="177"/>
      <c r="W408" s="178"/>
    </row>
    <row r="409" s="83" customFormat="1" ht="26" customHeight="1" spans="1:24">
      <c r="A409" s="31" t="s">
        <v>1165</v>
      </c>
      <c r="B409" s="31" t="s">
        <v>20</v>
      </c>
      <c r="C409" s="31" t="s">
        <v>3051</v>
      </c>
      <c r="D409" s="31" t="s">
        <v>2586</v>
      </c>
      <c r="E409" s="32">
        <v>43586</v>
      </c>
      <c r="F409" s="31" t="s">
        <v>3046</v>
      </c>
      <c r="G409" s="31" t="s">
        <v>2243</v>
      </c>
      <c r="H409" s="33">
        <v>10</v>
      </c>
      <c r="I409" s="33">
        <v>1</v>
      </c>
      <c r="J409" s="34">
        <v>1321734.69387755</v>
      </c>
      <c r="K409" s="34">
        <v>701070.110544217</v>
      </c>
      <c r="L409" s="34">
        <v>620664.583333333</v>
      </c>
      <c r="M409" s="33" t="s">
        <v>2079</v>
      </c>
      <c r="N409" s="33" t="s">
        <v>2089</v>
      </c>
      <c r="O409" s="33" t="s">
        <v>2011</v>
      </c>
      <c r="P409" s="33" t="s">
        <v>2081</v>
      </c>
      <c r="Q409" s="33" t="s">
        <v>2103</v>
      </c>
      <c r="R409" s="33" t="s">
        <v>2128</v>
      </c>
      <c r="S409" s="33" t="s">
        <v>2084</v>
      </c>
      <c r="T409" s="33" t="s">
        <v>2081</v>
      </c>
      <c r="U409" s="35" t="s">
        <v>1168</v>
      </c>
      <c r="V409" s="177"/>
      <c r="W409" s="178"/>
    </row>
    <row r="410" s="83" customFormat="1" ht="26" customHeight="1" spans="1:24">
      <c r="A410" s="31" t="s">
        <v>1170</v>
      </c>
      <c r="B410" s="31" t="s">
        <v>20</v>
      </c>
      <c r="C410" s="31" t="s">
        <v>3052</v>
      </c>
      <c r="D410" s="31" t="s">
        <v>3053</v>
      </c>
      <c r="E410" s="32">
        <v>43315</v>
      </c>
      <c r="F410" s="31" t="s">
        <v>3054</v>
      </c>
      <c r="G410" s="31" t="s">
        <v>2243</v>
      </c>
      <c r="H410" s="33">
        <v>20</v>
      </c>
      <c r="I410" s="33">
        <v>1</v>
      </c>
      <c r="J410" s="34">
        <v>10586334.4224624</v>
      </c>
      <c r="K410" s="34">
        <v>3142818.03166853</v>
      </c>
      <c r="L410" s="34">
        <v>7443516.39079387</v>
      </c>
      <c r="M410" s="33" t="s">
        <v>2079</v>
      </c>
      <c r="N410" s="33" t="s">
        <v>2089</v>
      </c>
      <c r="O410" s="33" t="s">
        <v>2011</v>
      </c>
      <c r="P410" s="33" t="s">
        <v>2081</v>
      </c>
      <c r="Q410" s="33" t="s">
        <v>2103</v>
      </c>
      <c r="R410" s="33" t="s">
        <v>2104</v>
      </c>
      <c r="S410" s="33" t="s">
        <v>2084</v>
      </c>
      <c r="T410" s="33" t="s">
        <v>2081</v>
      </c>
      <c r="U410" s="35" t="s">
        <v>1152</v>
      </c>
      <c r="V410" s="177"/>
      <c r="W410" s="178" t="s">
        <v>3055</v>
      </c>
    </row>
    <row r="411" s="83" customFormat="1" ht="26" customHeight="1" spans="1:24">
      <c r="A411" s="31" t="s">
        <v>1170</v>
      </c>
      <c r="B411" s="31" t="s">
        <v>20</v>
      </c>
      <c r="C411" s="31" t="s">
        <v>3056</v>
      </c>
      <c r="D411" s="31" t="s">
        <v>3057</v>
      </c>
      <c r="E411" s="32">
        <v>43315</v>
      </c>
      <c r="F411" s="31" t="s">
        <v>3054</v>
      </c>
      <c r="G411" s="31" t="s">
        <v>3058</v>
      </c>
      <c r="H411" s="33">
        <v>10</v>
      </c>
      <c r="I411" s="33">
        <v>1</v>
      </c>
      <c r="J411" s="34">
        <v>1014056.94589063</v>
      </c>
      <c r="K411" s="34">
        <v>602096.311622562</v>
      </c>
      <c r="L411" s="34">
        <v>411960.634268068</v>
      </c>
      <c r="M411" s="33" t="s">
        <v>2079</v>
      </c>
      <c r="N411" s="33" t="s">
        <v>2089</v>
      </c>
      <c r="O411" s="33" t="s">
        <v>2011</v>
      </c>
      <c r="P411" s="33" t="s">
        <v>2081</v>
      </c>
      <c r="Q411" s="33" t="s">
        <v>2103</v>
      </c>
      <c r="R411" s="33" t="s">
        <v>2104</v>
      </c>
      <c r="S411" s="33" t="s">
        <v>2084</v>
      </c>
      <c r="T411" s="33" t="s">
        <v>2081</v>
      </c>
      <c r="U411" s="35" t="s">
        <v>1152</v>
      </c>
      <c r="V411" s="177"/>
      <c r="W411" s="178"/>
    </row>
    <row r="412" s="83" customFormat="1" ht="26" customHeight="1" spans="1:24">
      <c r="A412" s="31" t="s">
        <v>1170</v>
      </c>
      <c r="B412" s="31" t="s">
        <v>20</v>
      </c>
      <c r="C412" s="31" t="s">
        <v>3059</v>
      </c>
      <c r="D412" s="31" t="s">
        <v>3060</v>
      </c>
      <c r="E412" s="32">
        <v>43315</v>
      </c>
      <c r="F412" s="31" t="s">
        <v>3054</v>
      </c>
      <c r="G412" s="31" t="s">
        <v>3061</v>
      </c>
      <c r="H412" s="33">
        <v>20</v>
      </c>
      <c r="I412" s="33">
        <v>1</v>
      </c>
      <c r="J412" s="34">
        <v>390919.536102833</v>
      </c>
      <c r="K412" s="34">
        <v>116054.237280529</v>
      </c>
      <c r="L412" s="34">
        <v>274865.298822304</v>
      </c>
      <c r="M412" s="33" t="s">
        <v>2079</v>
      </c>
      <c r="N412" s="33" t="s">
        <v>2089</v>
      </c>
      <c r="O412" s="33" t="s">
        <v>2011</v>
      </c>
      <c r="P412" s="33" t="s">
        <v>2081</v>
      </c>
      <c r="Q412" s="33" t="s">
        <v>2103</v>
      </c>
      <c r="R412" s="33" t="s">
        <v>2104</v>
      </c>
      <c r="S412" s="33" t="s">
        <v>2084</v>
      </c>
      <c r="T412" s="33" t="s">
        <v>2081</v>
      </c>
      <c r="U412" s="35" t="s">
        <v>1152</v>
      </c>
      <c r="V412" s="177"/>
      <c r="W412" s="178"/>
    </row>
    <row r="413" s="83" customFormat="1" ht="26" customHeight="1" spans="1:24">
      <c r="A413" s="31" t="s">
        <v>1170</v>
      </c>
      <c r="B413" s="31" t="s">
        <v>20</v>
      </c>
      <c r="C413" s="31" t="s">
        <v>3062</v>
      </c>
      <c r="D413" s="31" t="s">
        <v>3063</v>
      </c>
      <c r="E413" s="32">
        <v>43315</v>
      </c>
      <c r="F413" s="31" t="s">
        <v>3054</v>
      </c>
      <c r="G413" s="31" t="s">
        <v>2243</v>
      </c>
      <c r="H413" s="33">
        <v>3</v>
      </c>
      <c r="I413" s="33">
        <v>1</v>
      </c>
      <c r="J413" s="34">
        <v>1008689.09554415</v>
      </c>
      <c r="K413" s="34">
        <v>958254.640766943</v>
      </c>
      <c r="L413" s="34">
        <v>50434.4547772075</v>
      </c>
      <c r="M413" s="33" t="s">
        <v>2079</v>
      </c>
      <c r="N413" s="33" t="s">
        <v>2089</v>
      </c>
      <c r="O413" s="33" t="s">
        <v>1997</v>
      </c>
      <c r="P413" s="33" t="s">
        <v>2081</v>
      </c>
      <c r="Q413" s="33" t="s">
        <v>2103</v>
      </c>
      <c r="R413" s="33" t="s">
        <v>2104</v>
      </c>
      <c r="S413" s="33" t="s">
        <v>2084</v>
      </c>
      <c r="T413" s="33" t="s">
        <v>2081</v>
      </c>
      <c r="U413" s="35" t="s">
        <v>1152</v>
      </c>
      <c r="V413" s="177"/>
      <c r="W413" s="178"/>
    </row>
    <row r="414" s="83" customFormat="1" ht="26" customHeight="1" spans="1:24">
      <c r="A414" s="30" t="s">
        <v>1180</v>
      </c>
      <c r="B414" s="31" t="s">
        <v>20</v>
      </c>
      <c r="C414" s="31" t="s">
        <v>3064</v>
      </c>
      <c r="D414" s="31" t="s">
        <v>3065</v>
      </c>
      <c r="E414" s="32">
        <v>43734</v>
      </c>
      <c r="F414" s="31" t="s">
        <v>3066</v>
      </c>
      <c r="G414" s="31" t="s">
        <v>2195</v>
      </c>
      <c r="H414" s="33">
        <v>10</v>
      </c>
      <c r="I414" s="33">
        <v>6000</v>
      </c>
      <c r="J414" s="34">
        <v>211900</v>
      </c>
      <c r="K414" s="34">
        <v>211900</v>
      </c>
      <c r="L414" s="34">
        <v>0</v>
      </c>
      <c r="M414" s="33" t="s">
        <v>2137</v>
      </c>
      <c r="N414" s="33" t="s">
        <v>2143</v>
      </c>
      <c r="O414" s="33" t="s">
        <v>1997</v>
      </c>
      <c r="P414" s="33" t="s">
        <v>2196</v>
      </c>
      <c r="Q414" s="33" t="s">
        <v>2082</v>
      </c>
      <c r="R414" s="33" t="s">
        <v>2197</v>
      </c>
      <c r="S414" s="33" t="s">
        <v>2084</v>
      </c>
      <c r="T414" s="33" t="s">
        <v>2083</v>
      </c>
      <c r="U414" s="35" t="s">
        <v>1164</v>
      </c>
      <c r="V414" s="177"/>
      <c r="W414" s="178"/>
    </row>
    <row r="415" s="83" customFormat="1" ht="26" customHeight="1" spans="1:24">
      <c r="A415" s="30" t="s">
        <v>1180</v>
      </c>
      <c r="B415" s="31" t="s">
        <v>20</v>
      </c>
      <c r="C415" s="31" t="s">
        <v>3067</v>
      </c>
      <c r="D415" s="31" t="s">
        <v>3068</v>
      </c>
      <c r="E415" s="32">
        <v>43734</v>
      </c>
      <c r="F415" s="31" t="s">
        <v>3066</v>
      </c>
      <c r="G415" s="31" t="s">
        <v>2195</v>
      </c>
      <c r="H415" s="33">
        <v>10</v>
      </c>
      <c r="I415" s="33">
        <v>6000</v>
      </c>
      <c r="J415" s="34">
        <v>141900</v>
      </c>
      <c r="K415" s="34">
        <v>0</v>
      </c>
      <c r="L415" s="34">
        <v>141900</v>
      </c>
      <c r="M415" s="33" t="s">
        <v>2137</v>
      </c>
      <c r="N415" s="33" t="s">
        <v>2143</v>
      </c>
      <c r="O415" s="33" t="s">
        <v>1997</v>
      </c>
      <c r="P415" s="33" t="s">
        <v>2081</v>
      </c>
      <c r="Q415" s="33" t="s">
        <v>2082</v>
      </c>
      <c r="R415" s="33" t="s">
        <v>2083</v>
      </c>
      <c r="S415" s="33" t="s">
        <v>2084</v>
      </c>
      <c r="T415" s="33" t="s">
        <v>2083</v>
      </c>
      <c r="U415" s="35" t="s">
        <v>1164</v>
      </c>
      <c r="V415" s="177"/>
      <c r="W415" s="178"/>
    </row>
    <row r="416" s="83" customFormat="1" ht="26" customHeight="1" spans="1:24">
      <c r="A416" s="30" t="s">
        <v>1180</v>
      </c>
      <c r="B416" s="31" t="s">
        <v>20</v>
      </c>
      <c r="C416" s="31" t="s">
        <v>3069</v>
      </c>
      <c r="D416" s="31" t="s">
        <v>3070</v>
      </c>
      <c r="E416" s="32">
        <v>43734</v>
      </c>
      <c r="F416" s="31" t="s">
        <v>3066</v>
      </c>
      <c r="G416" s="31" t="s">
        <v>2326</v>
      </c>
      <c r="H416" s="33">
        <v>3</v>
      </c>
      <c r="I416" s="33">
        <v>1</v>
      </c>
      <c r="J416" s="34">
        <v>28122.6993865031</v>
      </c>
      <c r="K416" s="34">
        <v>26716.5644171779</v>
      </c>
      <c r="L416" s="34">
        <v>1406.13496932515</v>
      </c>
      <c r="M416" s="33" t="s">
        <v>2079</v>
      </c>
      <c r="N416" s="33" t="s">
        <v>2089</v>
      </c>
      <c r="O416" s="33" t="s">
        <v>1997</v>
      </c>
      <c r="P416" s="33" t="s">
        <v>2081</v>
      </c>
      <c r="Q416" s="33" t="s">
        <v>2082</v>
      </c>
      <c r="R416" s="33" t="s">
        <v>2083</v>
      </c>
      <c r="S416" s="33" t="s">
        <v>2084</v>
      </c>
      <c r="T416" s="33" t="s">
        <v>2083</v>
      </c>
      <c r="U416" s="35" t="s">
        <v>1164</v>
      </c>
      <c r="V416" s="177"/>
      <c r="W416" s="178" t="s">
        <v>3071</v>
      </c>
    </row>
    <row r="417" s="83" customFormat="1" ht="26" customHeight="1" spans="1:23">
      <c r="A417" s="30" t="s">
        <v>1180</v>
      </c>
      <c r="B417" s="31" t="s">
        <v>20</v>
      </c>
      <c r="C417" s="31" t="s">
        <v>3072</v>
      </c>
      <c r="D417" s="31" t="s">
        <v>3073</v>
      </c>
      <c r="E417" s="32">
        <v>43734</v>
      </c>
      <c r="F417" s="31" t="s">
        <v>3066</v>
      </c>
      <c r="G417" s="31" t="s">
        <v>2246</v>
      </c>
      <c r="H417" s="33">
        <v>5</v>
      </c>
      <c r="I417" s="33">
        <v>100</v>
      </c>
      <c r="J417" s="34">
        <v>7030.67484662577</v>
      </c>
      <c r="K417" s="34">
        <v>6679.14110429448</v>
      </c>
      <c r="L417" s="34">
        <v>351.533742331289</v>
      </c>
      <c r="M417" s="33" t="s">
        <v>2079</v>
      </c>
      <c r="N417" s="33" t="s">
        <v>2089</v>
      </c>
      <c r="O417" s="33" t="s">
        <v>1997</v>
      </c>
      <c r="P417" s="33" t="s">
        <v>2081</v>
      </c>
      <c r="Q417" s="33" t="s">
        <v>2082</v>
      </c>
      <c r="R417" s="33" t="s">
        <v>2083</v>
      </c>
      <c r="S417" s="33" t="s">
        <v>2084</v>
      </c>
      <c r="T417" s="33" t="s">
        <v>2083</v>
      </c>
      <c r="U417" s="35" t="s">
        <v>1164</v>
      </c>
      <c r="V417" s="177"/>
      <c r="W417" s="178"/>
    </row>
    <row r="418" s="83" customFormat="1" ht="26" customHeight="1" spans="1:23">
      <c r="A418" s="30" t="s">
        <v>1180</v>
      </c>
      <c r="B418" s="31" t="s">
        <v>20</v>
      </c>
      <c r="C418" s="31" t="s">
        <v>3074</v>
      </c>
      <c r="D418" s="31" t="s">
        <v>3075</v>
      </c>
      <c r="E418" s="32">
        <v>43734</v>
      </c>
      <c r="F418" s="31" t="s">
        <v>3066</v>
      </c>
      <c r="G418" s="31" t="s">
        <v>2778</v>
      </c>
      <c r="H418" s="33">
        <v>5</v>
      </c>
      <c r="I418" s="33">
        <v>2</v>
      </c>
      <c r="J418" s="34">
        <v>3046.62576687117</v>
      </c>
      <c r="K418" s="34">
        <v>2894.29447852761</v>
      </c>
      <c r="L418" s="34">
        <v>152.331288343558</v>
      </c>
      <c r="M418" s="33" t="s">
        <v>2079</v>
      </c>
      <c r="N418" s="33" t="s">
        <v>2089</v>
      </c>
      <c r="O418" s="33" t="s">
        <v>1997</v>
      </c>
      <c r="P418" s="33" t="s">
        <v>2081</v>
      </c>
      <c r="Q418" s="33" t="s">
        <v>2082</v>
      </c>
      <c r="R418" s="33" t="s">
        <v>2083</v>
      </c>
      <c r="S418" s="33" t="s">
        <v>2084</v>
      </c>
      <c r="T418" s="33" t="s">
        <v>2083</v>
      </c>
      <c r="U418" s="35" t="s">
        <v>1164</v>
      </c>
      <c r="V418" s="177"/>
      <c r="W418" s="178"/>
    </row>
    <row r="419" s="83" customFormat="1" ht="26" customHeight="1" spans="1:23">
      <c r="A419" s="30" t="s">
        <v>1180</v>
      </c>
      <c r="B419" s="31" t="s">
        <v>20</v>
      </c>
      <c r="C419" s="31" t="s">
        <v>3076</v>
      </c>
      <c r="D419" s="31" t="s">
        <v>3077</v>
      </c>
      <c r="E419" s="32">
        <v>43734</v>
      </c>
      <c r="F419" s="31" t="s">
        <v>3066</v>
      </c>
      <c r="G419" s="31" t="s">
        <v>3078</v>
      </c>
      <c r="H419" s="33">
        <v>1</v>
      </c>
      <c r="I419" s="33">
        <v>750</v>
      </c>
      <c r="J419" s="34">
        <v>3700</v>
      </c>
      <c r="K419" s="34">
        <v>3700</v>
      </c>
      <c r="L419" s="34">
        <v>0</v>
      </c>
      <c r="M419" s="33" t="s">
        <v>2123</v>
      </c>
      <c r="N419" s="33" t="s">
        <v>2124</v>
      </c>
      <c r="O419" s="33" t="s">
        <v>1997</v>
      </c>
      <c r="P419" s="33" t="s">
        <v>2196</v>
      </c>
      <c r="Q419" s="33" t="s">
        <v>2082</v>
      </c>
      <c r="R419" s="33" t="s">
        <v>2145</v>
      </c>
      <c r="S419" s="33" t="s">
        <v>2084</v>
      </c>
      <c r="T419" s="33" t="s">
        <v>2083</v>
      </c>
      <c r="U419" s="35" t="s">
        <v>1164</v>
      </c>
      <c r="V419" s="177"/>
      <c r="W419" s="178"/>
    </row>
    <row r="420" s="83" customFormat="1" ht="26" customHeight="1" spans="1:23">
      <c r="A420" s="189" t="s">
        <v>1183</v>
      </c>
      <c r="B420" s="31" t="s">
        <v>20</v>
      </c>
      <c r="C420" s="31" t="s">
        <v>3079</v>
      </c>
      <c r="D420" s="31" t="s">
        <v>3080</v>
      </c>
      <c r="E420" s="32">
        <v>42541</v>
      </c>
      <c r="F420" s="31" t="s">
        <v>672</v>
      </c>
      <c r="G420" s="31" t="s">
        <v>2716</v>
      </c>
      <c r="H420" s="33">
        <v>1</v>
      </c>
      <c r="I420" s="33">
        <v>10000</v>
      </c>
      <c r="J420" s="34">
        <v>159500</v>
      </c>
      <c r="K420" s="34">
        <v>0</v>
      </c>
      <c r="L420" s="34">
        <v>159500</v>
      </c>
      <c r="M420" s="33" t="s">
        <v>2137</v>
      </c>
      <c r="N420" s="33" t="s">
        <v>2143</v>
      </c>
      <c r="O420" s="33" t="s">
        <v>1997</v>
      </c>
      <c r="P420" s="33" t="s">
        <v>2081</v>
      </c>
      <c r="Q420" s="33" t="s">
        <v>2103</v>
      </c>
      <c r="R420" s="33" t="s">
        <v>2305</v>
      </c>
      <c r="S420" s="33" t="s">
        <v>2084</v>
      </c>
      <c r="T420" s="33" t="s">
        <v>2081</v>
      </c>
      <c r="U420" s="35" t="s">
        <v>674</v>
      </c>
      <c r="V420" s="179" t="s">
        <v>3081</v>
      </c>
      <c r="W420" s="178" t="s">
        <v>3082</v>
      </c>
    </row>
    <row r="421" s="83" customFormat="1" ht="26" customHeight="1" spans="1:23">
      <c r="A421" s="189" t="s">
        <v>1183</v>
      </c>
      <c r="B421" s="31" t="s">
        <v>20</v>
      </c>
      <c r="C421" s="31" t="s">
        <v>3083</v>
      </c>
      <c r="D421" s="31" t="s">
        <v>2475</v>
      </c>
      <c r="E421" s="32">
        <v>42541</v>
      </c>
      <c r="F421" s="31" t="s">
        <v>672</v>
      </c>
      <c r="G421" s="31" t="s">
        <v>3084</v>
      </c>
      <c r="H421" s="33">
        <v>3</v>
      </c>
      <c r="I421" s="33">
        <v>1</v>
      </c>
      <c r="J421" s="34">
        <v>40000</v>
      </c>
      <c r="K421" s="34">
        <v>38000</v>
      </c>
      <c r="L421" s="34">
        <v>2000</v>
      </c>
      <c r="M421" s="33" t="s">
        <v>2079</v>
      </c>
      <c r="N421" s="33" t="s">
        <v>2089</v>
      </c>
      <c r="O421" s="33" t="s">
        <v>1997</v>
      </c>
      <c r="P421" s="33" t="s">
        <v>2081</v>
      </c>
      <c r="Q421" s="33" t="s">
        <v>2103</v>
      </c>
      <c r="R421" s="33" t="s">
        <v>2104</v>
      </c>
      <c r="S421" s="33" t="s">
        <v>2084</v>
      </c>
      <c r="T421" s="33" t="s">
        <v>2081</v>
      </c>
      <c r="U421" s="35" t="s">
        <v>674</v>
      </c>
      <c r="V421" s="177"/>
      <c r="W421" s="178"/>
    </row>
    <row r="422" s="83" customFormat="1" ht="26" customHeight="1" spans="1:23">
      <c r="A422" s="189" t="s">
        <v>1183</v>
      </c>
      <c r="B422" s="31" t="s">
        <v>20</v>
      </c>
      <c r="C422" s="31" t="s">
        <v>3085</v>
      </c>
      <c r="D422" s="31" t="s">
        <v>3073</v>
      </c>
      <c r="E422" s="32">
        <v>42541</v>
      </c>
      <c r="F422" s="31" t="s">
        <v>672</v>
      </c>
      <c r="G422" s="31" t="s">
        <v>2246</v>
      </c>
      <c r="H422" s="33">
        <v>5</v>
      </c>
      <c r="I422" s="33">
        <v>300</v>
      </c>
      <c r="J422" s="34">
        <v>9000</v>
      </c>
      <c r="K422" s="34">
        <v>8550</v>
      </c>
      <c r="L422" s="34">
        <v>450</v>
      </c>
      <c r="M422" s="33" t="s">
        <v>2079</v>
      </c>
      <c r="N422" s="33" t="s">
        <v>2089</v>
      </c>
      <c r="O422" s="33" t="s">
        <v>1997</v>
      </c>
      <c r="P422" s="33" t="s">
        <v>2081</v>
      </c>
      <c r="Q422" s="33" t="s">
        <v>2103</v>
      </c>
      <c r="R422" s="33" t="s">
        <v>2104</v>
      </c>
      <c r="S422" s="33" t="s">
        <v>2084</v>
      </c>
      <c r="T422" s="33" t="s">
        <v>2081</v>
      </c>
      <c r="U422" s="35" t="s">
        <v>674</v>
      </c>
      <c r="V422" s="177"/>
      <c r="W422" s="178"/>
    </row>
    <row r="423" s="83" customFormat="1" ht="26" customHeight="1" spans="1:23">
      <c r="A423" s="189" t="s">
        <v>1183</v>
      </c>
      <c r="B423" s="31" t="s">
        <v>20</v>
      </c>
      <c r="C423" s="31" t="s">
        <v>3086</v>
      </c>
      <c r="D423" s="31" t="s">
        <v>3075</v>
      </c>
      <c r="E423" s="32">
        <v>42541</v>
      </c>
      <c r="F423" s="31" t="s">
        <v>672</v>
      </c>
      <c r="G423" s="31" t="s">
        <v>2778</v>
      </c>
      <c r="H423" s="33">
        <v>5</v>
      </c>
      <c r="I423" s="33">
        <v>2</v>
      </c>
      <c r="J423" s="34">
        <v>1300</v>
      </c>
      <c r="K423" s="34">
        <v>1235</v>
      </c>
      <c r="L423" s="34">
        <v>65</v>
      </c>
      <c r="M423" s="33" t="s">
        <v>2079</v>
      </c>
      <c r="N423" s="33" t="s">
        <v>2089</v>
      </c>
      <c r="O423" s="33" t="s">
        <v>1997</v>
      </c>
      <c r="P423" s="33" t="s">
        <v>2081</v>
      </c>
      <c r="Q423" s="33" t="s">
        <v>2103</v>
      </c>
      <c r="R423" s="33" t="s">
        <v>2104</v>
      </c>
      <c r="S423" s="33" t="s">
        <v>2084</v>
      </c>
      <c r="T423" s="33" t="s">
        <v>2081</v>
      </c>
      <c r="U423" s="35" t="s">
        <v>674</v>
      </c>
      <c r="V423" s="177"/>
      <c r="W423" s="178"/>
    </row>
    <row r="424" s="83" customFormat="1" ht="26" customHeight="1" spans="1:23">
      <c r="A424" s="31" t="s">
        <v>1191</v>
      </c>
      <c r="B424" s="31" t="s">
        <v>20</v>
      </c>
      <c r="C424" s="31" t="s">
        <v>3087</v>
      </c>
      <c r="D424" s="31" t="s">
        <v>3088</v>
      </c>
      <c r="E424" s="32">
        <v>43622</v>
      </c>
      <c r="F424" s="31" t="s">
        <v>865</v>
      </c>
      <c r="G424" s="31" t="s">
        <v>3089</v>
      </c>
      <c r="H424" s="33">
        <v>20</v>
      </c>
      <c r="I424" s="40">
        <v>1</v>
      </c>
      <c r="J424" s="34">
        <v>249427.005540127</v>
      </c>
      <c r="K424" s="34">
        <v>64175.4899670952</v>
      </c>
      <c r="L424" s="34">
        <v>185251.515573032</v>
      </c>
      <c r="M424" s="33" t="s">
        <v>2079</v>
      </c>
      <c r="N424" s="33" t="s">
        <v>2089</v>
      </c>
      <c r="O424" s="33" t="s">
        <v>1997</v>
      </c>
      <c r="P424" s="33" t="s">
        <v>2081</v>
      </c>
      <c r="Q424" s="33" t="s">
        <v>2103</v>
      </c>
      <c r="R424" s="33" t="s">
        <v>2128</v>
      </c>
      <c r="S424" s="33" t="s">
        <v>2084</v>
      </c>
      <c r="T424" s="33" t="s">
        <v>2159</v>
      </c>
      <c r="U424" s="35" t="s">
        <v>1178</v>
      </c>
      <c r="V424" s="177"/>
      <c r="W424" s="178"/>
    </row>
    <row r="425" s="83" customFormat="1" ht="26" customHeight="1" spans="1:23">
      <c r="A425" s="31" t="s">
        <v>1191</v>
      </c>
      <c r="B425" s="31" t="s">
        <v>20</v>
      </c>
      <c r="C425" s="31" t="s">
        <v>3090</v>
      </c>
      <c r="D425" s="31" t="s">
        <v>3091</v>
      </c>
      <c r="E425" s="32">
        <v>43622</v>
      </c>
      <c r="F425" s="31" t="s">
        <v>865</v>
      </c>
      <c r="G425" s="31" t="s">
        <v>2314</v>
      </c>
      <c r="H425" s="33">
        <v>10</v>
      </c>
      <c r="I425" s="40">
        <v>1</v>
      </c>
      <c r="J425" s="34">
        <v>228089.244616636</v>
      </c>
      <c r="K425" s="34">
        <v>117370.923792311</v>
      </c>
      <c r="L425" s="34">
        <v>110718.320824325</v>
      </c>
      <c r="M425" s="33" t="s">
        <v>2079</v>
      </c>
      <c r="N425" s="33" t="s">
        <v>2089</v>
      </c>
      <c r="O425" s="33" t="s">
        <v>1997</v>
      </c>
      <c r="P425" s="33" t="s">
        <v>2081</v>
      </c>
      <c r="Q425" s="33" t="s">
        <v>2103</v>
      </c>
      <c r="R425" s="33" t="s">
        <v>2128</v>
      </c>
      <c r="S425" s="33" t="s">
        <v>2084</v>
      </c>
      <c r="T425" s="33" t="s">
        <v>2159</v>
      </c>
      <c r="U425" s="35" t="s">
        <v>1178</v>
      </c>
      <c r="V425" s="179" t="s">
        <v>3092</v>
      </c>
      <c r="W425" s="178"/>
    </row>
    <row r="426" s="83" customFormat="1" ht="26" customHeight="1" spans="1:23">
      <c r="A426" s="31" t="s">
        <v>1191</v>
      </c>
      <c r="B426" s="31" t="s">
        <v>20</v>
      </c>
      <c r="C426" s="31" t="s">
        <v>3093</v>
      </c>
      <c r="D426" s="31" t="s">
        <v>2475</v>
      </c>
      <c r="E426" s="32">
        <v>43622</v>
      </c>
      <c r="F426" s="31" t="s">
        <v>865</v>
      </c>
      <c r="G426" s="31" t="s">
        <v>3094</v>
      </c>
      <c r="H426" s="33">
        <v>3</v>
      </c>
      <c r="I426" s="40">
        <v>1</v>
      </c>
      <c r="J426" s="34">
        <v>126183.749843237</v>
      </c>
      <c r="K426" s="34">
        <v>119874.562351075</v>
      </c>
      <c r="L426" s="34">
        <v>6309.18749216186</v>
      </c>
      <c r="M426" s="33" t="s">
        <v>2079</v>
      </c>
      <c r="N426" s="33" t="s">
        <v>2089</v>
      </c>
      <c r="O426" s="33" t="s">
        <v>1997</v>
      </c>
      <c r="P426" s="33" t="s">
        <v>2081</v>
      </c>
      <c r="Q426" s="33" t="s">
        <v>2103</v>
      </c>
      <c r="R426" s="33" t="s">
        <v>2128</v>
      </c>
      <c r="S426" s="33" t="s">
        <v>2084</v>
      </c>
      <c r="T426" s="33" t="s">
        <v>2159</v>
      </c>
      <c r="U426" s="35" t="s">
        <v>1178</v>
      </c>
      <c r="V426" s="179" t="s">
        <v>3095</v>
      </c>
      <c r="W426" s="178"/>
    </row>
    <row r="427" s="83" customFormat="1" ht="26" customHeight="1" spans="1:23">
      <c r="A427" s="31" t="s">
        <v>1191</v>
      </c>
      <c r="B427" s="31" t="s">
        <v>20</v>
      </c>
      <c r="C427" s="31" t="s">
        <v>3096</v>
      </c>
      <c r="D427" s="31" t="s">
        <v>3097</v>
      </c>
      <c r="E427" s="32">
        <v>43622</v>
      </c>
      <c r="F427" s="31" t="s">
        <v>865</v>
      </c>
      <c r="G427" s="31" t="s">
        <v>2136</v>
      </c>
      <c r="H427" s="33">
        <v>10</v>
      </c>
      <c r="I427" s="40">
        <v>300</v>
      </c>
      <c r="J427" s="34">
        <v>120000</v>
      </c>
      <c r="K427" s="34">
        <v>120000</v>
      </c>
      <c r="L427" s="34">
        <v>0</v>
      </c>
      <c r="M427" s="33" t="s">
        <v>2137</v>
      </c>
      <c r="N427" s="33" t="s">
        <v>2138</v>
      </c>
      <c r="O427" s="33" t="s">
        <v>1997</v>
      </c>
      <c r="P427" s="33" t="s">
        <v>2196</v>
      </c>
      <c r="Q427" s="33" t="s">
        <v>2082</v>
      </c>
      <c r="R427" s="33" t="s">
        <v>2197</v>
      </c>
      <c r="S427" s="33" t="s">
        <v>2084</v>
      </c>
      <c r="T427" s="33" t="s">
        <v>2083</v>
      </c>
      <c r="U427" s="35" t="s">
        <v>1178</v>
      </c>
      <c r="V427" s="179"/>
      <c r="W427" s="178"/>
    </row>
    <row r="428" s="83" customFormat="1" ht="26" customHeight="1" spans="1:23">
      <c r="A428" s="31" t="s">
        <v>1191</v>
      </c>
      <c r="B428" s="31" t="s">
        <v>20</v>
      </c>
      <c r="C428" s="31" t="s">
        <v>3098</v>
      </c>
      <c r="D428" s="31" t="s">
        <v>3099</v>
      </c>
      <c r="E428" s="32">
        <v>43622</v>
      </c>
      <c r="F428" s="31" t="s">
        <v>865</v>
      </c>
      <c r="G428" s="31" t="s">
        <v>3100</v>
      </c>
      <c r="H428" s="33">
        <v>1</v>
      </c>
      <c r="I428" s="40">
        <v>1</v>
      </c>
      <c r="J428" s="34">
        <v>24300</v>
      </c>
      <c r="K428" s="34">
        <v>24300</v>
      </c>
      <c r="L428" s="34">
        <v>0</v>
      </c>
      <c r="M428" s="33" t="s">
        <v>2123</v>
      </c>
      <c r="N428" s="33" t="s">
        <v>2124</v>
      </c>
      <c r="O428" s="33" t="s">
        <v>1997</v>
      </c>
      <c r="P428" s="33" t="s">
        <v>2196</v>
      </c>
      <c r="Q428" s="33" t="s">
        <v>2082</v>
      </c>
      <c r="R428" s="33" t="s">
        <v>2145</v>
      </c>
      <c r="S428" s="33" t="s">
        <v>2084</v>
      </c>
      <c r="T428" s="33" t="s">
        <v>2083</v>
      </c>
      <c r="U428" s="35" t="s">
        <v>1178</v>
      </c>
      <c r="V428" s="179"/>
      <c r="W428" s="178"/>
    </row>
    <row r="429" s="83" customFormat="1" ht="26" customHeight="1" spans="1:23">
      <c r="A429" s="31" t="s">
        <v>1191</v>
      </c>
      <c r="B429" s="31" t="s">
        <v>20</v>
      </c>
      <c r="C429" s="31" t="s">
        <v>3101</v>
      </c>
      <c r="D429" s="31" t="s">
        <v>3102</v>
      </c>
      <c r="E429" s="32">
        <v>43622</v>
      </c>
      <c r="F429" s="31" t="s">
        <v>692</v>
      </c>
      <c r="G429" s="31" t="s">
        <v>3103</v>
      </c>
      <c r="H429" s="33">
        <v>1</v>
      </c>
      <c r="I429" s="40">
        <v>1</v>
      </c>
      <c r="J429" s="34">
        <v>50000</v>
      </c>
      <c r="K429" s="34">
        <v>50000</v>
      </c>
      <c r="L429" s="34">
        <v>0</v>
      </c>
      <c r="M429" s="33" t="s">
        <v>2123</v>
      </c>
      <c r="N429" s="33" t="s">
        <v>2124</v>
      </c>
      <c r="O429" s="33" t="s">
        <v>1997</v>
      </c>
      <c r="P429" s="33" t="s">
        <v>2196</v>
      </c>
      <c r="Q429" s="33" t="s">
        <v>2082</v>
      </c>
      <c r="R429" s="33" t="s">
        <v>2145</v>
      </c>
      <c r="S429" s="33" t="s">
        <v>2084</v>
      </c>
      <c r="T429" s="33" t="s">
        <v>2083</v>
      </c>
      <c r="U429" s="35" t="s">
        <v>1178</v>
      </c>
      <c r="V429" s="179"/>
      <c r="W429" s="178"/>
    </row>
    <row r="430" s="83" customFormat="1" ht="26" customHeight="1" spans="1:23">
      <c r="A430" s="31" t="s">
        <v>1207</v>
      </c>
      <c r="B430" s="31" t="s">
        <v>20</v>
      </c>
      <c r="C430" s="31" t="s">
        <v>3104</v>
      </c>
      <c r="D430" s="31" t="s">
        <v>3105</v>
      </c>
      <c r="E430" s="32">
        <v>43994</v>
      </c>
      <c r="F430" s="31" t="s">
        <v>977</v>
      </c>
      <c r="G430" s="31" t="s">
        <v>3106</v>
      </c>
      <c r="H430" s="33">
        <v>20</v>
      </c>
      <c r="I430" s="40">
        <v>1</v>
      </c>
      <c r="J430" s="34">
        <v>6831113.75</v>
      </c>
      <c r="K430" s="34">
        <v>1433110.73880208</v>
      </c>
      <c r="L430" s="34">
        <v>5398003.01119792</v>
      </c>
      <c r="M430" s="33" t="s">
        <v>2079</v>
      </c>
      <c r="N430" s="33" t="s">
        <v>2080</v>
      </c>
      <c r="O430" s="33" t="s">
        <v>1997</v>
      </c>
      <c r="P430" s="33" t="s">
        <v>2081</v>
      </c>
      <c r="Q430" s="33" t="s">
        <v>2103</v>
      </c>
      <c r="R430" s="33" t="s">
        <v>2104</v>
      </c>
      <c r="S430" s="33" t="s">
        <v>2084</v>
      </c>
      <c r="T430" s="33" t="s">
        <v>2081</v>
      </c>
      <c r="U430" s="35" t="s">
        <v>880</v>
      </c>
      <c r="V430" s="179"/>
      <c r="W430" s="178"/>
    </row>
    <row r="431" s="83" customFormat="1" ht="26" customHeight="1" spans="1:23">
      <c r="A431" s="31" t="s">
        <v>1207</v>
      </c>
      <c r="B431" s="31" t="s">
        <v>20</v>
      </c>
      <c r="C431" s="31" t="s">
        <v>3107</v>
      </c>
      <c r="D431" s="31" t="s">
        <v>3108</v>
      </c>
      <c r="E431" s="32">
        <v>43994</v>
      </c>
      <c r="F431" s="31" t="s">
        <v>977</v>
      </c>
      <c r="G431" s="31" t="s">
        <v>3109</v>
      </c>
      <c r="H431" s="33">
        <v>20</v>
      </c>
      <c r="I431" s="40">
        <v>1</v>
      </c>
      <c r="J431" s="34">
        <v>6987276.7</v>
      </c>
      <c r="K431" s="34">
        <v>1465872.42435417</v>
      </c>
      <c r="L431" s="34">
        <v>5521404.27564583</v>
      </c>
      <c r="M431" s="33" t="s">
        <v>2079</v>
      </c>
      <c r="N431" s="33" t="s">
        <v>2080</v>
      </c>
      <c r="O431" s="33" t="s">
        <v>2011</v>
      </c>
      <c r="P431" s="33" t="s">
        <v>2081</v>
      </c>
      <c r="Q431" s="33" t="s">
        <v>2103</v>
      </c>
      <c r="R431" s="33" t="s">
        <v>2104</v>
      </c>
      <c r="S431" s="33" t="s">
        <v>2084</v>
      </c>
      <c r="T431" s="33" t="s">
        <v>2081</v>
      </c>
      <c r="U431" s="35" t="s">
        <v>880</v>
      </c>
      <c r="V431" s="179"/>
      <c r="W431" s="178"/>
    </row>
    <row r="432" s="83" customFormat="1" ht="26" customHeight="1" spans="1:23">
      <c r="A432" s="31" t="s">
        <v>1207</v>
      </c>
      <c r="B432" s="31" t="s">
        <v>20</v>
      </c>
      <c r="C432" s="31" t="s">
        <v>3110</v>
      </c>
      <c r="D432" s="31" t="s">
        <v>3111</v>
      </c>
      <c r="E432" s="32">
        <v>43994</v>
      </c>
      <c r="F432" s="31" t="s">
        <v>977</v>
      </c>
      <c r="G432" s="31" t="s">
        <v>3112</v>
      </c>
      <c r="H432" s="33">
        <v>20</v>
      </c>
      <c r="I432" s="40">
        <v>1</v>
      </c>
      <c r="J432" s="34">
        <v>84384.71</v>
      </c>
      <c r="K432" s="34">
        <v>17703.2089520833</v>
      </c>
      <c r="L432" s="34">
        <v>66681.5010479167</v>
      </c>
      <c r="M432" s="33" t="s">
        <v>2079</v>
      </c>
      <c r="N432" s="33" t="s">
        <v>2080</v>
      </c>
      <c r="O432" s="33" t="s">
        <v>2011</v>
      </c>
      <c r="P432" s="33" t="s">
        <v>2081</v>
      </c>
      <c r="Q432" s="33" t="s">
        <v>2103</v>
      </c>
      <c r="R432" s="33" t="s">
        <v>2104</v>
      </c>
      <c r="S432" s="33" t="s">
        <v>2084</v>
      </c>
      <c r="T432" s="33" t="s">
        <v>2081</v>
      </c>
      <c r="U432" s="35" t="s">
        <v>880</v>
      </c>
      <c r="V432" s="179"/>
      <c r="W432" s="178"/>
    </row>
    <row r="433" s="83" customFormat="1" ht="26" customHeight="1" spans="1:23">
      <c r="A433" s="31" t="s">
        <v>1207</v>
      </c>
      <c r="B433" s="31" t="s">
        <v>20</v>
      </c>
      <c r="C433" s="31" t="s">
        <v>3113</v>
      </c>
      <c r="D433" s="31" t="s">
        <v>3114</v>
      </c>
      <c r="E433" s="32">
        <v>43994</v>
      </c>
      <c r="F433" s="31" t="s">
        <v>977</v>
      </c>
      <c r="G433" s="31" t="s">
        <v>3115</v>
      </c>
      <c r="H433" s="33">
        <v>20</v>
      </c>
      <c r="I433" s="40">
        <v>1</v>
      </c>
      <c r="J433" s="34">
        <v>165187.8</v>
      </c>
      <c r="K433" s="34">
        <v>34655.023875</v>
      </c>
      <c r="L433" s="34">
        <v>130532.776125</v>
      </c>
      <c r="M433" s="33" t="s">
        <v>2079</v>
      </c>
      <c r="N433" s="33" t="s">
        <v>2080</v>
      </c>
      <c r="O433" s="33" t="s">
        <v>2011</v>
      </c>
      <c r="P433" s="33" t="s">
        <v>2081</v>
      </c>
      <c r="Q433" s="33" t="s">
        <v>2103</v>
      </c>
      <c r="R433" s="33" t="s">
        <v>2104</v>
      </c>
      <c r="S433" s="33" t="s">
        <v>2084</v>
      </c>
      <c r="T433" s="33" t="s">
        <v>2081</v>
      </c>
      <c r="U433" s="35" t="s">
        <v>880</v>
      </c>
      <c r="V433" s="179"/>
      <c r="W433" s="178"/>
    </row>
    <row r="434" s="83" customFormat="1" ht="26" customHeight="1" spans="1:23">
      <c r="A434" s="31" t="s">
        <v>1207</v>
      </c>
      <c r="B434" s="31" t="s">
        <v>20</v>
      </c>
      <c r="C434" s="31" t="s">
        <v>3116</v>
      </c>
      <c r="D434" s="31" t="s">
        <v>3117</v>
      </c>
      <c r="E434" s="32">
        <v>43994</v>
      </c>
      <c r="F434" s="31" t="s">
        <v>977</v>
      </c>
      <c r="G434" s="31" t="s">
        <v>2243</v>
      </c>
      <c r="H434" s="33">
        <v>10</v>
      </c>
      <c r="I434" s="40">
        <v>1</v>
      </c>
      <c r="J434" s="34">
        <v>14922913.99</v>
      </c>
      <c r="K434" s="34">
        <v>6261405.99497083</v>
      </c>
      <c r="L434" s="34">
        <v>8661507.99502917</v>
      </c>
      <c r="M434" s="33" t="s">
        <v>2079</v>
      </c>
      <c r="N434" s="33" t="s">
        <v>2089</v>
      </c>
      <c r="O434" s="33" t="s">
        <v>2011</v>
      </c>
      <c r="P434" s="33" t="s">
        <v>2081</v>
      </c>
      <c r="Q434" s="33" t="s">
        <v>2103</v>
      </c>
      <c r="R434" s="33" t="s">
        <v>2104</v>
      </c>
      <c r="S434" s="33" t="s">
        <v>2084</v>
      </c>
      <c r="T434" s="33" t="s">
        <v>2081</v>
      </c>
      <c r="U434" s="35" t="s">
        <v>880</v>
      </c>
      <c r="V434" s="179"/>
      <c r="W434" s="178"/>
    </row>
    <row r="435" s="83" customFormat="1" ht="26" customHeight="1" spans="1:23">
      <c r="A435" s="31" t="s">
        <v>1207</v>
      </c>
      <c r="B435" s="31" t="s">
        <v>20</v>
      </c>
      <c r="C435" s="31" t="s">
        <v>3118</v>
      </c>
      <c r="D435" s="31" t="s">
        <v>3119</v>
      </c>
      <c r="E435" s="32">
        <v>43994</v>
      </c>
      <c r="F435" s="31" t="s">
        <v>977</v>
      </c>
      <c r="G435" s="31" t="s">
        <v>3120</v>
      </c>
      <c r="H435" s="33">
        <v>10</v>
      </c>
      <c r="I435" s="40">
        <v>1</v>
      </c>
      <c r="J435" s="34">
        <v>28287.92</v>
      </c>
      <c r="K435" s="34">
        <v>11869.1397666667</v>
      </c>
      <c r="L435" s="34">
        <v>16418.7802333333</v>
      </c>
      <c r="M435" s="33" t="s">
        <v>2079</v>
      </c>
      <c r="N435" s="33" t="s">
        <v>2089</v>
      </c>
      <c r="O435" s="33" t="s">
        <v>2011</v>
      </c>
      <c r="P435" s="33" t="s">
        <v>2081</v>
      </c>
      <c r="Q435" s="33" t="s">
        <v>2103</v>
      </c>
      <c r="R435" s="33" t="s">
        <v>2104</v>
      </c>
      <c r="S435" s="33" t="s">
        <v>2084</v>
      </c>
      <c r="T435" s="33" t="s">
        <v>2081</v>
      </c>
      <c r="U435" s="35" t="s">
        <v>880</v>
      </c>
      <c r="V435" s="179"/>
      <c r="W435" s="178"/>
    </row>
    <row r="436" s="83" customFormat="1" ht="26" customHeight="1" spans="1:23">
      <c r="A436" s="31" t="s">
        <v>1207</v>
      </c>
      <c r="B436" s="31" t="s">
        <v>20</v>
      </c>
      <c r="C436" s="31" t="s">
        <v>3121</v>
      </c>
      <c r="D436" s="31" t="s">
        <v>3122</v>
      </c>
      <c r="E436" s="32">
        <v>43994</v>
      </c>
      <c r="F436" s="31" t="s">
        <v>977</v>
      </c>
      <c r="G436" s="31" t="s">
        <v>2078</v>
      </c>
      <c r="H436" s="33">
        <v>10</v>
      </c>
      <c r="I436" s="40">
        <v>1</v>
      </c>
      <c r="J436" s="34">
        <v>216887.06</v>
      </c>
      <c r="K436" s="34">
        <v>91002.1955916667</v>
      </c>
      <c r="L436" s="34">
        <v>125884.864408333</v>
      </c>
      <c r="M436" s="33" t="s">
        <v>2079</v>
      </c>
      <c r="N436" s="33" t="s">
        <v>2089</v>
      </c>
      <c r="O436" s="33" t="s">
        <v>2011</v>
      </c>
      <c r="P436" s="33" t="s">
        <v>2081</v>
      </c>
      <c r="Q436" s="33" t="s">
        <v>2103</v>
      </c>
      <c r="R436" s="33" t="s">
        <v>2104</v>
      </c>
      <c r="S436" s="33" t="s">
        <v>2084</v>
      </c>
      <c r="T436" s="33" t="s">
        <v>2081</v>
      </c>
      <c r="U436" s="35" t="s">
        <v>880</v>
      </c>
      <c r="V436" s="179"/>
      <c r="W436" s="178"/>
    </row>
    <row r="437" s="83" customFormat="1" ht="26" customHeight="1" spans="1:23">
      <c r="A437" s="31" t="s">
        <v>1207</v>
      </c>
      <c r="B437" s="31" t="s">
        <v>20</v>
      </c>
      <c r="C437" s="31" t="s">
        <v>3123</v>
      </c>
      <c r="D437" s="31" t="s">
        <v>3124</v>
      </c>
      <c r="E437" s="32">
        <v>43994</v>
      </c>
      <c r="F437" s="31" t="s">
        <v>977</v>
      </c>
      <c r="G437" s="31" t="s">
        <v>2078</v>
      </c>
      <c r="H437" s="33">
        <v>10</v>
      </c>
      <c r="I437" s="40">
        <v>2</v>
      </c>
      <c r="J437" s="34">
        <v>433774.11</v>
      </c>
      <c r="K437" s="34">
        <v>182004.3869875</v>
      </c>
      <c r="L437" s="34">
        <v>251769.7230125</v>
      </c>
      <c r="M437" s="33" t="s">
        <v>2079</v>
      </c>
      <c r="N437" s="33" t="s">
        <v>2089</v>
      </c>
      <c r="O437" s="33" t="s">
        <v>2011</v>
      </c>
      <c r="P437" s="33" t="s">
        <v>2081</v>
      </c>
      <c r="Q437" s="33" t="s">
        <v>2103</v>
      </c>
      <c r="R437" s="33" t="s">
        <v>2104</v>
      </c>
      <c r="S437" s="33" t="s">
        <v>2084</v>
      </c>
      <c r="T437" s="33" t="s">
        <v>2081</v>
      </c>
      <c r="U437" s="35" t="s">
        <v>880</v>
      </c>
      <c r="V437" s="179"/>
      <c r="W437" s="178"/>
    </row>
    <row r="438" s="83" customFormat="1" ht="26" customHeight="1" spans="1:23">
      <c r="A438" s="31" t="s">
        <v>1207</v>
      </c>
      <c r="B438" s="31" t="s">
        <v>20</v>
      </c>
      <c r="C438" s="31" t="s">
        <v>3125</v>
      </c>
      <c r="D438" s="31" t="s">
        <v>3126</v>
      </c>
      <c r="E438" s="32">
        <v>43994</v>
      </c>
      <c r="F438" s="31" t="s">
        <v>977</v>
      </c>
      <c r="G438" s="31" t="s">
        <v>2078</v>
      </c>
      <c r="H438" s="33">
        <v>10</v>
      </c>
      <c r="I438" s="40">
        <v>1</v>
      </c>
      <c r="J438" s="34">
        <v>216887.06</v>
      </c>
      <c r="K438" s="34">
        <v>91002.1955916667</v>
      </c>
      <c r="L438" s="34">
        <v>125884.864408333</v>
      </c>
      <c r="M438" s="33" t="s">
        <v>2079</v>
      </c>
      <c r="N438" s="33" t="s">
        <v>2089</v>
      </c>
      <c r="O438" s="33" t="s">
        <v>2011</v>
      </c>
      <c r="P438" s="33" t="s">
        <v>2081</v>
      </c>
      <c r="Q438" s="33" t="s">
        <v>2103</v>
      </c>
      <c r="R438" s="33" t="s">
        <v>2104</v>
      </c>
      <c r="S438" s="33" t="s">
        <v>2084</v>
      </c>
      <c r="T438" s="33" t="s">
        <v>2081</v>
      </c>
      <c r="U438" s="35" t="s">
        <v>880</v>
      </c>
      <c r="V438" s="179"/>
      <c r="W438" s="178"/>
    </row>
    <row r="439" s="83" customFormat="1" ht="26" customHeight="1" spans="1:23">
      <c r="A439" s="31" t="s">
        <v>1207</v>
      </c>
      <c r="B439" s="31" t="s">
        <v>20</v>
      </c>
      <c r="C439" s="31" t="s">
        <v>3127</v>
      </c>
      <c r="D439" s="31" t="s">
        <v>3128</v>
      </c>
      <c r="E439" s="32">
        <v>43994</v>
      </c>
      <c r="F439" s="31" t="s">
        <v>977</v>
      </c>
      <c r="G439" s="31" t="s">
        <v>2078</v>
      </c>
      <c r="H439" s="33">
        <v>10</v>
      </c>
      <c r="I439" s="40">
        <v>2</v>
      </c>
      <c r="J439" s="34">
        <v>225261.1</v>
      </c>
      <c r="K439" s="34">
        <v>94515.8032083333</v>
      </c>
      <c r="L439" s="34">
        <v>130745.296791667</v>
      </c>
      <c r="M439" s="33" t="s">
        <v>2079</v>
      </c>
      <c r="N439" s="33" t="s">
        <v>2089</v>
      </c>
      <c r="O439" s="33" t="s">
        <v>2011</v>
      </c>
      <c r="P439" s="33" t="s">
        <v>2081</v>
      </c>
      <c r="Q439" s="33" t="s">
        <v>2103</v>
      </c>
      <c r="R439" s="33" t="s">
        <v>2104</v>
      </c>
      <c r="S439" s="33" t="s">
        <v>2084</v>
      </c>
      <c r="T439" s="33" t="s">
        <v>2081</v>
      </c>
      <c r="U439" s="35" t="s">
        <v>880</v>
      </c>
      <c r="V439" s="179"/>
      <c r="W439" s="178"/>
    </row>
    <row r="440" s="83" customFormat="1" ht="26" customHeight="1" spans="1:23">
      <c r="A440" s="31" t="s">
        <v>1207</v>
      </c>
      <c r="B440" s="31" t="s">
        <v>20</v>
      </c>
      <c r="C440" s="31" t="s">
        <v>3129</v>
      </c>
      <c r="D440" s="31" t="s">
        <v>3130</v>
      </c>
      <c r="E440" s="32">
        <v>43994</v>
      </c>
      <c r="F440" s="31" t="s">
        <v>977</v>
      </c>
      <c r="G440" s="31" t="s">
        <v>2078</v>
      </c>
      <c r="H440" s="33">
        <v>10</v>
      </c>
      <c r="I440" s="40">
        <v>1</v>
      </c>
      <c r="J440" s="34">
        <v>142630.72</v>
      </c>
      <c r="K440" s="34">
        <v>59845.4729333333</v>
      </c>
      <c r="L440" s="34">
        <v>82785.2470666667</v>
      </c>
      <c r="M440" s="33" t="s">
        <v>2079</v>
      </c>
      <c r="N440" s="33" t="s">
        <v>2089</v>
      </c>
      <c r="O440" s="33" t="s">
        <v>2011</v>
      </c>
      <c r="P440" s="33" t="s">
        <v>2081</v>
      </c>
      <c r="Q440" s="33" t="s">
        <v>2103</v>
      </c>
      <c r="R440" s="33" t="s">
        <v>2104</v>
      </c>
      <c r="S440" s="33" t="s">
        <v>2084</v>
      </c>
      <c r="T440" s="33" t="s">
        <v>2081</v>
      </c>
      <c r="U440" s="35" t="s">
        <v>880</v>
      </c>
      <c r="V440" s="179"/>
      <c r="W440" s="178"/>
    </row>
    <row r="441" s="83" customFormat="1" ht="26" customHeight="1" spans="1:23">
      <c r="A441" s="31" t="s">
        <v>1207</v>
      </c>
      <c r="B441" s="31" t="s">
        <v>20</v>
      </c>
      <c r="C441" s="31" t="s">
        <v>3131</v>
      </c>
      <c r="D441" s="31" t="s">
        <v>3132</v>
      </c>
      <c r="E441" s="32">
        <v>43994</v>
      </c>
      <c r="F441" s="31" t="s">
        <v>977</v>
      </c>
      <c r="G441" s="31" t="s">
        <v>2078</v>
      </c>
      <c r="H441" s="33">
        <v>10</v>
      </c>
      <c r="I441" s="40">
        <v>2</v>
      </c>
      <c r="J441" s="34">
        <v>277975.66</v>
      </c>
      <c r="K441" s="34">
        <v>116633.954008333</v>
      </c>
      <c r="L441" s="34">
        <v>161341.705991667</v>
      </c>
      <c r="M441" s="33" t="s">
        <v>2079</v>
      </c>
      <c r="N441" s="33" t="s">
        <v>2089</v>
      </c>
      <c r="O441" s="33" t="s">
        <v>2011</v>
      </c>
      <c r="P441" s="33" t="s">
        <v>2081</v>
      </c>
      <c r="Q441" s="33" t="s">
        <v>2103</v>
      </c>
      <c r="R441" s="33" t="s">
        <v>2104</v>
      </c>
      <c r="S441" s="33" t="s">
        <v>2084</v>
      </c>
      <c r="T441" s="33" t="s">
        <v>2081</v>
      </c>
      <c r="U441" s="35" t="s">
        <v>880</v>
      </c>
      <c r="V441" s="179"/>
      <c r="W441" s="178"/>
    </row>
    <row r="442" s="83" customFormat="1" ht="26" customHeight="1" spans="1:23">
      <c r="A442" s="31" t="s">
        <v>1207</v>
      </c>
      <c r="B442" s="31" t="s">
        <v>20</v>
      </c>
      <c r="C442" s="31" t="s">
        <v>3133</v>
      </c>
      <c r="D442" s="31" t="s">
        <v>3134</v>
      </c>
      <c r="E442" s="32">
        <v>43994</v>
      </c>
      <c r="F442" s="31" t="s">
        <v>977</v>
      </c>
      <c r="G442" s="31" t="s">
        <v>2078</v>
      </c>
      <c r="H442" s="33">
        <v>10</v>
      </c>
      <c r="I442" s="40">
        <v>1</v>
      </c>
      <c r="J442" s="34">
        <v>123413.47</v>
      </c>
      <c r="K442" s="34">
        <v>51782.2351208333</v>
      </c>
      <c r="L442" s="34">
        <v>71631.2348791667</v>
      </c>
      <c r="M442" s="33" t="s">
        <v>2079</v>
      </c>
      <c r="N442" s="33" t="s">
        <v>2089</v>
      </c>
      <c r="O442" s="33" t="s">
        <v>2011</v>
      </c>
      <c r="P442" s="33" t="s">
        <v>2081</v>
      </c>
      <c r="Q442" s="33" t="s">
        <v>2103</v>
      </c>
      <c r="R442" s="33" t="s">
        <v>2104</v>
      </c>
      <c r="S442" s="33" t="s">
        <v>2084</v>
      </c>
      <c r="T442" s="33" t="s">
        <v>2081</v>
      </c>
      <c r="U442" s="35" t="s">
        <v>880</v>
      </c>
      <c r="V442" s="179"/>
      <c r="W442" s="178"/>
    </row>
    <row r="443" s="83" customFormat="1" ht="26" customHeight="1" spans="1:23">
      <c r="A443" s="31" t="s">
        <v>1207</v>
      </c>
      <c r="B443" s="31" t="s">
        <v>20</v>
      </c>
      <c r="C443" s="31" t="s">
        <v>3135</v>
      </c>
      <c r="D443" s="31" t="s">
        <v>3136</v>
      </c>
      <c r="E443" s="32">
        <v>43994</v>
      </c>
      <c r="F443" s="31" t="s">
        <v>977</v>
      </c>
      <c r="G443" s="31" t="s">
        <v>2078</v>
      </c>
      <c r="H443" s="33">
        <v>10</v>
      </c>
      <c r="I443" s="40">
        <v>1</v>
      </c>
      <c r="J443" s="34">
        <v>249159.52</v>
      </c>
      <c r="K443" s="34">
        <v>104543.181933333</v>
      </c>
      <c r="L443" s="34">
        <v>144616.338066667</v>
      </c>
      <c r="M443" s="33" t="s">
        <v>2079</v>
      </c>
      <c r="N443" s="33" t="s">
        <v>2089</v>
      </c>
      <c r="O443" s="33" t="s">
        <v>2011</v>
      </c>
      <c r="P443" s="33" t="s">
        <v>2081</v>
      </c>
      <c r="Q443" s="33" t="s">
        <v>2103</v>
      </c>
      <c r="R443" s="33" t="s">
        <v>2104</v>
      </c>
      <c r="S443" s="33" t="s">
        <v>2084</v>
      </c>
      <c r="T443" s="33" t="s">
        <v>2081</v>
      </c>
      <c r="U443" s="35" t="s">
        <v>880</v>
      </c>
      <c r="V443" s="179"/>
      <c r="W443" s="178"/>
    </row>
    <row r="444" s="83" customFormat="1" ht="26" customHeight="1" spans="1:23">
      <c r="A444" s="31" t="s">
        <v>1207</v>
      </c>
      <c r="B444" s="31" t="s">
        <v>20</v>
      </c>
      <c r="C444" s="31" t="s">
        <v>3137</v>
      </c>
      <c r="D444" s="31" t="s">
        <v>3138</v>
      </c>
      <c r="E444" s="32">
        <v>43994</v>
      </c>
      <c r="F444" s="31" t="s">
        <v>977</v>
      </c>
      <c r="G444" s="31" t="s">
        <v>2078</v>
      </c>
      <c r="H444" s="33">
        <v>10</v>
      </c>
      <c r="I444" s="40">
        <v>1</v>
      </c>
      <c r="J444" s="34">
        <v>249159.52</v>
      </c>
      <c r="K444" s="34">
        <v>104543.181933333</v>
      </c>
      <c r="L444" s="34">
        <v>144616.338066667</v>
      </c>
      <c r="M444" s="33" t="s">
        <v>2079</v>
      </c>
      <c r="N444" s="33" t="s">
        <v>2089</v>
      </c>
      <c r="O444" s="33" t="s">
        <v>2011</v>
      </c>
      <c r="P444" s="33" t="s">
        <v>2081</v>
      </c>
      <c r="Q444" s="33" t="s">
        <v>2103</v>
      </c>
      <c r="R444" s="33" t="s">
        <v>2104</v>
      </c>
      <c r="S444" s="33" t="s">
        <v>2084</v>
      </c>
      <c r="T444" s="33" t="s">
        <v>2081</v>
      </c>
      <c r="U444" s="35" t="s">
        <v>880</v>
      </c>
      <c r="V444" s="179"/>
      <c r="W444" s="178"/>
    </row>
    <row r="445" s="83" customFormat="1" ht="26" customHeight="1" spans="1:23">
      <c r="A445" s="31" t="s">
        <v>1207</v>
      </c>
      <c r="B445" s="31" t="s">
        <v>20</v>
      </c>
      <c r="C445" s="31" t="s">
        <v>3139</v>
      </c>
      <c r="D445" s="31" t="s">
        <v>3140</v>
      </c>
      <c r="E445" s="32">
        <v>43994</v>
      </c>
      <c r="F445" s="31" t="s">
        <v>977</v>
      </c>
      <c r="G445" s="31" t="s">
        <v>2195</v>
      </c>
      <c r="H445" s="33">
        <v>10</v>
      </c>
      <c r="I445" s="40">
        <v>24</v>
      </c>
      <c r="J445" s="34">
        <v>207803.89</v>
      </c>
      <c r="K445" s="34">
        <v>0</v>
      </c>
      <c r="L445" s="34">
        <v>207803.89</v>
      </c>
      <c r="M445" s="33" t="s">
        <v>2137</v>
      </c>
      <c r="N445" s="33" t="s">
        <v>2143</v>
      </c>
      <c r="O445" s="33" t="s">
        <v>2011</v>
      </c>
      <c r="P445" s="33" t="s">
        <v>2081</v>
      </c>
      <c r="Q445" s="33" t="s">
        <v>2103</v>
      </c>
      <c r="R445" s="33" t="s">
        <v>2104</v>
      </c>
      <c r="S445" s="33" t="s">
        <v>2084</v>
      </c>
      <c r="T445" s="33" t="s">
        <v>2081</v>
      </c>
      <c r="U445" s="35" t="s">
        <v>880</v>
      </c>
      <c r="V445" s="179"/>
      <c r="W445" s="178"/>
    </row>
    <row r="446" s="83" customFormat="1" ht="26" customHeight="1" spans="1:23">
      <c r="A446" s="31" t="s">
        <v>1207</v>
      </c>
      <c r="B446" s="31" t="s">
        <v>20</v>
      </c>
      <c r="C446" s="31" t="s">
        <v>3141</v>
      </c>
      <c r="D446" s="31" t="s">
        <v>3142</v>
      </c>
      <c r="E446" s="32">
        <v>43994</v>
      </c>
      <c r="F446" s="31" t="s">
        <v>977</v>
      </c>
      <c r="G446" s="31" t="s">
        <v>2195</v>
      </c>
      <c r="H446" s="33">
        <v>10</v>
      </c>
      <c r="I446" s="40">
        <v>2</v>
      </c>
      <c r="J446" s="34">
        <v>12014.86</v>
      </c>
      <c r="K446" s="34">
        <v>0</v>
      </c>
      <c r="L446" s="34">
        <v>12014.86</v>
      </c>
      <c r="M446" s="33" t="s">
        <v>2137</v>
      </c>
      <c r="N446" s="33" t="s">
        <v>2143</v>
      </c>
      <c r="O446" s="33" t="s">
        <v>2011</v>
      </c>
      <c r="P446" s="33" t="s">
        <v>2081</v>
      </c>
      <c r="Q446" s="33" t="s">
        <v>2103</v>
      </c>
      <c r="R446" s="33" t="s">
        <v>2104</v>
      </c>
      <c r="S446" s="33" t="s">
        <v>2084</v>
      </c>
      <c r="T446" s="33" t="s">
        <v>2081</v>
      </c>
      <c r="U446" s="35" t="s">
        <v>880</v>
      </c>
      <c r="V446" s="179"/>
      <c r="W446" s="178"/>
    </row>
    <row r="447" s="83" customFormat="1" ht="26" customHeight="1" spans="1:23">
      <c r="A447" s="31" t="s">
        <v>1207</v>
      </c>
      <c r="B447" s="31" t="s">
        <v>20</v>
      </c>
      <c r="C447" s="31" t="s">
        <v>3143</v>
      </c>
      <c r="D447" s="31" t="s">
        <v>3144</v>
      </c>
      <c r="E447" s="32">
        <v>43994</v>
      </c>
      <c r="F447" s="31" t="s">
        <v>977</v>
      </c>
      <c r="G447" s="31" t="s">
        <v>2195</v>
      </c>
      <c r="H447" s="33">
        <v>10</v>
      </c>
      <c r="I447" s="40">
        <v>18</v>
      </c>
      <c r="J447" s="34">
        <v>3191.64</v>
      </c>
      <c r="K447" s="34">
        <v>0</v>
      </c>
      <c r="L447" s="34">
        <v>3191.64</v>
      </c>
      <c r="M447" s="33" t="s">
        <v>2137</v>
      </c>
      <c r="N447" s="33" t="s">
        <v>2143</v>
      </c>
      <c r="O447" s="33" t="s">
        <v>2011</v>
      </c>
      <c r="P447" s="33" t="s">
        <v>2081</v>
      </c>
      <c r="Q447" s="33" t="s">
        <v>2103</v>
      </c>
      <c r="R447" s="33" t="s">
        <v>2104</v>
      </c>
      <c r="S447" s="33" t="s">
        <v>2084</v>
      </c>
      <c r="T447" s="33" t="s">
        <v>2081</v>
      </c>
      <c r="U447" s="35" t="s">
        <v>880</v>
      </c>
      <c r="V447" s="179"/>
      <c r="W447" s="178"/>
    </row>
    <row r="448" s="83" customFormat="1" ht="26" customHeight="1" spans="1:23">
      <c r="A448" s="31" t="s">
        <v>1207</v>
      </c>
      <c r="B448" s="31" t="s">
        <v>20</v>
      </c>
      <c r="C448" s="31" t="s">
        <v>3145</v>
      </c>
      <c r="D448" s="31" t="s">
        <v>3146</v>
      </c>
      <c r="E448" s="32">
        <v>43994</v>
      </c>
      <c r="F448" s="31" t="s">
        <v>977</v>
      </c>
      <c r="G448" s="31" t="s">
        <v>2195</v>
      </c>
      <c r="H448" s="33">
        <v>10</v>
      </c>
      <c r="I448" s="40">
        <v>14</v>
      </c>
      <c r="J448" s="34">
        <v>2358.41</v>
      </c>
      <c r="K448" s="34">
        <v>0</v>
      </c>
      <c r="L448" s="34">
        <v>2358.41</v>
      </c>
      <c r="M448" s="33" t="s">
        <v>2137</v>
      </c>
      <c r="N448" s="33" t="s">
        <v>2143</v>
      </c>
      <c r="O448" s="33" t="s">
        <v>2011</v>
      </c>
      <c r="P448" s="33" t="s">
        <v>2081</v>
      </c>
      <c r="Q448" s="33" t="s">
        <v>2103</v>
      </c>
      <c r="R448" s="33" t="s">
        <v>2104</v>
      </c>
      <c r="S448" s="33" t="s">
        <v>2084</v>
      </c>
      <c r="T448" s="33" t="s">
        <v>2081</v>
      </c>
      <c r="U448" s="35" t="s">
        <v>880</v>
      </c>
      <c r="V448" s="179"/>
      <c r="W448" s="178"/>
    </row>
    <row r="449" s="83" customFormat="1" ht="26" customHeight="1" spans="1:23">
      <c r="A449" s="31" t="s">
        <v>1207</v>
      </c>
      <c r="B449" s="31" t="s">
        <v>20</v>
      </c>
      <c r="C449" s="31" t="s">
        <v>3147</v>
      </c>
      <c r="D449" s="31" t="s">
        <v>3148</v>
      </c>
      <c r="E449" s="32">
        <v>43994</v>
      </c>
      <c r="F449" s="31" t="s">
        <v>977</v>
      </c>
      <c r="G449" s="31" t="s">
        <v>2195</v>
      </c>
      <c r="H449" s="33">
        <v>10</v>
      </c>
      <c r="I449" s="40">
        <v>9</v>
      </c>
      <c r="J449" s="34">
        <v>1516.12</v>
      </c>
      <c r="K449" s="34">
        <v>0</v>
      </c>
      <c r="L449" s="34">
        <v>1516.12</v>
      </c>
      <c r="M449" s="33" t="s">
        <v>2137</v>
      </c>
      <c r="N449" s="33" t="s">
        <v>2143</v>
      </c>
      <c r="O449" s="33" t="s">
        <v>2011</v>
      </c>
      <c r="P449" s="33" t="s">
        <v>2081</v>
      </c>
      <c r="Q449" s="33" t="s">
        <v>2103</v>
      </c>
      <c r="R449" s="33" t="s">
        <v>2104</v>
      </c>
      <c r="S449" s="33" t="s">
        <v>2084</v>
      </c>
      <c r="T449" s="33" t="s">
        <v>2081</v>
      </c>
      <c r="U449" s="35" t="s">
        <v>880</v>
      </c>
      <c r="V449" s="179"/>
      <c r="W449" s="178"/>
    </row>
    <row r="450" s="83" customFormat="1" ht="26" customHeight="1" spans="1:23">
      <c r="A450" s="31" t="s">
        <v>1207</v>
      </c>
      <c r="B450" s="31" t="s">
        <v>20</v>
      </c>
      <c r="C450" s="31" t="s">
        <v>3149</v>
      </c>
      <c r="D450" s="31" t="s">
        <v>3150</v>
      </c>
      <c r="E450" s="32">
        <v>43994</v>
      </c>
      <c r="F450" s="31" t="s">
        <v>977</v>
      </c>
      <c r="G450" s="31" t="s">
        <v>3151</v>
      </c>
      <c r="H450" s="33">
        <v>10</v>
      </c>
      <c r="I450" s="40">
        <v>1</v>
      </c>
      <c r="J450" s="34">
        <v>27533.95</v>
      </c>
      <c r="K450" s="34">
        <v>0</v>
      </c>
      <c r="L450" s="34">
        <v>27533.95</v>
      </c>
      <c r="M450" s="33" t="s">
        <v>2137</v>
      </c>
      <c r="N450" s="33" t="s">
        <v>2143</v>
      </c>
      <c r="O450" s="33" t="s">
        <v>2011</v>
      </c>
      <c r="P450" s="33" t="s">
        <v>2081</v>
      </c>
      <c r="Q450" s="33" t="s">
        <v>2103</v>
      </c>
      <c r="R450" s="33" t="s">
        <v>2104</v>
      </c>
      <c r="S450" s="33" t="s">
        <v>2084</v>
      </c>
      <c r="T450" s="33" t="s">
        <v>2081</v>
      </c>
      <c r="U450" s="35" t="s">
        <v>880</v>
      </c>
      <c r="V450" s="179"/>
      <c r="W450" s="178"/>
    </row>
    <row r="451" s="83" customFormat="1" ht="26" customHeight="1" spans="1:23">
      <c r="A451" s="31" t="s">
        <v>1207</v>
      </c>
      <c r="B451" s="31" t="s">
        <v>20</v>
      </c>
      <c r="C451" s="31" t="s">
        <v>3152</v>
      </c>
      <c r="D451" s="31" t="s">
        <v>3153</v>
      </c>
      <c r="E451" s="32">
        <v>43994</v>
      </c>
      <c r="F451" s="31" t="s">
        <v>977</v>
      </c>
      <c r="G451" s="31" t="s">
        <v>3154</v>
      </c>
      <c r="H451" s="33">
        <v>10</v>
      </c>
      <c r="I451" s="40">
        <v>1</v>
      </c>
      <c r="J451" s="34">
        <v>9692.66</v>
      </c>
      <c r="K451" s="34">
        <v>0</v>
      </c>
      <c r="L451" s="34">
        <v>9692.66</v>
      </c>
      <c r="M451" s="33" t="s">
        <v>2137</v>
      </c>
      <c r="N451" s="33" t="s">
        <v>2143</v>
      </c>
      <c r="O451" s="33" t="s">
        <v>2011</v>
      </c>
      <c r="P451" s="33" t="s">
        <v>2081</v>
      </c>
      <c r="Q451" s="33" t="s">
        <v>2103</v>
      </c>
      <c r="R451" s="33" t="s">
        <v>2104</v>
      </c>
      <c r="S451" s="33" t="s">
        <v>2084</v>
      </c>
      <c r="T451" s="33" t="s">
        <v>2081</v>
      </c>
      <c r="U451" s="35" t="s">
        <v>880</v>
      </c>
      <c r="V451" s="179"/>
      <c r="W451" s="178"/>
    </row>
    <row r="452" s="83" customFormat="1" ht="26" customHeight="1" spans="1:23">
      <c r="A452" s="31" t="s">
        <v>1207</v>
      </c>
      <c r="B452" s="31" t="s">
        <v>20</v>
      </c>
      <c r="C452" s="31" t="s">
        <v>3155</v>
      </c>
      <c r="D452" s="31" t="s">
        <v>3156</v>
      </c>
      <c r="E452" s="32">
        <v>43994</v>
      </c>
      <c r="F452" s="31" t="s">
        <v>977</v>
      </c>
      <c r="G452" s="31" t="s">
        <v>3157</v>
      </c>
      <c r="H452" s="33">
        <v>10</v>
      </c>
      <c r="I452" s="40">
        <v>1</v>
      </c>
      <c r="J452" s="34">
        <v>83846.34</v>
      </c>
      <c r="K452" s="34">
        <v>0</v>
      </c>
      <c r="L452" s="34">
        <v>83846.34</v>
      </c>
      <c r="M452" s="33" t="s">
        <v>2137</v>
      </c>
      <c r="N452" s="33" t="s">
        <v>2143</v>
      </c>
      <c r="O452" s="33" t="s">
        <v>2011</v>
      </c>
      <c r="P452" s="33" t="s">
        <v>2081</v>
      </c>
      <c r="Q452" s="33" t="s">
        <v>2103</v>
      </c>
      <c r="R452" s="33" t="s">
        <v>2104</v>
      </c>
      <c r="S452" s="33" t="s">
        <v>2084</v>
      </c>
      <c r="T452" s="33" t="s">
        <v>2081</v>
      </c>
      <c r="U452" s="35" t="s">
        <v>880</v>
      </c>
      <c r="V452" s="179"/>
      <c r="W452" s="178"/>
    </row>
    <row r="453" s="83" customFormat="1" ht="26" customHeight="1" spans="1:23">
      <c r="A453" s="31" t="s">
        <v>1207</v>
      </c>
      <c r="B453" s="31" t="s">
        <v>20</v>
      </c>
      <c r="C453" s="31" t="s">
        <v>3158</v>
      </c>
      <c r="D453" s="31" t="s">
        <v>3159</v>
      </c>
      <c r="E453" s="32">
        <v>43994</v>
      </c>
      <c r="F453" s="31" t="s">
        <v>977</v>
      </c>
      <c r="G453" s="31" t="s">
        <v>3160</v>
      </c>
      <c r="H453" s="33">
        <v>10</v>
      </c>
      <c r="I453" s="40">
        <v>1</v>
      </c>
      <c r="J453" s="34">
        <v>50265.68</v>
      </c>
      <c r="K453" s="34">
        <v>0</v>
      </c>
      <c r="L453" s="34">
        <v>50265.68</v>
      </c>
      <c r="M453" s="33" t="s">
        <v>2137</v>
      </c>
      <c r="N453" s="33" t="s">
        <v>2143</v>
      </c>
      <c r="O453" s="33" t="s">
        <v>2011</v>
      </c>
      <c r="P453" s="33" t="s">
        <v>2081</v>
      </c>
      <c r="Q453" s="33" t="s">
        <v>2103</v>
      </c>
      <c r="R453" s="33" t="s">
        <v>2104</v>
      </c>
      <c r="S453" s="33" t="s">
        <v>2084</v>
      </c>
      <c r="T453" s="33" t="s">
        <v>2081</v>
      </c>
      <c r="U453" s="35" t="s">
        <v>880</v>
      </c>
      <c r="V453" s="179"/>
      <c r="W453" s="178"/>
    </row>
    <row r="454" s="150" customFormat="1" ht="26" customHeight="1" spans="1:23">
      <c r="A454" s="31" t="s">
        <v>1207</v>
      </c>
      <c r="B454" s="31" t="s">
        <v>20</v>
      </c>
      <c r="C454" s="31" t="s">
        <v>3161</v>
      </c>
      <c r="D454" s="31" t="s">
        <v>3162</v>
      </c>
      <c r="E454" s="32">
        <v>43994</v>
      </c>
      <c r="F454" s="31" t="s">
        <v>977</v>
      </c>
      <c r="G454" s="31" t="s">
        <v>3163</v>
      </c>
      <c r="H454" s="33">
        <v>10</v>
      </c>
      <c r="I454" s="40">
        <v>1</v>
      </c>
      <c r="J454" s="34">
        <v>89313.59</v>
      </c>
      <c r="K454" s="34">
        <v>0</v>
      </c>
      <c r="L454" s="34">
        <v>89313.59</v>
      </c>
      <c r="M454" s="33" t="s">
        <v>2137</v>
      </c>
      <c r="N454" s="33" t="s">
        <v>2143</v>
      </c>
      <c r="O454" s="33" t="s">
        <v>2011</v>
      </c>
      <c r="P454" s="33" t="s">
        <v>2081</v>
      </c>
      <c r="Q454" s="33" t="s">
        <v>2103</v>
      </c>
      <c r="R454" s="33" t="s">
        <v>2104</v>
      </c>
      <c r="S454" s="33" t="s">
        <v>2084</v>
      </c>
      <c r="T454" s="33" t="s">
        <v>2081</v>
      </c>
      <c r="U454" s="35" t="s">
        <v>880</v>
      </c>
      <c r="V454" s="215"/>
      <c r="W454" s="190"/>
    </row>
    <row r="455" s="83" customFormat="1" ht="26" customHeight="1" spans="1:23">
      <c r="A455" s="31" t="s">
        <v>1207</v>
      </c>
      <c r="B455" s="31" t="s">
        <v>20</v>
      </c>
      <c r="C455" s="31" t="s">
        <v>3164</v>
      </c>
      <c r="D455" s="31" t="s">
        <v>3165</v>
      </c>
      <c r="E455" s="32">
        <v>43994</v>
      </c>
      <c r="F455" s="31" t="s">
        <v>977</v>
      </c>
      <c r="G455" s="31" t="s">
        <v>3166</v>
      </c>
      <c r="H455" s="33">
        <v>10</v>
      </c>
      <c r="I455" s="40">
        <v>1</v>
      </c>
      <c r="J455" s="34">
        <v>15907.81</v>
      </c>
      <c r="K455" s="34">
        <v>0</v>
      </c>
      <c r="L455" s="34">
        <v>15907.81</v>
      </c>
      <c r="M455" s="33" t="s">
        <v>2137</v>
      </c>
      <c r="N455" s="33" t="s">
        <v>2143</v>
      </c>
      <c r="O455" s="33" t="s">
        <v>2011</v>
      </c>
      <c r="P455" s="33" t="s">
        <v>2081</v>
      </c>
      <c r="Q455" s="33" t="s">
        <v>2103</v>
      </c>
      <c r="R455" s="33" t="s">
        <v>2104</v>
      </c>
      <c r="S455" s="33" t="s">
        <v>2084</v>
      </c>
      <c r="T455" s="33" t="s">
        <v>2081</v>
      </c>
      <c r="U455" s="35" t="s">
        <v>880</v>
      </c>
      <c r="V455" s="179"/>
      <c r="W455" s="178"/>
    </row>
    <row r="456" s="83" customFormat="1" ht="26" customHeight="1" spans="1:23">
      <c r="A456" s="31" t="s">
        <v>1207</v>
      </c>
      <c r="B456" s="31" t="s">
        <v>20</v>
      </c>
      <c r="C456" s="31" t="s">
        <v>3167</v>
      </c>
      <c r="D456" s="31" t="s">
        <v>3168</v>
      </c>
      <c r="E456" s="32">
        <v>43994</v>
      </c>
      <c r="F456" s="31" t="s">
        <v>977</v>
      </c>
      <c r="G456" s="31" t="s">
        <v>3169</v>
      </c>
      <c r="H456" s="33">
        <v>1</v>
      </c>
      <c r="I456" s="40">
        <v>1</v>
      </c>
      <c r="J456" s="34">
        <v>19713.92</v>
      </c>
      <c r="K456" s="34">
        <v>19713.92</v>
      </c>
      <c r="L456" s="34">
        <v>0</v>
      </c>
      <c r="M456" s="33" t="s">
        <v>2137</v>
      </c>
      <c r="N456" s="33" t="s">
        <v>2124</v>
      </c>
      <c r="O456" s="33" t="s">
        <v>1997</v>
      </c>
      <c r="P456" s="33" t="s">
        <v>2196</v>
      </c>
      <c r="Q456" s="33" t="s">
        <v>2103</v>
      </c>
      <c r="R456" s="33" t="s">
        <v>2145</v>
      </c>
      <c r="S456" s="33" t="s">
        <v>2084</v>
      </c>
      <c r="T456" s="33" t="s">
        <v>2083</v>
      </c>
      <c r="U456" s="35" t="s">
        <v>880</v>
      </c>
      <c r="V456" s="177"/>
      <c r="W456" s="178"/>
    </row>
    <row r="457" s="83" customFormat="1" ht="26" customHeight="1" spans="1:23">
      <c r="A457" s="31" t="s">
        <v>1207</v>
      </c>
      <c r="B457" s="31" t="s">
        <v>20</v>
      </c>
      <c r="C457" s="31" t="s">
        <v>3170</v>
      </c>
      <c r="D457" s="31" t="s">
        <v>3063</v>
      </c>
      <c r="E457" s="32">
        <v>43994</v>
      </c>
      <c r="F457" s="31" t="s">
        <v>977</v>
      </c>
      <c r="G457" s="31" t="s">
        <v>2243</v>
      </c>
      <c r="H457" s="33">
        <v>10</v>
      </c>
      <c r="I457" s="40">
        <v>1</v>
      </c>
      <c r="J457" s="34">
        <v>816204.69</v>
      </c>
      <c r="K457" s="34">
        <v>342465.8845125</v>
      </c>
      <c r="L457" s="34">
        <v>473738.8054875</v>
      </c>
      <c r="M457" s="33" t="s">
        <v>2079</v>
      </c>
      <c r="N457" s="33" t="s">
        <v>2089</v>
      </c>
      <c r="O457" s="33" t="s">
        <v>1997</v>
      </c>
      <c r="P457" s="33" t="s">
        <v>2081</v>
      </c>
      <c r="Q457" s="33" t="s">
        <v>2103</v>
      </c>
      <c r="R457" s="33" t="s">
        <v>2104</v>
      </c>
      <c r="S457" s="33" t="s">
        <v>2084</v>
      </c>
      <c r="T457" s="33" t="s">
        <v>2081</v>
      </c>
      <c r="U457" s="35" t="s">
        <v>880</v>
      </c>
      <c r="V457" s="177"/>
      <c r="W457" s="178"/>
    </row>
    <row r="458" s="83" customFormat="1" ht="26" customHeight="1" spans="1:23">
      <c r="A458" s="31" t="s">
        <v>1216</v>
      </c>
      <c r="B458" s="182" t="s">
        <v>20</v>
      </c>
      <c r="C458" s="31" t="s">
        <v>3171</v>
      </c>
      <c r="D458" s="182" t="s">
        <v>3172</v>
      </c>
      <c r="E458" s="183">
        <v>43099</v>
      </c>
      <c r="F458" s="187" t="s">
        <v>951</v>
      </c>
      <c r="G458" s="216" t="s">
        <v>3173</v>
      </c>
      <c r="H458" s="188">
        <v>10</v>
      </c>
      <c r="I458" s="188">
        <v>1</v>
      </c>
      <c r="J458" s="184">
        <v>5130800</v>
      </c>
      <c r="K458" s="184">
        <v>3371363.16666667</v>
      </c>
      <c r="L458" s="184">
        <v>1759436.83333333</v>
      </c>
      <c r="M458" s="182" t="s">
        <v>2079</v>
      </c>
      <c r="N458" s="182" t="s">
        <v>2089</v>
      </c>
      <c r="O458" s="33" t="s">
        <v>1997</v>
      </c>
      <c r="P458" s="182" t="s">
        <v>2081</v>
      </c>
      <c r="Q458" s="182" t="s">
        <v>2103</v>
      </c>
      <c r="R458" s="182" t="s">
        <v>2128</v>
      </c>
      <c r="S458" s="33" t="s">
        <v>2105</v>
      </c>
      <c r="T458" s="188" t="s">
        <v>2081</v>
      </c>
      <c r="U458" s="35" t="s">
        <v>880</v>
      </c>
      <c r="V458" s="179" t="s">
        <v>3174</v>
      </c>
      <c r="W458" s="178"/>
    </row>
    <row r="459" s="83" customFormat="1" ht="26" customHeight="1" spans="1:23">
      <c r="A459" s="31" t="s">
        <v>1218</v>
      </c>
      <c r="B459" s="31" t="s">
        <v>20</v>
      </c>
      <c r="C459" s="31" t="s">
        <v>3175</v>
      </c>
      <c r="D459" s="31" t="s">
        <v>3176</v>
      </c>
      <c r="E459" s="32">
        <v>43435</v>
      </c>
      <c r="F459" s="31" t="s">
        <v>1111</v>
      </c>
      <c r="G459" s="31" t="s">
        <v>2142</v>
      </c>
      <c r="H459" s="33">
        <v>10</v>
      </c>
      <c r="I459" s="40">
        <v>200</v>
      </c>
      <c r="J459" s="217">
        <v>1200000</v>
      </c>
      <c r="K459" s="34">
        <v>684000</v>
      </c>
      <c r="L459" s="34">
        <v>516000</v>
      </c>
      <c r="M459" s="40" t="s">
        <v>2079</v>
      </c>
      <c r="N459" s="33" t="s">
        <v>2089</v>
      </c>
      <c r="O459" s="39" t="s">
        <v>1997</v>
      </c>
      <c r="P459" s="39" t="s">
        <v>2081</v>
      </c>
      <c r="Q459" s="39" t="s">
        <v>2081</v>
      </c>
      <c r="R459" s="39" t="s">
        <v>2104</v>
      </c>
      <c r="S459" s="39" t="s">
        <v>2084</v>
      </c>
      <c r="T459" s="39" t="s">
        <v>2081</v>
      </c>
      <c r="U459" s="35" t="s">
        <v>1101</v>
      </c>
      <c r="V459" s="177"/>
      <c r="W459" s="178" t="s">
        <v>3177</v>
      </c>
    </row>
    <row r="460" s="83" customFormat="1" ht="26" customHeight="1" spans="1:23">
      <c r="A460" s="31" t="s">
        <v>1221</v>
      </c>
      <c r="B460" s="31" t="s">
        <v>20</v>
      </c>
      <c r="C460" s="31" t="s">
        <v>3178</v>
      </c>
      <c r="D460" s="31" t="s">
        <v>3179</v>
      </c>
      <c r="E460" s="32">
        <v>43609</v>
      </c>
      <c r="F460" s="31" t="s">
        <v>3180</v>
      </c>
      <c r="G460" s="31" t="s">
        <v>2635</v>
      </c>
      <c r="H460" s="33">
        <v>5</v>
      </c>
      <c r="I460" s="40">
        <v>1</v>
      </c>
      <c r="J460" s="34">
        <v>35000</v>
      </c>
      <c r="K460" s="34">
        <v>35000</v>
      </c>
      <c r="L460" s="34">
        <v>0</v>
      </c>
      <c r="M460" s="33" t="s">
        <v>2079</v>
      </c>
      <c r="N460" s="33" t="s">
        <v>2356</v>
      </c>
      <c r="O460" s="33" t="s">
        <v>1997</v>
      </c>
      <c r="P460" s="33" t="s">
        <v>2196</v>
      </c>
      <c r="Q460" s="33" t="s">
        <v>2082</v>
      </c>
      <c r="R460" s="33" t="s">
        <v>2214</v>
      </c>
      <c r="S460" s="33" t="s">
        <v>2084</v>
      </c>
      <c r="T460" s="33" t="s">
        <v>2083</v>
      </c>
      <c r="U460" s="35" t="s">
        <v>748</v>
      </c>
      <c r="V460" s="177"/>
      <c r="W460" s="178"/>
    </row>
    <row r="461" s="83" customFormat="1" ht="26" customHeight="1" spans="1:23">
      <c r="A461" s="31" t="s">
        <v>1221</v>
      </c>
      <c r="B461" s="31" t="s">
        <v>20</v>
      </c>
      <c r="C461" s="31" t="s">
        <v>3181</v>
      </c>
      <c r="D461" s="31" t="s">
        <v>3182</v>
      </c>
      <c r="E461" s="32">
        <v>43609</v>
      </c>
      <c r="F461" s="31" t="s">
        <v>3180</v>
      </c>
      <c r="G461" s="31" t="s">
        <v>2469</v>
      </c>
      <c r="H461" s="33">
        <v>5</v>
      </c>
      <c r="I461" s="40">
        <v>1</v>
      </c>
      <c r="J461" s="34">
        <v>235000</v>
      </c>
      <c r="K461" s="34">
        <v>223250</v>
      </c>
      <c r="L461" s="34">
        <v>11750</v>
      </c>
      <c r="M461" s="33" t="s">
        <v>2079</v>
      </c>
      <c r="N461" s="33" t="s">
        <v>2089</v>
      </c>
      <c r="O461" s="33" t="s">
        <v>1997</v>
      </c>
      <c r="P461" s="33" t="s">
        <v>2081</v>
      </c>
      <c r="Q461" s="33" t="s">
        <v>2103</v>
      </c>
      <c r="R461" s="33" t="s">
        <v>2128</v>
      </c>
      <c r="S461" s="33" t="s">
        <v>2084</v>
      </c>
      <c r="T461" s="33" t="s">
        <v>2081</v>
      </c>
      <c r="U461" s="35" t="s">
        <v>748</v>
      </c>
      <c r="V461" s="177"/>
      <c r="W461" s="178" t="s">
        <v>3183</v>
      </c>
    </row>
    <row r="462" s="83" customFormat="1" ht="26" customHeight="1" spans="1:23">
      <c r="A462" s="31" t="s">
        <v>1221</v>
      </c>
      <c r="B462" s="31" t="s">
        <v>20</v>
      </c>
      <c r="C462" s="31" t="s">
        <v>3184</v>
      </c>
      <c r="D462" s="31" t="s">
        <v>2696</v>
      </c>
      <c r="E462" s="32">
        <v>43609</v>
      </c>
      <c r="F462" s="31" t="s">
        <v>3180</v>
      </c>
      <c r="G462" s="31" t="s">
        <v>2136</v>
      </c>
      <c r="H462" s="33">
        <v>3</v>
      </c>
      <c r="I462" s="40">
        <v>10</v>
      </c>
      <c r="J462" s="34">
        <v>80000</v>
      </c>
      <c r="K462" s="34">
        <v>0</v>
      </c>
      <c r="L462" s="34">
        <v>80000</v>
      </c>
      <c r="M462" s="33" t="s">
        <v>2137</v>
      </c>
      <c r="N462" s="33" t="s">
        <v>2138</v>
      </c>
      <c r="O462" s="33" t="s">
        <v>1997</v>
      </c>
      <c r="P462" s="33" t="s">
        <v>2081</v>
      </c>
      <c r="Q462" s="33" t="s">
        <v>2103</v>
      </c>
      <c r="R462" s="33" t="s">
        <v>2104</v>
      </c>
      <c r="S462" s="33" t="s">
        <v>2084</v>
      </c>
      <c r="T462" s="33" t="s">
        <v>2081</v>
      </c>
      <c r="U462" s="35" t="s">
        <v>748</v>
      </c>
      <c r="V462" s="177"/>
      <c r="W462" s="178"/>
    </row>
    <row r="463" s="83" customFormat="1" ht="26" customHeight="1" spans="1:23">
      <c r="A463" s="31" t="s">
        <v>1224</v>
      </c>
      <c r="B463" s="31" t="s">
        <v>20</v>
      </c>
      <c r="C463" s="31" t="s">
        <v>3185</v>
      </c>
      <c r="D463" s="31" t="s">
        <v>3186</v>
      </c>
      <c r="E463" s="32">
        <v>43577</v>
      </c>
      <c r="F463" s="31" t="s">
        <v>3187</v>
      </c>
      <c r="G463" s="31" t="s">
        <v>2078</v>
      </c>
      <c r="H463" s="33">
        <v>10</v>
      </c>
      <c r="I463" s="40">
        <v>8</v>
      </c>
      <c r="J463" s="34">
        <v>366220.024458978</v>
      </c>
      <c r="K463" s="34">
        <v>194249.204640116</v>
      </c>
      <c r="L463" s="34">
        <v>171970.819818862</v>
      </c>
      <c r="M463" s="33" t="s">
        <v>2079</v>
      </c>
      <c r="N463" s="33" t="s">
        <v>2089</v>
      </c>
      <c r="O463" s="33" t="s">
        <v>1997</v>
      </c>
      <c r="P463" s="33" t="s">
        <v>2081</v>
      </c>
      <c r="Q463" s="33" t="s">
        <v>2103</v>
      </c>
      <c r="R463" s="33" t="s">
        <v>2128</v>
      </c>
      <c r="S463" s="33" t="s">
        <v>2084</v>
      </c>
      <c r="T463" s="33" t="s">
        <v>2081</v>
      </c>
      <c r="U463" s="35" t="s">
        <v>1214</v>
      </c>
      <c r="V463" s="177"/>
      <c r="W463" s="178"/>
    </row>
    <row r="464" s="83" customFormat="1" ht="26" customHeight="1" spans="1:23">
      <c r="A464" s="31" t="s">
        <v>1224</v>
      </c>
      <c r="B464" s="31" t="s">
        <v>20</v>
      </c>
      <c r="C464" s="31" t="s">
        <v>3188</v>
      </c>
      <c r="D464" s="31" t="s">
        <v>2402</v>
      </c>
      <c r="E464" s="32">
        <v>43577</v>
      </c>
      <c r="F464" s="31" t="s">
        <v>3187</v>
      </c>
      <c r="G464" s="31" t="s">
        <v>3189</v>
      </c>
      <c r="H464" s="33">
        <v>10</v>
      </c>
      <c r="I464" s="40">
        <v>1</v>
      </c>
      <c r="J464" s="34">
        <v>33779.975541022</v>
      </c>
      <c r="K464" s="34">
        <v>17917.4620265504</v>
      </c>
      <c r="L464" s="34">
        <v>15862.5135144716</v>
      </c>
      <c r="M464" s="33" t="s">
        <v>2079</v>
      </c>
      <c r="N464" s="33" t="s">
        <v>2089</v>
      </c>
      <c r="O464" s="33" t="s">
        <v>1997</v>
      </c>
      <c r="P464" s="33" t="s">
        <v>2081</v>
      </c>
      <c r="Q464" s="33" t="s">
        <v>2103</v>
      </c>
      <c r="R464" s="33" t="s">
        <v>2128</v>
      </c>
      <c r="S464" s="33" t="s">
        <v>2084</v>
      </c>
      <c r="T464" s="33" t="s">
        <v>2081</v>
      </c>
      <c r="U464" s="35" t="s">
        <v>1214</v>
      </c>
      <c r="V464" s="177"/>
      <c r="W464" s="178" t="s">
        <v>3190</v>
      </c>
    </row>
    <row r="465" s="83" customFormat="1" ht="26" customHeight="1" spans="1:23">
      <c r="A465" s="31" t="s">
        <v>1227</v>
      </c>
      <c r="B465" s="31" t="s">
        <v>20</v>
      </c>
      <c r="C465" s="31" t="s">
        <v>3191</v>
      </c>
      <c r="D465" s="31" t="s">
        <v>2475</v>
      </c>
      <c r="E465" s="32">
        <v>43468</v>
      </c>
      <c r="F465" s="31" t="s">
        <v>3192</v>
      </c>
      <c r="G465" s="31" t="s">
        <v>2333</v>
      </c>
      <c r="H465" s="33">
        <v>3</v>
      </c>
      <c r="I465" s="40">
        <v>1</v>
      </c>
      <c r="J465" s="34">
        <v>9468.48</v>
      </c>
      <c r="K465" s="34">
        <v>8995.056</v>
      </c>
      <c r="L465" s="34">
        <v>473.423999999999</v>
      </c>
      <c r="M465" s="33" t="s">
        <v>2079</v>
      </c>
      <c r="N465" s="33" t="s">
        <v>2089</v>
      </c>
      <c r="O465" s="33" t="s">
        <v>1997</v>
      </c>
      <c r="P465" s="33" t="s">
        <v>2081</v>
      </c>
      <c r="Q465" s="33" t="s">
        <v>2103</v>
      </c>
      <c r="R465" s="33" t="s">
        <v>2104</v>
      </c>
      <c r="S465" s="33" t="s">
        <v>2084</v>
      </c>
      <c r="T465" s="33" t="s">
        <v>2081</v>
      </c>
      <c r="U465" s="35" t="s">
        <v>842</v>
      </c>
      <c r="V465" s="177"/>
      <c r="W465" s="178"/>
    </row>
    <row r="466" s="83" customFormat="1" ht="26" customHeight="1" spans="1:23">
      <c r="A466" s="31" t="s">
        <v>1227</v>
      </c>
      <c r="B466" s="31" t="s">
        <v>20</v>
      </c>
      <c r="C466" s="31" t="s">
        <v>3193</v>
      </c>
      <c r="D466" s="31" t="s">
        <v>3194</v>
      </c>
      <c r="E466" s="32">
        <v>43468</v>
      </c>
      <c r="F466" s="31" t="s">
        <v>3192</v>
      </c>
      <c r="G466" s="31" t="s">
        <v>2095</v>
      </c>
      <c r="H466" s="33">
        <v>10</v>
      </c>
      <c r="I466" s="40">
        <v>10</v>
      </c>
      <c r="J466" s="34">
        <v>445281.52</v>
      </c>
      <c r="K466" s="34">
        <v>246760.175666667</v>
      </c>
      <c r="L466" s="34">
        <v>198521.344333333</v>
      </c>
      <c r="M466" s="33" t="s">
        <v>2079</v>
      </c>
      <c r="N466" s="33" t="s">
        <v>2089</v>
      </c>
      <c r="O466" s="33" t="s">
        <v>1997</v>
      </c>
      <c r="P466" s="33" t="s">
        <v>2081</v>
      </c>
      <c r="Q466" s="33" t="s">
        <v>2103</v>
      </c>
      <c r="R466" s="33" t="s">
        <v>2104</v>
      </c>
      <c r="S466" s="33" t="s">
        <v>2084</v>
      </c>
      <c r="T466" s="33" t="s">
        <v>2081</v>
      </c>
      <c r="U466" s="35" t="s">
        <v>842</v>
      </c>
      <c r="V466" s="177"/>
      <c r="W466" s="178"/>
    </row>
    <row r="467" s="83" customFormat="1" ht="26" customHeight="1" spans="1:23">
      <c r="A467" s="31" t="s">
        <v>1227</v>
      </c>
      <c r="B467" s="31" t="s">
        <v>20</v>
      </c>
      <c r="C467" s="31" t="s">
        <v>3195</v>
      </c>
      <c r="D467" s="31" t="s">
        <v>3009</v>
      </c>
      <c r="E467" s="32">
        <v>43468</v>
      </c>
      <c r="F467" s="31" t="s">
        <v>3192</v>
      </c>
      <c r="G467" s="31" t="s">
        <v>2243</v>
      </c>
      <c r="H467" s="33">
        <v>1</v>
      </c>
      <c r="I467" s="40">
        <v>1</v>
      </c>
      <c r="J467" s="34">
        <v>195250</v>
      </c>
      <c r="K467" s="34">
        <v>195250</v>
      </c>
      <c r="L467" s="34">
        <v>0</v>
      </c>
      <c r="M467" s="33" t="s">
        <v>2123</v>
      </c>
      <c r="N467" s="33" t="s">
        <v>2124</v>
      </c>
      <c r="O467" s="33" t="s">
        <v>1997</v>
      </c>
      <c r="P467" s="33" t="s">
        <v>2196</v>
      </c>
      <c r="Q467" s="33" t="s">
        <v>2082</v>
      </c>
      <c r="R467" s="33" t="s">
        <v>2145</v>
      </c>
      <c r="S467" s="33" t="s">
        <v>2084</v>
      </c>
      <c r="T467" s="33" t="s">
        <v>2083</v>
      </c>
      <c r="U467" s="35" t="s">
        <v>842</v>
      </c>
      <c r="V467" s="177"/>
      <c r="W467" s="178"/>
    </row>
    <row r="468" s="83" customFormat="1" ht="26" customHeight="1" spans="1:23">
      <c r="A468" s="31" t="s">
        <v>1236</v>
      </c>
      <c r="B468" s="31" t="s">
        <v>20</v>
      </c>
      <c r="C468" s="31" t="s">
        <v>3196</v>
      </c>
      <c r="D468" s="31" t="s">
        <v>3197</v>
      </c>
      <c r="E468" s="32">
        <v>43556</v>
      </c>
      <c r="F468" s="31" t="s">
        <v>3198</v>
      </c>
      <c r="G468" s="31" t="s">
        <v>2092</v>
      </c>
      <c r="H468" s="33">
        <v>10</v>
      </c>
      <c r="I468" s="40">
        <v>1</v>
      </c>
      <c r="J468" s="34">
        <v>71431.5789473684</v>
      </c>
      <c r="K468" s="34">
        <v>38454</v>
      </c>
      <c r="L468" s="34">
        <v>32977.5789473684</v>
      </c>
      <c r="M468" s="33" t="s">
        <v>2079</v>
      </c>
      <c r="N468" s="33" t="s">
        <v>2080</v>
      </c>
      <c r="O468" s="33" t="s">
        <v>1997</v>
      </c>
      <c r="P468" s="33" t="s">
        <v>2081</v>
      </c>
      <c r="Q468" s="33" t="s">
        <v>2103</v>
      </c>
      <c r="R468" s="33" t="s">
        <v>2104</v>
      </c>
      <c r="S468" s="33" t="s">
        <v>2084</v>
      </c>
      <c r="T468" s="33" t="s">
        <v>2081</v>
      </c>
      <c r="U468" s="35" t="s">
        <v>663</v>
      </c>
      <c r="V468" s="177"/>
      <c r="W468" s="178"/>
    </row>
    <row r="469" s="83" customFormat="1" ht="26" customHeight="1" spans="1:23">
      <c r="A469" s="31" t="s">
        <v>1236</v>
      </c>
      <c r="B469" s="31" t="s">
        <v>20</v>
      </c>
      <c r="C469" s="31" t="s">
        <v>3199</v>
      </c>
      <c r="D469" s="31" t="s">
        <v>3200</v>
      </c>
      <c r="E469" s="32">
        <v>43556</v>
      </c>
      <c r="F469" s="31" t="s">
        <v>3198</v>
      </c>
      <c r="G469" s="31" t="s">
        <v>2169</v>
      </c>
      <c r="H469" s="33">
        <v>5</v>
      </c>
      <c r="I469" s="40">
        <v>6</v>
      </c>
      <c r="J469" s="34">
        <v>3157.89473684211</v>
      </c>
      <c r="K469" s="34">
        <v>3000</v>
      </c>
      <c r="L469" s="34">
        <v>157.894736842105</v>
      </c>
      <c r="M469" s="33" t="s">
        <v>2079</v>
      </c>
      <c r="N469" s="33" t="s">
        <v>2096</v>
      </c>
      <c r="O469" s="33" t="s">
        <v>1997</v>
      </c>
      <c r="P469" s="33" t="s">
        <v>2081</v>
      </c>
      <c r="Q469" s="33" t="s">
        <v>2103</v>
      </c>
      <c r="R469" s="33" t="s">
        <v>2104</v>
      </c>
      <c r="S469" s="33" t="s">
        <v>2084</v>
      </c>
      <c r="T469" s="33" t="s">
        <v>2081</v>
      </c>
      <c r="U469" s="35" t="s">
        <v>663</v>
      </c>
      <c r="V469" s="177"/>
      <c r="W469" s="178"/>
    </row>
    <row r="470" s="83" customFormat="1" ht="26" customHeight="1" spans="1:23">
      <c r="A470" s="31" t="s">
        <v>1236</v>
      </c>
      <c r="B470" s="31" t="s">
        <v>20</v>
      </c>
      <c r="C470" s="31" t="s">
        <v>3201</v>
      </c>
      <c r="D470" s="31" t="s">
        <v>3202</v>
      </c>
      <c r="E470" s="32">
        <v>43556</v>
      </c>
      <c r="F470" s="31" t="s">
        <v>3198</v>
      </c>
      <c r="G470" s="31" t="s">
        <v>2078</v>
      </c>
      <c r="H470" s="33">
        <v>10</v>
      </c>
      <c r="I470" s="40">
        <v>1</v>
      </c>
      <c r="J470" s="34">
        <v>15789.4736842105</v>
      </c>
      <c r="K470" s="34">
        <v>8499.99999999999</v>
      </c>
      <c r="L470" s="34">
        <v>7289.47368421051</v>
      </c>
      <c r="M470" s="33" t="s">
        <v>2079</v>
      </c>
      <c r="N470" s="33" t="s">
        <v>2089</v>
      </c>
      <c r="O470" s="33" t="s">
        <v>1997</v>
      </c>
      <c r="P470" s="33" t="s">
        <v>2081</v>
      </c>
      <c r="Q470" s="33" t="s">
        <v>2103</v>
      </c>
      <c r="R470" s="33" t="s">
        <v>2104</v>
      </c>
      <c r="S470" s="33" t="s">
        <v>2084</v>
      </c>
      <c r="T470" s="33" t="s">
        <v>2081</v>
      </c>
      <c r="U470" s="35" t="s">
        <v>663</v>
      </c>
      <c r="V470" s="177"/>
      <c r="W470" s="178"/>
    </row>
    <row r="471" s="83" customFormat="1" ht="26" customHeight="1" spans="1:23">
      <c r="A471" s="31" t="s">
        <v>1236</v>
      </c>
      <c r="B471" s="31" t="s">
        <v>20</v>
      </c>
      <c r="C471" s="31" t="s">
        <v>3203</v>
      </c>
      <c r="D471" s="31" t="s">
        <v>3204</v>
      </c>
      <c r="E471" s="32">
        <v>43556</v>
      </c>
      <c r="F471" s="31" t="s">
        <v>3198</v>
      </c>
      <c r="G471" s="31" t="s">
        <v>2078</v>
      </c>
      <c r="H471" s="33">
        <v>10</v>
      </c>
      <c r="I471" s="40">
        <v>12</v>
      </c>
      <c r="J471" s="34">
        <v>183157.894736842</v>
      </c>
      <c r="K471" s="34">
        <v>98599.9999999999</v>
      </c>
      <c r="L471" s="34">
        <v>84557.894736842</v>
      </c>
      <c r="M471" s="33" t="s">
        <v>2079</v>
      </c>
      <c r="N471" s="33" t="s">
        <v>2089</v>
      </c>
      <c r="O471" s="33" t="s">
        <v>1997</v>
      </c>
      <c r="P471" s="33" t="s">
        <v>2081</v>
      </c>
      <c r="Q471" s="33" t="s">
        <v>2103</v>
      </c>
      <c r="R471" s="33" t="s">
        <v>2104</v>
      </c>
      <c r="S471" s="33" t="s">
        <v>2084</v>
      </c>
      <c r="T471" s="33" t="s">
        <v>2081</v>
      </c>
      <c r="U471" s="35" t="s">
        <v>663</v>
      </c>
      <c r="V471" s="177"/>
      <c r="W471" s="178" t="s">
        <v>414</v>
      </c>
    </row>
    <row r="472" s="83" customFormat="1" ht="26" customHeight="1" spans="1:23">
      <c r="A472" s="31" t="s">
        <v>1236</v>
      </c>
      <c r="B472" s="31" t="s">
        <v>20</v>
      </c>
      <c r="C472" s="31" t="s">
        <v>3205</v>
      </c>
      <c r="D472" s="31" t="s">
        <v>3206</v>
      </c>
      <c r="E472" s="32">
        <v>43556</v>
      </c>
      <c r="F472" s="31" t="s">
        <v>3198</v>
      </c>
      <c r="G472" s="31" t="s">
        <v>2092</v>
      </c>
      <c r="H472" s="33">
        <v>5</v>
      </c>
      <c r="I472" s="40">
        <v>48</v>
      </c>
      <c r="J472" s="34">
        <v>24252.6315789474</v>
      </c>
      <c r="K472" s="34">
        <v>23040</v>
      </c>
      <c r="L472" s="34">
        <v>1212.63157894737</v>
      </c>
      <c r="M472" s="33" t="s">
        <v>2079</v>
      </c>
      <c r="N472" s="33" t="s">
        <v>2110</v>
      </c>
      <c r="O472" s="33" t="s">
        <v>1997</v>
      </c>
      <c r="P472" s="33" t="s">
        <v>2081</v>
      </c>
      <c r="Q472" s="33" t="s">
        <v>2103</v>
      </c>
      <c r="R472" s="33" t="s">
        <v>2104</v>
      </c>
      <c r="S472" s="33" t="s">
        <v>2084</v>
      </c>
      <c r="T472" s="33" t="s">
        <v>2081</v>
      </c>
      <c r="U472" s="35" t="s">
        <v>663</v>
      </c>
      <c r="V472" s="177"/>
      <c r="W472" s="178"/>
    </row>
    <row r="473" s="147" customFormat="1" ht="37.5" spans="1:23">
      <c r="A473" s="31" t="s">
        <v>1236</v>
      </c>
      <c r="B473" s="31" t="s">
        <v>20</v>
      </c>
      <c r="C473" s="31" t="s">
        <v>3207</v>
      </c>
      <c r="D473" s="31" t="s">
        <v>3208</v>
      </c>
      <c r="E473" s="32">
        <v>43556</v>
      </c>
      <c r="F473" s="31" t="s">
        <v>3198</v>
      </c>
      <c r="G473" s="31" t="s">
        <v>2092</v>
      </c>
      <c r="H473" s="33">
        <v>5</v>
      </c>
      <c r="I473" s="40">
        <v>12</v>
      </c>
      <c r="J473" s="34">
        <v>10105.2631578947</v>
      </c>
      <c r="K473" s="34">
        <v>9599.99999999997</v>
      </c>
      <c r="L473" s="34">
        <v>505.263157894735</v>
      </c>
      <c r="M473" s="33" t="s">
        <v>2079</v>
      </c>
      <c r="N473" s="33" t="s">
        <v>2110</v>
      </c>
      <c r="O473" s="33" t="s">
        <v>1997</v>
      </c>
      <c r="P473" s="33" t="s">
        <v>2081</v>
      </c>
      <c r="Q473" s="33" t="s">
        <v>2103</v>
      </c>
      <c r="R473" s="33" t="s">
        <v>2104</v>
      </c>
      <c r="S473" s="33" t="s">
        <v>2084</v>
      </c>
      <c r="T473" s="33" t="s">
        <v>2081</v>
      </c>
      <c r="U473" s="35" t="s">
        <v>663</v>
      </c>
      <c r="V473" s="192"/>
      <c r="W473" s="193"/>
    </row>
    <row r="474" s="147" customFormat="1" ht="37.5" spans="1:23">
      <c r="A474" s="31" t="s">
        <v>1236</v>
      </c>
      <c r="B474" s="31" t="s">
        <v>20</v>
      </c>
      <c r="C474" s="31" t="s">
        <v>3209</v>
      </c>
      <c r="D474" s="31" t="s">
        <v>3210</v>
      </c>
      <c r="E474" s="32">
        <v>43556</v>
      </c>
      <c r="F474" s="31" t="s">
        <v>3198</v>
      </c>
      <c r="G474" s="31" t="s">
        <v>2560</v>
      </c>
      <c r="H474" s="33">
        <v>5</v>
      </c>
      <c r="I474" s="40">
        <v>1</v>
      </c>
      <c r="J474" s="34">
        <v>42105.2631578947</v>
      </c>
      <c r="K474" s="34">
        <v>40000</v>
      </c>
      <c r="L474" s="34">
        <v>2105.26315789473</v>
      </c>
      <c r="M474" s="33" t="s">
        <v>2079</v>
      </c>
      <c r="N474" s="33" t="s">
        <v>2089</v>
      </c>
      <c r="O474" s="33" t="s">
        <v>1997</v>
      </c>
      <c r="P474" s="33" t="s">
        <v>2081</v>
      </c>
      <c r="Q474" s="33" t="s">
        <v>2103</v>
      </c>
      <c r="R474" s="33" t="s">
        <v>2104</v>
      </c>
      <c r="S474" s="33" t="s">
        <v>2084</v>
      </c>
      <c r="T474" s="33" t="s">
        <v>2081</v>
      </c>
      <c r="U474" s="35" t="s">
        <v>663</v>
      </c>
      <c r="V474" s="192"/>
      <c r="W474" s="193"/>
    </row>
    <row r="475" s="147" customFormat="1" ht="37.5" spans="1:23">
      <c r="A475" s="31" t="s">
        <v>1242</v>
      </c>
      <c r="B475" s="31" t="s">
        <v>20</v>
      </c>
      <c r="C475" s="31" t="s">
        <v>3211</v>
      </c>
      <c r="D475" s="31" t="s">
        <v>3212</v>
      </c>
      <c r="E475" s="32">
        <v>44023</v>
      </c>
      <c r="F475" s="31" t="s">
        <v>752</v>
      </c>
      <c r="G475" s="31" t="s">
        <v>2158</v>
      </c>
      <c r="H475" s="33">
        <v>3</v>
      </c>
      <c r="I475" s="40">
        <v>10000</v>
      </c>
      <c r="J475" s="34">
        <v>266000</v>
      </c>
      <c r="K475" s="34">
        <v>0</v>
      </c>
      <c r="L475" s="34">
        <v>266000</v>
      </c>
      <c r="M475" s="33" t="s">
        <v>2137</v>
      </c>
      <c r="N475" s="33" t="s">
        <v>2138</v>
      </c>
      <c r="O475" s="33" t="s">
        <v>1997</v>
      </c>
      <c r="P475" s="33" t="s">
        <v>2081</v>
      </c>
      <c r="Q475" s="33" t="s">
        <v>2103</v>
      </c>
      <c r="R475" s="33" t="s">
        <v>2139</v>
      </c>
      <c r="S475" s="33" t="s">
        <v>2084</v>
      </c>
      <c r="T475" s="33" t="s">
        <v>2081</v>
      </c>
      <c r="U475" s="35" t="s">
        <v>1230</v>
      </c>
      <c r="V475" s="192"/>
      <c r="W475" s="193"/>
    </row>
    <row r="476" s="147" customFormat="1" ht="37.5" spans="1:23">
      <c r="A476" s="31" t="s">
        <v>1242</v>
      </c>
      <c r="B476" s="31" t="s">
        <v>20</v>
      </c>
      <c r="C476" s="31" t="s">
        <v>3213</v>
      </c>
      <c r="D476" s="31" t="s">
        <v>3214</v>
      </c>
      <c r="E476" s="32">
        <v>44023</v>
      </c>
      <c r="F476" s="31" t="s">
        <v>752</v>
      </c>
      <c r="G476" s="31" t="s">
        <v>2310</v>
      </c>
      <c r="H476" s="33">
        <v>1</v>
      </c>
      <c r="I476" s="40">
        <v>1</v>
      </c>
      <c r="J476" s="34">
        <v>34000</v>
      </c>
      <c r="K476" s="34">
        <v>34000</v>
      </c>
      <c r="L476" s="34">
        <v>0</v>
      </c>
      <c r="M476" s="33" t="s">
        <v>2123</v>
      </c>
      <c r="N476" s="33" t="s">
        <v>2124</v>
      </c>
      <c r="O476" s="33" t="s">
        <v>1997</v>
      </c>
      <c r="P476" s="33" t="s">
        <v>2196</v>
      </c>
      <c r="Q476" s="33" t="s">
        <v>2082</v>
      </c>
      <c r="R476" s="33" t="s">
        <v>2145</v>
      </c>
      <c r="S476" s="33" t="s">
        <v>2084</v>
      </c>
      <c r="T476" s="33" t="s">
        <v>2083</v>
      </c>
      <c r="U476" s="35" t="s">
        <v>1230</v>
      </c>
      <c r="V476" s="192"/>
      <c r="W476" s="193"/>
    </row>
    <row r="477" s="147" customFormat="1" ht="37.5" spans="1:23">
      <c r="A477" s="31" t="s">
        <v>1250</v>
      </c>
      <c r="B477" s="182" t="s">
        <v>20</v>
      </c>
      <c r="C477" s="31" t="s">
        <v>3215</v>
      </c>
      <c r="D477" s="58" t="s">
        <v>3216</v>
      </c>
      <c r="E477" s="72">
        <v>43464</v>
      </c>
      <c r="F477" s="194" t="s">
        <v>951</v>
      </c>
      <c r="G477" s="74" t="s">
        <v>3217</v>
      </c>
      <c r="H477" s="74">
        <v>10</v>
      </c>
      <c r="I477" s="74">
        <v>1</v>
      </c>
      <c r="J477" s="51">
        <v>301227.503442849</v>
      </c>
      <c r="K477" s="70">
        <v>169314.959226835</v>
      </c>
      <c r="L477" s="70">
        <v>131912.544216014</v>
      </c>
      <c r="M477" s="58" t="s">
        <v>2079</v>
      </c>
      <c r="N477" s="58" t="s">
        <v>2089</v>
      </c>
      <c r="O477" s="33" t="s">
        <v>1997</v>
      </c>
      <c r="P477" s="58" t="s">
        <v>2081</v>
      </c>
      <c r="Q477" s="58" t="s">
        <v>2103</v>
      </c>
      <c r="R477" s="58" t="s">
        <v>2128</v>
      </c>
      <c r="S477" s="33" t="s">
        <v>2105</v>
      </c>
      <c r="T477" s="74" t="s">
        <v>2081</v>
      </c>
      <c r="U477" s="35" t="s">
        <v>880</v>
      </c>
      <c r="V477" s="192"/>
      <c r="W477" s="193"/>
    </row>
    <row r="478" s="147" customFormat="1" ht="37.5" spans="1:23">
      <c r="A478" s="31" t="s">
        <v>1250</v>
      </c>
      <c r="B478" s="182" t="s">
        <v>20</v>
      </c>
      <c r="C478" s="31" t="s">
        <v>3218</v>
      </c>
      <c r="D478" s="58" t="s">
        <v>3219</v>
      </c>
      <c r="E478" s="72">
        <v>43464</v>
      </c>
      <c r="F478" s="194" t="s">
        <v>951</v>
      </c>
      <c r="G478" s="74" t="s">
        <v>3220</v>
      </c>
      <c r="H478" s="74">
        <v>10</v>
      </c>
      <c r="I478" s="74">
        <v>1</v>
      </c>
      <c r="J478" s="51">
        <v>101201.573873697</v>
      </c>
      <c r="K478" s="70">
        <v>56883.7179815072</v>
      </c>
      <c r="L478" s="70">
        <v>44317.8558921898</v>
      </c>
      <c r="M478" s="58" t="s">
        <v>2079</v>
      </c>
      <c r="N478" s="58" t="s">
        <v>2089</v>
      </c>
      <c r="O478" s="33" t="s">
        <v>1997</v>
      </c>
      <c r="P478" s="58" t="s">
        <v>2081</v>
      </c>
      <c r="Q478" s="58" t="s">
        <v>2103</v>
      </c>
      <c r="R478" s="58" t="s">
        <v>2128</v>
      </c>
      <c r="S478" s="33" t="s">
        <v>2105</v>
      </c>
      <c r="T478" s="74" t="s">
        <v>2081</v>
      </c>
      <c r="U478" s="35" t="s">
        <v>880</v>
      </c>
      <c r="V478" s="192"/>
      <c r="W478" s="193"/>
    </row>
    <row r="479" s="83" customFormat="1" ht="26" customHeight="1" spans="1:23">
      <c r="A479" s="31" t="s">
        <v>1250</v>
      </c>
      <c r="B479" s="182" t="s">
        <v>20</v>
      </c>
      <c r="C479" s="31" t="s">
        <v>3221</v>
      </c>
      <c r="D479" s="58" t="s">
        <v>3222</v>
      </c>
      <c r="E479" s="72">
        <v>43464</v>
      </c>
      <c r="F479" s="194" t="s">
        <v>951</v>
      </c>
      <c r="G479" s="74" t="s">
        <v>3220</v>
      </c>
      <c r="H479" s="74">
        <v>10</v>
      </c>
      <c r="I479" s="74">
        <v>1</v>
      </c>
      <c r="J479" s="51">
        <v>101201.573873697</v>
      </c>
      <c r="K479" s="70">
        <v>56883.7179815072</v>
      </c>
      <c r="L479" s="70">
        <v>44317.8558921898</v>
      </c>
      <c r="M479" s="58" t="s">
        <v>2079</v>
      </c>
      <c r="N479" s="58" t="s">
        <v>2089</v>
      </c>
      <c r="O479" s="33" t="s">
        <v>1997</v>
      </c>
      <c r="P479" s="58" t="s">
        <v>2081</v>
      </c>
      <c r="Q479" s="58" t="s">
        <v>2103</v>
      </c>
      <c r="R479" s="58" t="s">
        <v>2128</v>
      </c>
      <c r="S479" s="33" t="s">
        <v>2105</v>
      </c>
      <c r="T479" s="74" t="s">
        <v>2081</v>
      </c>
      <c r="U479" s="35" t="s">
        <v>880</v>
      </c>
      <c r="V479" s="195"/>
      <c r="W479" s="218" t="s">
        <v>3223</v>
      </c>
    </row>
    <row r="480" s="83" customFormat="1" ht="26" customHeight="1" spans="1:23">
      <c r="A480" s="31" t="s">
        <v>1250</v>
      </c>
      <c r="B480" s="182" t="s">
        <v>20</v>
      </c>
      <c r="C480" s="31" t="s">
        <v>3224</v>
      </c>
      <c r="D480" s="219" t="s">
        <v>3225</v>
      </c>
      <c r="E480" s="72">
        <v>43464</v>
      </c>
      <c r="F480" s="194" t="s">
        <v>951</v>
      </c>
      <c r="G480" s="74" t="s">
        <v>3226</v>
      </c>
      <c r="H480" s="74">
        <v>10</v>
      </c>
      <c r="I480" s="74">
        <v>1</v>
      </c>
      <c r="J480" s="51">
        <v>6851029.5888255</v>
      </c>
      <c r="K480" s="70">
        <v>3850849.54805233</v>
      </c>
      <c r="L480" s="70">
        <v>3000180.04077317</v>
      </c>
      <c r="M480" s="58" t="s">
        <v>2079</v>
      </c>
      <c r="N480" s="58" t="s">
        <v>2089</v>
      </c>
      <c r="O480" s="33" t="s">
        <v>1997</v>
      </c>
      <c r="P480" s="58" t="s">
        <v>2081</v>
      </c>
      <c r="Q480" s="58" t="s">
        <v>2103</v>
      </c>
      <c r="R480" s="58" t="s">
        <v>2128</v>
      </c>
      <c r="S480" s="33" t="s">
        <v>2105</v>
      </c>
      <c r="T480" s="74" t="s">
        <v>2081</v>
      </c>
      <c r="U480" s="35" t="s">
        <v>880</v>
      </c>
      <c r="V480" s="195"/>
      <c r="W480" s="218" t="s">
        <v>3223</v>
      </c>
    </row>
    <row r="481" s="83" customFormat="1" ht="26" customHeight="1" spans="1:23">
      <c r="A481" s="31" t="s">
        <v>1250</v>
      </c>
      <c r="B481" s="182" t="s">
        <v>20</v>
      </c>
      <c r="C481" s="31" t="s">
        <v>3227</v>
      </c>
      <c r="D481" s="58" t="s">
        <v>3228</v>
      </c>
      <c r="E481" s="72">
        <v>43464</v>
      </c>
      <c r="F481" s="194" t="s">
        <v>951</v>
      </c>
      <c r="G481" s="74" t="s">
        <v>2243</v>
      </c>
      <c r="H481" s="74">
        <v>10</v>
      </c>
      <c r="I481" s="74">
        <v>1</v>
      </c>
      <c r="J481" s="51">
        <v>13584.103875664</v>
      </c>
      <c r="K481" s="70">
        <v>7635.39838677947</v>
      </c>
      <c r="L481" s="70">
        <v>5948.70548888453</v>
      </c>
      <c r="M481" s="58" t="s">
        <v>2079</v>
      </c>
      <c r="N481" s="58" t="s">
        <v>2089</v>
      </c>
      <c r="O481" s="33" t="s">
        <v>1997</v>
      </c>
      <c r="P481" s="58" t="s">
        <v>2081</v>
      </c>
      <c r="Q481" s="58" t="s">
        <v>2103</v>
      </c>
      <c r="R481" s="58" t="s">
        <v>2128</v>
      </c>
      <c r="S481" s="33" t="s">
        <v>2105</v>
      </c>
      <c r="T481" s="74" t="s">
        <v>2081</v>
      </c>
      <c r="U481" s="35" t="s">
        <v>880</v>
      </c>
      <c r="V481" s="195"/>
      <c r="W481" s="218" t="s">
        <v>3223</v>
      </c>
    </row>
    <row r="482" s="83" customFormat="1" ht="26" customHeight="1" spans="1:23">
      <c r="A482" s="31" t="s">
        <v>1250</v>
      </c>
      <c r="B482" s="182" t="s">
        <v>20</v>
      </c>
      <c r="C482" s="31" t="s">
        <v>3229</v>
      </c>
      <c r="D482" s="58" t="s">
        <v>3230</v>
      </c>
      <c r="E482" s="72">
        <v>43464</v>
      </c>
      <c r="F482" s="194" t="s">
        <v>951</v>
      </c>
      <c r="G482" s="74" t="s">
        <v>2243</v>
      </c>
      <c r="H482" s="74">
        <v>10</v>
      </c>
      <c r="I482" s="74">
        <v>1</v>
      </c>
      <c r="J482" s="51">
        <v>111955.656108597</v>
      </c>
      <c r="K482" s="70">
        <v>62928.4083710406</v>
      </c>
      <c r="L482" s="70">
        <v>49027.2477375564</v>
      </c>
      <c r="M482" s="58" t="s">
        <v>2079</v>
      </c>
      <c r="N482" s="58" t="s">
        <v>2089</v>
      </c>
      <c r="O482" s="33" t="s">
        <v>1997</v>
      </c>
      <c r="P482" s="58" t="s">
        <v>2081</v>
      </c>
      <c r="Q482" s="58" t="s">
        <v>2103</v>
      </c>
      <c r="R482" s="58" t="s">
        <v>2128</v>
      </c>
      <c r="S482" s="33" t="s">
        <v>2105</v>
      </c>
      <c r="T482" s="74" t="s">
        <v>2081</v>
      </c>
      <c r="U482" s="35" t="s">
        <v>880</v>
      </c>
      <c r="V482" s="195"/>
      <c r="W482" s="218" t="s">
        <v>3223</v>
      </c>
    </row>
    <row r="483" s="83" customFormat="1" ht="26" customHeight="1" spans="1:23">
      <c r="A483" s="31" t="s">
        <v>1254</v>
      </c>
      <c r="B483" s="197" t="s">
        <v>20</v>
      </c>
      <c r="C483" s="31" t="s">
        <v>3231</v>
      </c>
      <c r="D483" s="197" t="s">
        <v>3232</v>
      </c>
      <c r="E483" s="198">
        <v>43464</v>
      </c>
      <c r="F483" s="199" t="s">
        <v>1201</v>
      </c>
      <c r="G483" s="220" t="s">
        <v>3233</v>
      </c>
      <c r="H483" s="74">
        <v>10</v>
      </c>
      <c r="I483" s="74">
        <v>1</v>
      </c>
      <c r="J483" s="70">
        <v>456970.059039516</v>
      </c>
      <c r="K483" s="184">
        <v>256855.254018461</v>
      </c>
      <c r="L483" s="184">
        <v>200114.805021055</v>
      </c>
      <c r="M483" s="182" t="s">
        <v>2079</v>
      </c>
      <c r="N483" s="182" t="s">
        <v>2089</v>
      </c>
      <c r="O483" s="33" t="s">
        <v>1997</v>
      </c>
      <c r="P483" s="182" t="s">
        <v>2081</v>
      </c>
      <c r="Q483" s="182" t="s">
        <v>2103</v>
      </c>
      <c r="R483" s="182" t="s">
        <v>2104</v>
      </c>
      <c r="S483" s="33" t="s">
        <v>2105</v>
      </c>
      <c r="T483" s="188" t="s">
        <v>664</v>
      </c>
      <c r="U483" s="35" t="s">
        <v>880</v>
      </c>
      <c r="V483" s="195"/>
      <c r="W483" s="218" t="s">
        <v>3223</v>
      </c>
    </row>
    <row r="484" s="83" customFormat="1" ht="26" customHeight="1" spans="1:23">
      <c r="A484" s="31" t="s">
        <v>1254</v>
      </c>
      <c r="B484" s="197" t="s">
        <v>20</v>
      </c>
      <c r="C484" s="31" t="s">
        <v>3234</v>
      </c>
      <c r="D484" s="197" t="s">
        <v>3235</v>
      </c>
      <c r="E484" s="198">
        <v>43464</v>
      </c>
      <c r="F484" s="199" t="s">
        <v>1201</v>
      </c>
      <c r="G484" s="220" t="s">
        <v>3236</v>
      </c>
      <c r="H484" s="74">
        <v>10</v>
      </c>
      <c r="I484" s="74">
        <v>1</v>
      </c>
      <c r="J484" s="70">
        <v>596719.290225388</v>
      </c>
      <c r="K484" s="184">
        <v>335405.967714187</v>
      </c>
      <c r="L484" s="184">
        <v>261313.322511201</v>
      </c>
      <c r="M484" s="182" t="s">
        <v>2079</v>
      </c>
      <c r="N484" s="182" t="s">
        <v>2089</v>
      </c>
      <c r="O484" s="33" t="s">
        <v>1997</v>
      </c>
      <c r="P484" s="182" t="s">
        <v>2081</v>
      </c>
      <c r="Q484" s="182" t="s">
        <v>2103</v>
      </c>
      <c r="R484" s="182" t="s">
        <v>2104</v>
      </c>
      <c r="S484" s="33" t="s">
        <v>2105</v>
      </c>
      <c r="T484" s="188" t="s">
        <v>664</v>
      </c>
      <c r="U484" s="35" t="s">
        <v>880</v>
      </c>
      <c r="V484" s="195"/>
      <c r="W484" s="218" t="s">
        <v>3223</v>
      </c>
    </row>
    <row r="485" s="147" customFormat="1" ht="37.5" spans="1:23">
      <c r="A485" s="31" t="s">
        <v>1254</v>
      </c>
      <c r="B485" s="197" t="s">
        <v>20</v>
      </c>
      <c r="C485" s="31" t="s">
        <v>3237</v>
      </c>
      <c r="D485" s="197" t="s">
        <v>3238</v>
      </c>
      <c r="E485" s="198">
        <v>43464</v>
      </c>
      <c r="F485" s="199" t="s">
        <v>1201</v>
      </c>
      <c r="G485" s="220" t="s">
        <v>3239</v>
      </c>
      <c r="H485" s="74">
        <v>10</v>
      </c>
      <c r="I485" s="74">
        <v>1</v>
      </c>
      <c r="J485" s="70">
        <v>258541.592659577</v>
      </c>
      <c r="K485" s="184">
        <v>145321.920207404</v>
      </c>
      <c r="L485" s="184">
        <v>113219.672452173</v>
      </c>
      <c r="M485" s="182" t="s">
        <v>2079</v>
      </c>
      <c r="N485" s="182" t="s">
        <v>2089</v>
      </c>
      <c r="O485" s="33" t="s">
        <v>1997</v>
      </c>
      <c r="P485" s="182" t="s">
        <v>2081</v>
      </c>
      <c r="Q485" s="182" t="s">
        <v>2103</v>
      </c>
      <c r="R485" s="182" t="s">
        <v>2104</v>
      </c>
      <c r="S485" s="33" t="s">
        <v>2105</v>
      </c>
      <c r="T485" s="188" t="s">
        <v>664</v>
      </c>
      <c r="U485" s="35" t="s">
        <v>880</v>
      </c>
      <c r="V485" s="192"/>
      <c r="W485" s="193"/>
    </row>
    <row r="486" s="83" customFormat="1" ht="26" customHeight="1" spans="1:23">
      <c r="A486" s="31" t="s">
        <v>1254</v>
      </c>
      <c r="B486" s="197" t="s">
        <v>20</v>
      </c>
      <c r="C486" s="31" t="s">
        <v>3240</v>
      </c>
      <c r="D486" s="197" t="s">
        <v>3241</v>
      </c>
      <c r="E486" s="198">
        <v>43464</v>
      </c>
      <c r="F486" s="199" t="s">
        <v>1201</v>
      </c>
      <c r="G486" s="220" t="s">
        <v>3242</v>
      </c>
      <c r="H486" s="74">
        <v>10</v>
      </c>
      <c r="I486" s="74">
        <v>1</v>
      </c>
      <c r="J486" s="70">
        <v>2912232.7947913</v>
      </c>
      <c r="K486" s="184">
        <v>1636917.51673894</v>
      </c>
      <c r="L486" s="184">
        <v>1275315.27805236</v>
      </c>
      <c r="M486" s="182" t="s">
        <v>2079</v>
      </c>
      <c r="N486" s="182" t="s">
        <v>2089</v>
      </c>
      <c r="O486" s="33" t="s">
        <v>1997</v>
      </c>
      <c r="P486" s="182" t="s">
        <v>2081</v>
      </c>
      <c r="Q486" s="182" t="s">
        <v>2103</v>
      </c>
      <c r="R486" s="182" t="s">
        <v>2104</v>
      </c>
      <c r="S486" s="33" t="s">
        <v>2105</v>
      </c>
      <c r="T486" s="188" t="s">
        <v>664</v>
      </c>
      <c r="U486" s="35" t="s">
        <v>880</v>
      </c>
      <c r="V486" s="195"/>
      <c r="W486" s="218" t="s">
        <v>3223</v>
      </c>
    </row>
    <row r="487" s="83" customFormat="1" ht="26" customHeight="1" spans="1:23">
      <c r="A487" s="31" t="s">
        <v>1254</v>
      </c>
      <c r="B487" s="197" t="s">
        <v>20</v>
      </c>
      <c r="C487" s="31" t="s">
        <v>3243</v>
      </c>
      <c r="D487" s="197" t="s">
        <v>3244</v>
      </c>
      <c r="E487" s="198">
        <v>43464</v>
      </c>
      <c r="F487" s="199" t="s">
        <v>1201</v>
      </c>
      <c r="G487" s="220" t="s">
        <v>3245</v>
      </c>
      <c r="H487" s="74">
        <v>10</v>
      </c>
      <c r="I487" s="74">
        <v>1</v>
      </c>
      <c r="J487" s="70">
        <v>1339143.97460747</v>
      </c>
      <c r="K487" s="184">
        <v>752710.509060615</v>
      </c>
      <c r="L487" s="184">
        <v>586433.465546855</v>
      </c>
      <c r="M487" s="182" t="s">
        <v>2079</v>
      </c>
      <c r="N487" s="182" t="s">
        <v>2089</v>
      </c>
      <c r="O487" s="33" t="s">
        <v>1997</v>
      </c>
      <c r="P487" s="182" t="s">
        <v>2081</v>
      </c>
      <c r="Q487" s="182" t="s">
        <v>2103</v>
      </c>
      <c r="R487" s="182" t="s">
        <v>2104</v>
      </c>
      <c r="S487" s="33" t="s">
        <v>2105</v>
      </c>
      <c r="T487" s="188" t="s">
        <v>664</v>
      </c>
      <c r="U487" s="35" t="s">
        <v>880</v>
      </c>
      <c r="V487" s="195"/>
      <c r="W487" s="218" t="s">
        <v>3223</v>
      </c>
    </row>
    <row r="488" s="83" customFormat="1" ht="26" customHeight="1" spans="1:23">
      <c r="A488" s="31" t="s">
        <v>1254</v>
      </c>
      <c r="B488" s="197" t="s">
        <v>20</v>
      </c>
      <c r="C488" s="31" t="s">
        <v>3246</v>
      </c>
      <c r="D488" s="197" t="s">
        <v>3247</v>
      </c>
      <c r="E488" s="198">
        <v>43464</v>
      </c>
      <c r="F488" s="199" t="s">
        <v>1201</v>
      </c>
      <c r="G488" s="220" t="s">
        <v>3248</v>
      </c>
      <c r="H488" s="74">
        <v>10</v>
      </c>
      <c r="I488" s="74">
        <v>1</v>
      </c>
      <c r="J488" s="70">
        <v>88680.6486767489</v>
      </c>
      <c r="K488" s="184">
        <v>49845.9146103893</v>
      </c>
      <c r="L488" s="184">
        <v>38834.7340663596</v>
      </c>
      <c r="M488" s="182" t="s">
        <v>2079</v>
      </c>
      <c r="N488" s="182" t="s">
        <v>2089</v>
      </c>
      <c r="O488" s="33" t="s">
        <v>1997</v>
      </c>
      <c r="P488" s="182" t="s">
        <v>2081</v>
      </c>
      <c r="Q488" s="182" t="s">
        <v>2103</v>
      </c>
      <c r="R488" s="182" t="s">
        <v>2104</v>
      </c>
      <c r="S488" s="33" t="s">
        <v>2105</v>
      </c>
      <c r="T488" s="188" t="s">
        <v>664</v>
      </c>
      <c r="U488" s="35" t="s">
        <v>880</v>
      </c>
      <c r="V488" s="195"/>
      <c r="W488" s="218" t="s">
        <v>3223</v>
      </c>
    </row>
    <row r="489" s="83" customFormat="1" ht="26" customHeight="1" spans="1:23">
      <c r="A489" s="31" t="s">
        <v>1258</v>
      </c>
      <c r="B489" s="58" t="s">
        <v>20</v>
      </c>
      <c r="C489" s="31" t="s">
        <v>3249</v>
      </c>
      <c r="D489" s="58" t="s">
        <v>3250</v>
      </c>
      <c r="E489" s="72">
        <v>43099</v>
      </c>
      <c r="F489" s="194" t="s">
        <v>1259</v>
      </c>
      <c r="G489" s="74" t="s">
        <v>2243</v>
      </c>
      <c r="H489" s="74">
        <v>10</v>
      </c>
      <c r="I489" s="74">
        <v>1</v>
      </c>
      <c r="J489" s="51">
        <v>496500</v>
      </c>
      <c r="K489" s="70">
        <v>326241.875</v>
      </c>
      <c r="L489" s="70">
        <v>170258.125</v>
      </c>
      <c r="M489" s="58" t="s">
        <v>2079</v>
      </c>
      <c r="N489" s="58" t="s">
        <v>2089</v>
      </c>
      <c r="O489" s="33" t="s">
        <v>1997</v>
      </c>
      <c r="P489" s="58" t="s">
        <v>2081</v>
      </c>
      <c r="Q489" s="58" t="s">
        <v>2103</v>
      </c>
      <c r="R489" s="58" t="s">
        <v>2104</v>
      </c>
      <c r="S489" s="33" t="s">
        <v>2105</v>
      </c>
      <c r="T489" s="74" t="s">
        <v>664</v>
      </c>
      <c r="U489" s="35" t="s">
        <v>1244</v>
      </c>
      <c r="V489" s="195"/>
      <c r="W489" s="218" t="s">
        <v>3223</v>
      </c>
    </row>
    <row r="490" s="83" customFormat="1" ht="26" customHeight="1" spans="1:23">
      <c r="A490" s="31" t="s">
        <v>1262</v>
      </c>
      <c r="B490" s="197" t="s">
        <v>20</v>
      </c>
      <c r="C490" s="31" t="s">
        <v>3251</v>
      </c>
      <c r="D490" s="197" t="s">
        <v>3252</v>
      </c>
      <c r="E490" s="198">
        <v>44020</v>
      </c>
      <c r="F490" s="199" t="s">
        <v>1201</v>
      </c>
      <c r="G490" s="220" t="s">
        <v>2195</v>
      </c>
      <c r="H490" s="73">
        <v>10</v>
      </c>
      <c r="I490" s="74">
        <v>528</v>
      </c>
      <c r="J490" s="70">
        <v>1230106.73236694</v>
      </c>
      <c r="K490" s="184">
        <v>0</v>
      </c>
      <c r="L490" s="184">
        <v>1230106.73236694</v>
      </c>
      <c r="M490" s="197" t="s">
        <v>2137</v>
      </c>
      <c r="N490" s="197" t="s">
        <v>2143</v>
      </c>
      <c r="O490" s="33" t="s">
        <v>1997</v>
      </c>
      <c r="P490" s="182" t="s">
        <v>2081</v>
      </c>
      <c r="Q490" s="182" t="s">
        <v>2103</v>
      </c>
      <c r="R490" s="182" t="s">
        <v>2104</v>
      </c>
      <c r="S490" s="33" t="s">
        <v>2105</v>
      </c>
      <c r="T490" s="188" t="s">
        <v>664</v>
      </c>
      <c r="U490" s="35" t="s">
        <v>880</v>
      </c>
      <c r="V490" s="195"/>
      <c r="W490" s="218" t="s">
        <v>3223</v>
      </c>
    </row>
    <row r="491" s="83" customFormat="1" ht="26" customHeight="1" spans="1:23">
      <c r="A491" s="31" t="s">
        <v>1262</v>
      </c>
      <c r="B491" s="197" t="s">
        <v>20</v>
      </c>
      <c r="C491" s="31" t="s">
        <v>3253</v>
      </c>
      <c r="D491" s="197" t="s">
        <v>3254</v>
      </c>
      <c r="E491" s="198">
        <v>44020</v>
      </c>
      <c r="F491" s="199" t="s">
        <v>1201</v>
      </c>
      <c r="G491" s="220" t="s">
        <v>2195</v>
      </c>
      <c r="H491" s="73">
        <v>10</v>
      </c>
      <c r="I491" s="74">
        <v>114</v>
      </c>
      <c r="J491" s="70">
        <v>60728.1933758768</v>
      </c>
      <c r="K491" s="184">
        <v>0</v>
      </c>
      <c r="L491" s="184">
        <v>60728.1933758768</v>
      </c>
      <c r="M491" s="197" t="s">
        <v>2137</v>
      </c>
      <c r="N491" s="197" t="s">
        <v>2143</v>
      </c>
      <c r="O491" s="33" t="s">
        <v>1997</v>
      </c>
      <c r="P491" s="182" t="s">
        <v>2081</v>
      </c>
      <c r="Q491" s="182" t="s">
        <v>2103</v>
      </c>
      <c r="R491" s="182" t="s">
        <v>2104</v>
      </c>
      <c r="S491" s="33" t="s">
        <v>2105</v>
      </c>
      <c r="T491" s="188" t="s">
        <v>664</v>
      </c>
      <c r="U491" s="35" t="s">
        <v>880</v>
      </c>
      <c r="V491" s="195"/>
      <c r="W491" s="218" t="s">
        <v>3223</v>
      </c>
    </row>
    <row r="492" s="83" customFormat="1" ht="26" customHeight="1" spans="1:23">
      <c r="A492" s="31" t="s">
        <v>1262</v>
      </c>
      <c r="B492" s="197" t="s">
        <v>20</v>
      </c>
      <c r="C492" s="31" t="s">
        <v>3255</v>
      </c>
      <c r="D492" s="197" t="s">
        <v>3256</v>
      </c>
      <c r="E492" s="198">
        <v>44020</v>
      </c>
      <c r="F492" s="199" t="s">
        <v>1201</v>
      </c>
      <c r="G492" s="220" t="s">
        <v>2195</v>
      </c>
      <c r="H492" s="73">
        <v>10</v>
      </c>
      <c r="I492" s="74">
        <v>95</v>
      </c>
      <c r="J492" s="70">
        <v>65613.0937571173</v>
      </c>
      <c r="K492" s="184">
        <v>0</v>
      </c>
      <c r="L492" s="184">
        <v>65613.0937571173</v>
      </c>
      <c r="M492" s="197" t="s">
        <v>2137</v>
      </c>
      <c r="N492" s="197" t="s">
        <v>2143</v>
      </c>
      <c r="O492" s="33" t="s">
        <v>1997</v>
      </c>
      <c r="P492" s="182" t="s">
        <v>2081</v>
      </c>
      <c r="Q492" s="182" t="s">
        <v>2103</v>
      </c>
      <c r="R492" s="182" t="s">
        <v>2104</v>
      </c>
      <c r="S492" s="33" t="s">
        <v>2105</v>
      </c>
      <c r="T492" s="188" t="s">
        <v>664</v>
      </c>
      <c r="U492" s="35" t="s">
        <v>880</v>
      </c>
      <c r="V492" s="195"/>
      <c r="W492" s="218" t="s">
        <v>3223</v>
      </c>
    </row>
    <row r="493" s="83" customFormat="1" ht="26" customHeight="1" spans="1:23">
      <c r="A493" s="31" t="s">
        <v>1262</v>
      </c>
      <c r="B493" s="197" t="s">
        <v>20</v>
      </c>
      <c r="C493" s="31" t="s">
        <v>3257</v>
      </c>
      <c r="D493" s="197" t="s">
        <v>3258</v>
      </c>
      <c r="E493" s="198">
        <v>44020</v>
      </c>
      <c r="F493" s="199" t="s">
        <v>1201</v>
      </c>
      <c r="G493" s="220" t="s">
        <v>2195</v>
      </c>
      <c r="H493" s="73">
        <v>10</v>
      </c>
      <c r="I493" s="74">
        <v>192</v>
      </c>
      <c r="J493" s="70">
        <v>99474.3350361711</v>
      </c>
      <c r="K493" s="184">
        <v>0</v>
      </c>
      <c r="L493" s="184">
        <v>99474.3350361711</v>
      </c>
      <c r="M493" s="197" t="s">
        <v>2137</v>
      </c>
      <c r="N493" s="197" t="s">
        <v>2143</v>
      </c>
      <c r="O493" s="33" t="s">
        <v>1997</v>
      </c>
      <c r="P493" s="182" t="s">
        <v>2081</v>
      </c>
      <c r="Q493" s="182" t="s">
        <v>2103</v>
      </c>
      <c r="R493" s="182" t="s">
        <v>2104</v>
      </c>
      <c r="S493" s="33" t="s">
        <v>2105</v>
      </c>
      <c r="T493" s="188" t="s">
        <v>664</v>
      </c>
      <c r="U493" s="35" t="s">
        <v>880</v>
      </c>
      <c r="V493" s="195"/>
      <c r="W493" s="218" t="s">
        <v>3223</v>
      </c>
    </row>
    <row r="494" s="83" customFormat="1" ht="26" customHeight="1" spans="1:23">
      <c r="A494" s="31" t="s">
        <v>1262</v>
      </c>
      <c r="B494" s="197" t="s">
        <v>20</v>
      </c>
      <c r="C494" s="31" t="s">
        <v>3259</v>
      </c>
      <c r="D494" s="197" t="s">
        <v>3260</v>
      </c>
      <c r="E494" s="198">
        <v>44020</v>
      </c>
      <c r="F494" s="199" t="s">
        <v>1201</v>
      </c>
      <c r="G494" s="220" t="s">
        <v>3261</v>
      </c>
      <c r="H494" s="73">
        <v>10</v>
      </c>
      <c r="I494" s="74">
        <v>146</v>
      </c>
      <c r="J494" s="70">
        <v>106246.583291982</v>
      </c>
      <c r="K494" s="184">
        <v>0</v>
      </c>
      <c r="L494" s="184">
        <v>106246.583291982</v>
      </c>
      <c r="M494" s="197" t="s">
        <v>2137</v>
      </c>
      <c r="N494" s="197" t="s">
        <v>2143</v>
      </c>
      <c r="O494" s="33" t="s">
        <v>1997</v>
      </c>
      <c r="P494" s="182" t="s">
        <v>2081</v>
      </c>
      <c r="Q494" s="182" t="s">
        <v>2103</v>
      </c>
      <c r="R494" s="182" t="s">
        <v>2104</v>
      </c>
      <c r="S494" s="33" t="s">
        <v>2105</v>
      </c>
      <c r="T494" s="188" t="s">
        <v>664</v>
      </c>
      <c r="U494" s="35" t="s">
        <v>880</v>
      </c>
      <c r="V494" s="195"/>
      <c r="W494" s="218" t="s">
        <v>3223</v>
      </c>
    </row>
    <row r="495" s="83" customFormat="1" ht="26" customHeight="1" spans="1:23">
      <c r="A495" s="31" t="s">
        <v>1262</v>
      </c>
      <c r="B495" s="197" t="s">
        <v>20</v>
      </c>
      <c r="C495" s="31" t="s">
        <v>3262</v>
      </c>
      <c r="D495" s="197" t="s">
        <v>3263</v>
      </c>
      <c r="E495" s="198">
        <v>44020</v>
      </c>
      <c r="F495" s="199" t="s">
        <v>1201</v>
      </c>
      <c r="G495" s="220" t="s">
        <v>3264</v>
      </c>
      <c r="H495" s="73">
        <v>10</v>
      </c>
      <c r="I495" s="74">
        <v>197</v>
      </c>
      <c r="J495" s="70">
        <v>44963.287600055</v>
      </c>
      <c r="K495" s="184">
        <v>0</v>
      </c>
      <c r="L495" s="184">
        <v>44963.287600055</v>
      </c>
      <c r="M495" s="197" t="s">
        <v>2137</v>
      </c>
      <c r="N495" s="197" t="s">
        <v>2143</v>
      </c>
      <c r="O495" s="33" t="s">
        <v>1997</v>
      </c>
      <c r="P495" s="182" t="s">
        <v>2081</v>
      </c>
      <c r="Q495" s="182" t="s">
        <v>2103</v>
      </c>
      <c r="R495" s="182" t="s">
        <v>2104</v>
      </c>
      <c r="S495" s="33" t="s">
        <v>2105</v>
      </c>
      <c r="T495" s="188" t="s">
        <v>664</v>
      </c>
      <c r="U495" s="35" t="s">
        <v>880</v>
      </c>
      <c r="V495" s="195"/>
      <c r="W495" s="218" t="s">
        <v>3223</v>
      </c>
    </row>
    <row r="496" s="83" customFormat="1" ht="26" customHeight="1" spans="1:23">
      <c r="A496" s="31" t="s">
        <v>1262</v>
      </c>
      <c r="B496" s="197" t="s">
        <v>20</v>
      </c>
      <c r="C496" s="31" t="s">
        <v>3265</v>
      </c>
      <c r="D496" s="197" t="s">
        <v>3266</v>
      </c>
      <c r="E496" s="198">
        <v>44020</v>
      </c>
      <c r="F496" s="199" t="s">
        <v>1201</v>
      </c>
      <c r="G496" s="220" t="s">
        <v>2195</v>
      </c>
      <c r="H496" s="73">
        <v>10</v>
      </c>
      <c r="I496" s="74">
        <v>63</v>
      </c>
      <c r="J496" s="70">
        <v>45740.4308425251</v>
      </c>
      <c r="K496" s="184">
        <v>0</v>
      </c>
      <c r="L496" s="184">
        <v>45740.4308425251</v>
      </c>
      <c r="M496" s="197" t="s">
        <v>2137</v>
      </c>
      <c r="N496" s="197" t="s">
        <v>2143</v>
      </c>
      <c r="O496" s="33" t="s">
        <v>1997</v>
      </c>
      <c r="P496" s="182" t="s">
        <v>2081</v>
      </c>
      <c r="Q496" s="182" t="s">
        <v>2103</v>
      </c>
      <c r="R496" s="182" t="s">
        <v>2104</v>
      </c>
      <c r="S496" s="33" t="s">
        <v>2105</v>
      </c>
      <c r="T496" s="188" t="s">
        <v>664</v>
      </c>
      <c r="U496" s="35" t="s">
        <v>880</v>
      </c>
      <c r="V496" s="195"/>
      <c r="W496" s="218" t="s">
        <v>3223</v>
      </c>
    </row>
    <row r="497" s="83" customFormat="1" ht="26" customHeight="1" spans="1:23">
      <c r="A497" s="31" t="s">
        <v>1262</v>
      </c>
      <c r="B497" s="197" t="s">
        <v>20</v>
      </c>
      <c r="C497" s="31" t="s">
        <v>3267</v>
      </c>
      <c r="D497" s="197" t="s">
        <v>3268</v>
      </c>
      <c r="E497" s="198">
        <v>44020</v>
      </c>
      <c r="F497" s="199" t="s">
        <v>1201</v>
      </c>
      <c r="G497" s="220" t="s">
        <v>2195</v>
      </c>
      <c r="H497" s="73">
        <v>10</v>
      </c>
      <c r="I497" s="74">
        <v>189</v>
      </c>
      <c r="J497" s="70">
        <v>35304.5073007839</v>
      </c>
      <c r="K497" s="184">
        <v>0</v>
      </c>
      <c r="L497" s="184">
        <v>35304.5073007839</v>
      </c>
      <c r="M497" s="197" t="s">
        <v>2137</v>
      </c>
      <c r="N497" s="197" t="s">
        <v>2143</v>
      </c>
      <c r="O497" s="33" t="s">
        <v>1997</v>
      </c>
      <c r="P497" s="182" t="s">
        <v>2081</v>
      </c>
      <c r="Q497" s="182" t="s">
        <v>2103</v>
      </c>
      <c r="R497" s="182" t="s">
        <v>2104</v>
      </c>
      <c r="S497" s="33" t="s">
        <v>2105</v>
      </c>
      <c r="T497" s="188" t="s">
        <v>664</v>
      </c>
      <c r="U497" s="35" t="s">
        <v>880</v>
      </c>
      <c r="V497" s="195"/>
      <c r="W497" s="218" t="s">
        <v>3223</v>
      </c>
    </row>
    <row r="498" s="83" customFormat="1" ht="26" customHeight="1" spans="1:23">
      <c r="A498" s="31" t="s">
        <v>1262</v>
      </c>
      <c r="B498" s="197" t="s">
        <v>20</v>
      </c>
      <c r="C498" s="31" t="s">
        <v>3269</v>
      </c>
      <c r="D498" s="197" t="s">
        <v>3270</v>
      </c>
      <c r="E498" s="198">
        <v>44020</v>
      </c>
      <c r="F498" s="199" t="s">
        <v>1201</v>
      </c>
      <c r="G498" s="220" t="s">
        <v>2195</v>
      </c>
      <c r="H498" s="73">
        <v>10</v>
      </c>
      <c r="I498" s="74">
        <v>132</v>
      </c>
      <c r="J498" s="70">
        <v>14987.7625333517</v>
      </c>
      <c r="K498" s="184">
        <v>0</v>
      </c>
      <c r="L498" s="184">
        <v>14987.7625333517</v>
      </c>
      <c r="M498" s="197" t="s">
        <v>2137</v>
      </c>
      <c r="N498" s="197" t="s">
        <v>2143</v>
      </c>
      <c r="O498" s="33" t="s">
        <v>1997</v>
      </c>
      <c r="P498" s="182" t="s">
        <v>2081</v>
      </c>
      <c r="Q498" s="182" t="s">
        <v>2103</v>
      </c>
      <c r="R498" s="182" t="s">
        <v>2104</v>
      </c>
      <c r="S498" s="33" t="s">
        <v>2105</v>
      </c>
      <c r="T498" s="188" t="s">
        <v>664</v>
      </c>
      <c r="U498" s="35" t="s">
        <v>880</v>
      </c>
      <c r="V498" s="195"/>
      <c r="W498" s="218" t="s">
        <v>3223</v>
      </c>
    </row>
    <row r="499" s="83" customFormat="1" ht="26" customHeight="1" spans="1:23">
      <c r="A499" s="31" t="s">
        <v>1262</v>
      </c>
      <c r="B499" s="197" t="s">
        <v>20</v>
      </c>
      <c r="C499" s="31" t="s">
        <v>3271</v>
      </c>
      <c r="D499" s="197" t="s">
        <v>3272</v>
      </c>
      <c r="E499" s="198">
        <v>44020</v>
      </c>
      <c r="F499" s="199" t="s">
        <v>1201</v>
      </c>
      <c r="G499" s="220" t="s">
        <v>2195</v>
      </c>
      <c r="H499" s="73">
        <v>10</v>
      </c>
      <c r="I499" s="74">
        <v>131</v>
      </c>
      <c r="J499" s="70">
        <v>16875.1104079219</v>
      </c>
      <c r="K499" s="184">
        <v>0</v>
      </c>
      <c r="L499" s="184">
        <v>16875.1104079219</v>
      </c>
      <c r="M499" s="197" t="s">
        <v>2137</v>
      </c>
      <c r="N499" s="197" t="s">
        <v>2143</v>
      </c>
      <c r="O499" s="33" t="s">
        <v>1997</v>
      </c>
      <c r="P499" s="182" t="s">
        <v>2081</v>
      </c>
      <c r="Q499" s="182" t="s">
        <v>2103</v>
      </c>
      <c r="R499" s="182" t="s">
        <v>2104</v>
      </c>
      <c r="S499" s="33" t="s">
        <v>2105</v>
      </c>
      <c r="T499" s="188" t="s">
        <v>664</v>
      </c>
      <c r="U499" s="35" t="s">
        <v>880</v>
      </c>
      <c r="V499" s="195"/>
      <c r="W499" s="218" t="s">
        <v>3223</v>
      </c>
    </row>
    <row r="500" s="83" customFormat="1" ht="26" customHeight="1" spans="1:23">
      <c r="A500" s="31" t="s">
        <v>1262</v>
      </c>
      <c r="B500" s="197" t="s">
        <v>20</v>
      </c>
      <c r="C500" s="31" t="s">
        <v>3273</v>
      </c>
      <c r="D500" s="197" t="s">
        <v>3274</v>
      </c>
      <c r="E500" s="198">
        <v>44020</v>
      </c>
      <c r="F500" s="199" t="s">
        <v>1201</v>
      </c>
      <c r="G500" s="220" t="s">
        <v>3275</v>
      </c>
      <c r="H500" s="73">
        <v>10</v>
      </c>
      <c r="I500" s="74">
        <v>1</v>
      </c>
      <c r="J500" s="70">
        <v>737730.978030532</v>
      </c>
      <c r="K500" s="184">
        <v>0</v>
      </c>
      <c r="L500" s="184">
        <v>737730.978030532</v>
      </c>
      <c r="M500" s="197" t="s">
        <v>2137</v>
      </c>
      <c r="N500" s="197" t="s">
        <v>2143</v>
      </c>
      <c r="O500" s="33" t="s">
        <v>1997</v>
      </c>
      <c r="P500" s="182" t="s">
        <v>2081</v>
      </c>
      <c r="Q500" s="182" t="s">
        <v>2103</v>
      </c>
      <c r="R500" s="182" t="s">
        <v>2104</v>
      </c>
      <c r="S500" s="33" t="s">
        <v>2105</v>
      </c>
      <c r="T500" s="188" t="s">
        <v>664</v>
      </c>
      <c r="U500" s="35" t="s">
        <v>880</v>
      </c>
      <c r="V500" s="195"/>
      <c r="W500" s="218" t="s">
        <v>3223</v>
      </c>
    </row>
    <row r="501" s="83" customFormat="1" ht="26" customHeight="1" spans="1:23">
      <c r="A501" s="31" t="s">
        <v>1262</v>
      </c>
      <c r="B501" s="197" t="s">
        <v>20</v>
      </c>
      <c r="C501" s="31" t="s">
        <v>3276</v>
      </c>
      <c r="D501" s="197" t="s">
        <v>3277</v>
      </c>
      <c r="E501" s="198">
        <v>44020</v>
      </c>
      <c r="F501" s="199" t="s">
        <v>1201</v>
      </c>
      <c r="G501" s="220" t="s">
        <v>3278</v>
      </c>
      <c r="H501" s="73">
        <v>10</v>
      </c>
      <c r="I501" s="74">
        <v>1</v>
      </c>
      <c r="J501" s="70">
        <v>734400.364134232</v>
      </c>
      <c r="K501" s="184">
        <v>0</v>
      </c>
      <c r="L501" s="184">
        <v>734400.364134232</v>
      </c>
      <c r="M501" s="197" t="s">
        <v>2137</v>
      </c>
      <c r="N501" s="197" t="s">
        <v>2143</v>
      </c>
      <c r="O501" s="33" t="s">
        <v>1997</v>
      </c>
      <c r="P501" s="182" t="s">
        <v>2081</v>
      </c>
      <c r="Q501" s="182" t="s">
        <v>2103</v>
      </c>
      <c r="R501" s="182" t="s">
        <v>2104</v>
      </c>
      <c r="S501" s="33" t="s">
        <v>2105</v>
      </c>
      <c r="T501" s="188" t="s">
        <v>664</v>
      </c>
      <c r="U501" s="35" t="s">
        <v>880</v>
      </c>
      <c r="V501" s="195"/>
      <c r="W501" s="218" t="s">
        <v>3223</v>
      </c>
    </row>
    <row r="502" s="83" customFormat="1" ht="26" customHeight="1" spans="1:23">
      <c r="A502" s="31" t="s">
        <v>1262</v>
      </c>
      <c r="B502" s="197" t="s">
        <v>20</v>
      </c>
      <c r="C502" s="31" t="s">
        <v>3279</v>
      </c>
      <c r="D502" s="197" t="s">
        <v>3280</v>
      </c>
      <c r="E502" s="198">
        <v>44020</v>
      </c>
      <c r="F502" s="199" t="s">
        <v>1201</v>
      </c>
      <c r="G502" s="220" t="s">
        <v>3281</v>
      </c>
      <c r="H502" s="73">
        <v>10</v>
      </c>
      <c r="I502" s="74">
        <v>1</v>
      </c>
      <c r="J502" s="70">
        <v>186736.419119241</v>
      </c>
      <c r="K502" s="184">
        <v>0</v>
      </c>
      <c r="L502" s="184">
        <v>186736.419119241</v>
      </c>
      <c r="M502" s="197" t="s">
        <v>2137</v>
      </c>
      <c r="N502" s="197" t="s">
        <v>2143</v>
      </c>
      <c r="O502" s="33" t="s">
        <v>1997</v>
      </c>
      <c r="P502" s="182" t="s">
        <v>2081</v>
      </c>
      <c r="Q502" s="182" t="s">
        <v>2103</v>
      </c>
      <c r="R502" s="182" t="s">
        <v>2104</v>
      </c>
      <c r="S502" s="33" t="s">
        <v>2105</v>
      </c>
      <c r="T502" s="188" t="s">
        <v>664</v>
      </c>
      <c r="U502" s="35" t="s">
        <v>880</v>
      </c>
      <c r="V502" s="195"/>
      <c r="W502" s="218" t="s">
        <v>3223</v>
      </c>
    </row>
    <row r="503" s="83" customFormat="1" ht="26" customHeight="1" spans="1:23">
      <c r="A503" s="31" t="s">
        <v>1262</v>
      </c>
      <c r="B503" s="197" t="s">
        <v>20</v>
      </c>
      <c r="C503" s="31" t="s">
        <v>3282</v>
      </c>
      <c r="D503" s="197" t="s">
        <v>3283</v>
      </c>
      <c r="E503" s="198">
        <v>44020</v>
      </c>
      <c r="F503" s="199" t="s">
        <v>1201</v>
      </c>
      <c r="G503" s="220" t="s">
        <v>3284</v>
      </c>
      <c r="H503" s="73">
        <v>1</v>
      </c>
      <c r="I503" s="74">
        <v>1</v>
      </c>
      <c r="J503" s="70">
        <v>133113.535388805</v>
      </c>
      <c r="K503" s="184">
        <v>133113.535388805</v>
      </c>
      <c r="L503" s="184">
        <v>0</v>
      </c>
      <c r="M503" s="197" t="s">
        <v>2123</v>
      </c>
      <c r="N503" s="197" t="s">
        <v>2124</v>
      </c>
      <c r="O503" s="33" t="s">
        <v>1997</v>
      </c>
      <c r="P503" s="182" t="s">
        <v>2196</v>
      </c>
      <c r="Q503" s="182" t="s">
        <v>2082</v>
      </c>
      <c r="R503" s="182" t="s">
        <v>2145</v>
      </c>
      <c r="S503" s="33" t="s">
        <v>2105</v>
      </c>
      <c r="T503" s="188" t="s">
        <v>664</v>
      </c>
      <c r="U503" s="35" t="s">
        <v>880</v>
      </c>
      <c r="V503" s="195"/>
      <c r="W503" s="218" t="s">
        <v>3223</v>
      </c>
    </row>
    <row r="504" s="83" customFormat="1" ht="26" customHeight="1" spans="1:23">
      <c r="A504" s="31" t="s">
        <v>1262</v>
      </c>
      <c r="B504" s="197" t="s">
        <v>20</v>
      </c>
      <c r="C504" s="31" t="s">
        <v>3285</v>
      </c>
      <c r="D504" s="197" t="s">
        <v>3286</v>
      </c>
      <c r="E504" s="198">
        <v>44020</v>
      </c>
      <c r="F504" s="199" t="s">
        <v>1201</v>
      </c>
      <c r="G504" s="220" t="s">
        <v>3287</v>
      </c>
      <c r="H504" s="73">
        <v>1</v>
      </c>
      <c r="I504" s="74">
        <v>1</v>
      </c>
      <c r="J504" s="70">
        <v>107134.746997662</v>
      </c>
      <c r="K504" s="184">
        <v>107134.746997662</v>
      </c>
      <c r="L504" s="184">
        <v>0</v>
      </c>
      <c r="M504" s="197" t="s">
        <v>2123</v>
      </c>
      <c r="N504" s="197" t="s">
        <v>2124</v>
      </c>
      <c r="O504" s="33" t="s">
        <v>1997</v>
      </c>
      <c r="P504" s="182" t="s">
        <v>2196</v>
      </c>
      <c r="Q504" s="182" t="s">
        <v>2082</v>
      </c>
      <c r="R504" s="182" t="s">
        <v>2145</v>
      </c>
      <c r="S504" s="33" t="s">
        <v>2105</v>
      </c>
      <c r="T504" s="188" t="s">
        <v>664</v>
      </c>
      <c r="U504" s="35" t="s">
        <v>880</v>
      </c>
      <c r="V504" s="195"/>
      <c r="W504" s="218" t="s">
        <v>3223</v>
      </c>
    </row>
    <row r="505" s="83" customFormat="1" ht="26" customHeight="1" spans="1:23">
      <c r="A505" s="31" t="s">
        <v>1262</v>
      </c>
      <c r="B505" s="197" t="s">
        <v>20</v>
      </c>
      <c r="C505" s="31" t="s">
        <v>3288</v>
      </c>
      <c r="D505" s="197" t="s">
        <v>3289</v>
      </c>
      <c r="E505" s="198">
        <v>44020</v>
      </c>
      <c r="F505" s="199" t="s">
        <v>1201</v>
      </c>
      <c r="G505" s="220" t="s">
        <v>3290</v>
      </c>
      <c r="H505" s="73">
        <v>1</v>
      </c>
      <c r="I505" s="74">
        <v>1</v>
      </c>
      <c r="J505" s="70">
        <v>146547.011437216</v>
      </c>
      <c r="K505" s="184">
        <v>146547.011437216</v>
      </c>
      <c r="L505" s="184">
        <v>0</v>
      </c>
      <c r="M505" s="197" t="s">
        <v>2123</v>
      </c>
      <c r="N505" s="197" t="s">
        <v>2124</v>
      </c>
      <c r="O505" s="33" t="s">
        <v>1997</v>
      </c>
      <c r="P505" s="182" t="s">
        <v>2196</v>
      </c>
      <c r="Q505" s="182" t="s">
        <v>2082</v>
      </c>
      <c r="R505" s="182" t="s">
        <v>2145</v>
      </c>
      <c r="S505" s="33" t="s">
        <v>2105</v>
      </c>
      <c r="T505" s="188" t="s">
        <v>664</v>
      </c>
      <c r="U505" s="35" t="s">
        <v>880</v>
      </c>
      <c r="V505" s="177"/>
      <c r="W505" s="178" t="s">
        <v>2790</v>
      </c>
    </row>
    <row r="506" s="83" customFormat="1" ht="26" customHeight="1" spans="1:23">
      <c r="A506" s="31" t="s">
        <v>1262</v>
      </c>
      <c r="B506" s="197" t="s">
        <v>20</v>
      </c>
      <c r="C506" s="31" t="s">
        <v>3291</v>
      </c>
      <c r="D506" s="197" t="s">
        <v>3292</v>
      </c>
      <c r="E506" s="198">
        <v>44020</v>
      </c>
      <c r="F506" s="199" t="s">
        <v>1201</v>
      </c>
      <c r="G506" s="220" t="s">
        <v>3293</v>
      </c>
      <c r="H506" s="73">
        <v>1</v>
      </c>
      <c r="I506" s="74">
        <v>1</v>
      </c>
      <c r="J506" s="70">
        <v>66279.2165363774</v>
      </c>
      <c r="K506" s="184">
        <v>66279.2165363774</v>
      </c>
      <c r="L506" s="184">
        <v>0</v>
      </c>
      <c r="M506" s="197" t="s">
        <v>2123</v>
      </c>
      <c r="N506" s="197" t="s">
        <v>2124</v>
      </c>
      <c r="O506" s="33" t="s">
        <v>1997</v>
      </c>
      <c r="P506" s="182" t="s">
        <v>2196</v>
      </c>
      <c r="Q506" s="182" t="s">
        <v>2082</v>
      </c>
      <c r="R506" s="182" t="s">
        <v>2145</v>
      </c>
      <c r="S506" s="33" t="s">
        <v>2105</v>
      </c>
      <c r="T506" s="188" t="s">
        <v>664</v>
      </c>
      <c r="U506" s="35" t="s">
        <v>880</v>
      </c>
      <c r="V506" s="177"/>
      <c r="W506" s="178"/>
    </row>
    <row r="507" s="83" customFormat="1" ht="26" customHeight="1" spans="1:23">
      <c r="A507" s="31" t="s">
        <v>1262</v>
      </c>
      <c r="B507" s="197" t="s">
        <v>20</v>
      </c>
      <c r="C507" s="31" t="s">
        <v>3294</v>
      </c>
      <c r="D507" s="197" t="s">
        <v>3295</v>
      </c>
      <c r="E507" s="198">
        <v>44020</v>
      </c>
      <c r="F507" s="199" t="s">
        <v>1201</v>
      </c>
      <c r="G507" s="220" t="s">
        <v>3296</v>
      </c>
      <c r="H507" s="73">
        <v>1</v>
      </c>
      <c r="I507" s="74">
        <v>1</v>
      </c>
      <c r="J507" s="70">
        <v>159092.323779948</v>
      </c>
      <c r="K507" s="184">
        <v>159092.323779948</v>
      </c>
      <c r="L507" s="184">
        <v>0</v>
      </c>
      <c r="M507" s="197" t="s">
        <v>2123</v>
      </c>
      <c r="N507" s="197" t="s">
        <v>2124</v>
      </c>
      <c r="O507" s="33" t="s">
        <v>1997</v>
      </c>
      <c r="P507" s="182" t="s">
        <v>2196</v>
      </c>
      <c r="Q507" s="182" t="s">
        <v>2082</v>
      </c>
      <c r="R507" s="182" t="s">
        <v>2145</v>
      </c>
      <c r="S507" s="33" t="s">
        <v>2105</v>
      </c>
      <c r="T507" s="188" t="s">
        <v>664</v>
      </c>
      <c r="U507" s="35" t="s">
        <v>880</v>
      </c>
      <c r="V507" s="177"/>
      <c r="W507" s="178"/>
    </row>
    <row r="508" s="83" customFormat="1" ht="26" customHeight="1" spans="1:23">
      <c r="A508" s="31" t="s">
        <v>1262</v>
      </c>
      <c r="B508" s="197" t="s">
        <v>20</v>
      </c>
      <c r="C508" s="31" t="s">
        <v>3297</v>
      </c>
      <c r="D508" s="197" t="s">
        <v>3298</v>
      </c>
      <c r="E508" s="198">
        <v>44020</v>
      </c>
      <c r="F508" s="199" t="s">
        <v>1201</v>
      </c>
      <c r="G508" s="220" t="s">
        <v>3299</v>
      </c>
      <c r="H508" s="73">
        <v>3</v>
      </c>
      <c r="I508" s="74">
        <v>1</v>
      </c>
      <c r="J508" s="70">
        <v>45074.308063265</v>
      </c>
      <c r="K508" s="184">
        <v>45074.308063265</v>
      </c>
      <c r="L508" s="184">
        <v>0</v>
      </c>
      <c r="M508" s="197" t="s">
        <v>2123</v>
      </c>
      <c r="N508" s="197" t="s">
        <v>2124</v>
      </c>
      <c r="O508" s="33" t="s">
        <v>1997</v>
      </c>
      <c r="P508" s="182" t="s">
        <v>2196</v>
      </c>
      <c r="Q508" s="182" t="s">
        <v>2082</v>
      </c>
      <c r="R508" s="182" t="s">
        <v>2145</v>
      </c>
      <c r="S508" s="33" t="s">
        <v>2105</v>
      </c>
      <c r="T508" s="188" t="s">
        <v>664</v>
      </c>
      <c r="U508" s="35" t="s">
        <v>880</v>
      </c>
      <c r="V508" s="177"/>
      <c r="W508" s="178"/>
    </row>
    <row r="509" s="83" customFormat="1" ht="26" customHeight="1" spans="1:23">
      <c r="A509" s="31" t="s">
        <v>1266</v>
      </c>
      <c r="B509" s="31" t="s">
        <v>20</v>
      </c>
      <c r="C509" s="31" t="s">
        <v>3300</v>
      </c>
      <c r="D509" s="31" t="s">
        <v>3301</v>
      </c>
      <c r="E509" s="32">
        <v>43732</v>
      </c>
      <c r="F509" s="31" t="s">
        <v>3302</v>
      </c>
      <c r="G509" s="31" t="s">
        <v>2169</v>
      </c>
      <c r="H509" s="33">
        <v>10</v>
      </c>
      <c r="I509" s="40">
        <v>1</v>
      </c>
      <c r="J509" s="34">
        <v>110000</v>
      </c>
      <c r="K509" s="34">
        <v>53991.6666666667</v>
      </c>
      <c r="L509" s="34">
        <v>56008.3333333333</v>
      </c>
      <c r="M509" s="33" t="s">
        <v>2079</v>
      </c>
      <c r="N509" s="33" t="s">
        <v>2096</v>
      </c>
      <c r="O509" s="33" t="s">
        <v>1997</v>
      </c>
      <c r="P509" s="33" t="s">
        <v>2081</v>
      </c>
      <c r="Q509" s="33" t="s">
        <v>2103</v>
      </c>
      <c r="R509" s="33" t="s">
        <v>2104</v>
      </c>
      <c r="S509" s="33" t="s">
        <v>2084</v>
      </c>
      <c r="T509" s="33" t="s">
        <v>2081</v>
      </c>
      <c r="U509" s="35" t="s">
        <v>803</v>
      </c>
      <c r="V509" s="179" t="s">
        <v>3303</v>
      </c>
      <c r="W509" s="178" t="s">
        <v>414</v>
      </c>
    </row>
    <row r="510" s="83" customFormat="1" ht="26" customHeight="1" spans="1:23">
      <c r="A510" s="31" t="s">
        <v>1266</v>
      </c>
      <c r="B510" s="31" t="s">
        <v>20</v>
      </c>
      <c r="C510" s="31" t="s">
        <v>3304</v>
      </c>
      <c r="D510" s="31" t="s">
        <v>3305</v>
      </c>
      <c r="E510" s="32">
        <v>43732</v>
      </c>
      <c r="F510" s="31" t="s">
        <v>3302</v>
      </c>
      <c r="G510" s="31" t="s">
        <v>2169</v>
      </c>
      <c r="H510" s="33">
        <v>10</v>
      </c>
      <c r="I510" s="40">
        <v>1</v>
      </c>
      <c r="J510" s="34">
        <v>14000</v>
      </c>
      <c r="K510" s="34">
        <v>6871.66666666667</v>
      </c>
      <c r="L510" s="34">
        <v>7128.33333333333</v>
      </c>
      <c r="M510" s="33" t="s">
        <v>2079</v>
      </c>
      <c r="N510" s="33" t="s">
        <v>2096</v>
      </c>
      <c r="O510" s="33" t="s">
        <v>1997</v>
      </c>
      <c r="P510" s="33" t="s">
        <v>2081</v>
      </c>
      <c r="Q510" s="33" t="s">
        <v>2103</v>
      </c>
      <c r="R510" s="33" t="s">
        <v>2104</v>
      </c>
      <c r="S510" s="33" t="s">
        <v>2084</v>
      </c>
      <c r="T510" s="33" t="s">
        <v>2081</v>
      </c>
      <c r="U510" s="35" t="s">
        <v>803</v>
      </c>
      <c r="V510" s="177"/>
      <c r="W510" s="178"/>
    </row>
    <row r="511" s="83" customFormat="1" ht="26" customHeight="1" spans="1:23">
      <c r="A511" s="31" t="s">
        <v>1266</v>
      </c>
      <c r="B511" s="31" t="s">
        <v>20</v>
      </c>
      <c r="C511" s="31" t="s">
        <v>3306</v>
      </c>
      <c r="D511" s="31" t="s">
        <v>3307</v>
      </c>
      <c r="E511" s="32">
        <v>43732</v>
      </c>
      <c r="F511" s="31" t="s">
        <v>3302</v>
      </c>
      <c r="G511" s="31" t="s">
        <v>2169</v>
      </c>
      <c r="H511" s="33">
        <v>10</v>
      </c>
      <c r="I511" s="40">
        <v>2</v>
      </c>
      <c r="J511" s="34">
        <v>156000</v>
      </c>
      <c r="K511" s="34">
        <v>76570</v>
      </c>
      <c r="L511" s="34">
        <v>79430</v>
      </c>
      <c r="M511" s="33" t="s">
        <v>2079</v>
      </c>
      <c r="N511" s="33" t="s">
        <v>2096</v>
      </c>
      <c r="O511" s="33" t="s">
        <v>1997</v>
      </c>
      <c r="P511" s="33" t="s">
        <v>2081</v>
      </c>
      <c r="Q511" s="33" t="s">
        <v>2103</v>
      </c>
      <c r="R511" s="33" t="s">
        <v>2104</v>
      </c>
      <c r="S511" s="33" t="s">
        <v>2084</v>
      </c>
      <c r="T511" s="33" t="s">
        <v>2081</v>
      </c>
      <c r="U511" s="35" t="s">
        <v>803</v>
      </c>
      <c r="V511" s="177"/>
      <c r="W511" s="178"/>
    </row>
    <row r="512" s="83" customFormat="1" ht="26" customHeight="1" spans="1:23">
      <c r="A512" s="31" t="s">
        <v>1266</v>
      </c>
      <c r="B512" s="31" t="s">
        <v>20</v>
      </c>
      <c r="C512" s="31" t="s">
        <v>3308</v>
      </c>
      <c r="D512" s="31" t="s">
        <v>3309</v>
      </c>
      <c r="E512" s="32">
        <v>43732</v>
      </c>
      <c r="F512" s="31" t="s">
        <v>3302</v>
      </c>
      <c r="G512" s="31" t="s">
        <v>2169</v>
      </c>
      <c r="H512" s="33">
        <v>10</v>
      </c>
      <c r="I512" s="40">
        <v>2</v>
      </c>
      <c r="J512" s="34">
        <v>20000</v>
      </c>
      <c r="K512" s="34">
        <v>9816.66666666667</v>
      </c>
      <c r="L512" s="34">
        <v>10183.3333333333</v>
      </c>
      <c r="M512" s="33" t="s">
        <v>2079</v>
      </c>
      <c r="N512" s="33" t="s">
        <v>2096</v>
      </c>
      <c r="O512" s="33" t="s">
        <v>2011</v>
      </c>
      <c r="P512" s="33" t="s">
        <v>2081</v>
      </c>
      <c r="Q512" s="33" t="s">
        <v>2103</v>
      </c>
      <c r="R512" s="33" t="s">
        <v>2104</v>
      </c>
      <c r="S512" s="33" t="s">
        <v>2084</v>
      </c>
      <c r="T512" s="33" t="s">
        <v>2081</v>
      </c>
      <c r="U512" s="35" t="s">
        <v>803</v>
      </c>
      <c r="V512" s="177"/>
      <c r="W512" s="178"/>
    </row>
    <row r="513" s="83" customFormat="1" ht="26" customHeight="1" spans="1:23">
      <c r="A513" s="31" t="s">
        <v>1268</v>
      </c>
      <c r="B513" s="31" t="s">
        <v>20</v>
      </c>
      <c r="C513" s="31" t="s">
        <v>3310</v>
      </c>
      <c r="D513" s="31" t="s">
        <v>3311</v>
      </c>
      <c r="E513" s="32">
        <v>43891</v>
      </c>
      <c r="F513" s="31" t="s">
        <v>1270</v>
      </c>
      <c r="G513" s="31" t="s">
        <v>3312</v>
      </c>
      <c r="H513" s="33">
        <v>10</v>
      </c>
      <c r="I513" s="40">
        <v>1</v>
      </c>
      <c r="J513" s="34">
        <v>159035.654117243</v>
      </c>
      <c r="K513" s="34">
        <v>71764.8389204059</v>
      </c>
      <c r="L513" s="34">
        <v>87270.8151968371</v>
      </c>
      <c r="M513" s="33" t="s">
        <v>2079</v>
      </c>
      <c r="N513" s="33" t="s">
        <v>2089</v>
      </c>
      <c r="O513" s="33" t="s">
        <v>2011</v>
      </c>
      <c r="P513" s="33" t="s">
        <v>2081</v>
      </c>
      <c r="Q513" s="33" t="s">
        <v>2103</v>
      </c>
      <c r="R513" s="33" t="s">
        <v>2104</v>
      </c>
      <c r="S513" s="33" t="s">
        <v>2084</v>
      </c>
      <c r="T513" s="33" t="s">
        <v>2081</v>
      </c>
      <c r="U513" s="35" t="s">
        <v>1272</v>
      </c>
      <c r="V513" s="177"/>
      <c r="W513" s="178"/>
    </row>
    <row r="514" s="83" customFormat="1" ht="26" customHeight="1" spans="1:23">
      <c r="A514" s="31" t="s">
        <v>1268</v>
      </c>
      <c r="B514" s="31" t="s">
        <v>20</v>
      </c>
      <c r="C514" s="31" t="s">
        <v>3313</v>
      </c>
      <c r="D514" s="31" t="s">
        <v>3314</v>
      </c>
      <c r="E514" s="32">
        <v>43891</v>
      </c>
      <c r="F514" s="31" t="s">
        <v>1270</v>
      </c>
      <c r="G514" s="31" t="s">
        <v>3315</v>
      </c>
      <c r="H514" s="33">
        <v>10</v>
      </c>
      <c r="I514" s="40">
        <v>1</v>
      </c>
      <c r="J514" s="34">
        <v>100666.185318893</v>
      </c>
      <c r="K514" s="34">
        <v>45425.6161251505</v>
      </c>
      <c r="L514" s="34">
        <v>55240.5691937425</v>
      </c>
      <c r="M514" s="33" t="s">
        <v>2079</v>
      </c>
      <c r="N514" s="33" t="s">
        <v>2089</v>
      </c>
      <c r="O514" s="33" t="s">
        <v>2011</v>
      </c>
      <c r="P514" s="33" t="s">
        <v>2081</v>
      </c>
      <c r="Q514" s="33" t="s">
        <v>2103</v>
      </c>
      <c r="R514" s="33" t="s">
        <v>2104</v>
      </c>
      <c r="S514" s="33" t="s">
        <v>2084</v>
      </c>
      <c r="T514" s="33" t="s">
        <v>2081</v>
      </c>
      <c r="U514" s="35" t="s">
        <v>1272</v>
      </c>
      <c r="V514" s="177"/>
      <c r="W514" s="178"/>
    </row>
    <row r="515" s="83" customFormat="1" ht="26" customHeight="1" spans="1:23">
      <c r="A515" s="31" t="s">
        <v>1268</v>
      </c>
      <c r="B515" s="31" t="s">
        <v>20</v>
      </c>
      <c r="C515" s="31" t="s">
        <v>3316</v>
      </c>
      <c r="D515" s="31" t="s">
        <v>3317</v>
      </c>
      <c r="E515" s="32">
        <v>43891</v>
      </c>
      <c r="F515" s="31" t="s">
        <v>1270</v>
      </c>
      <c r="G515" s="31" t="s">
        <v>2243</v>
      </c>
      <c r="H515" s="33">
        <v>10</v>
      </c>
      <c r="I515" s="40">
        <v>1</v>
      </c>
      <c r="J515" s="34">
        <v>327376.585869005</v>
      </c>
      <c r="K515" s="34">
        <v>147728.684373389</v>
      </c>
      <c r="L515" s="34">
        <v>179647.901495616</v>
      </c>
      <c r="M515" s="33" t="s">
        <v>2079</v>
      </c>
      <c r="N515" s="33" t="s">
        <v>2089</v>
      </c>
      <c r="O515" s="33" t="s">
        <v>2011</v>
      </c>
      <c r="P515" s="33" t="s">
        <v>2081</v>
      </c>
      <c r="Q515" s="33" t="s">
        <v>2103</v>
      </c>
      <c r="R515" s="33" t="s">
        <v>2104</v>
      </c>
      <c r="S515" s="33" t="s">
        <v>2084</v>
      </c>
      <c r="T515" s="33" t="s">
        <v>2081</v>
      </c>
      <c r="U515" s="35" t="s">
        <v>1272</v>
      </c>
      <c r="V515" s="177"/>
      <c r="W515" s="178"/>
    </row>
    <row r="516" s="83" customFormat="1" ht="26" customHeight="1" spans="1:23">
      <c r="A516" s="31" t="s">
        <v>1268</v>
      </c>
      <c r="B516" s="31" t="s">
        <v>20</v>
      </c>
      <c r="C516" s="31" t="s">
        <v>3318</v>
      </c>
      <c r="D516" s="31" t="s">
        <v>3319</v>
      </c>
      <c r="E516" s="32">
        <v>43891</v>
      </c>
      <c r="F516" s="31" t="s">
        <v>1270</v>
      </c>
      <c r="G516" s="31" t="s">
        <v>2095</v>
      </c>
      <c r="H516" s="33">
        <v>10</v>
      </c>
      <c r="I516" s="40">
        <v>16</v>
      </c>
      <c r="J516" s="34">
        <v>61330.2389547877</v>
      </c>
      <c r="K516" s="34">
        <v>27675.2703283479</v>
      </c>
      <c r="L516" s="34">
        <v>33654.9686264398</v>
      </c>
      <c r="M516" s="33" t="s">
        <v>2079</v>
      </c>
      <c r="N516" s="33" t="s">
        <v>2089</v>
      </c>
      <c r="O516" s="33" t="s">
        <v>2011</v>
      </c>
      <c r="P516" s="33" t="s">
        <v>2081</v>
      </c>
      <c r="Q516" s="33" t="s">
        <v>2103</v>
      </c>
      <c r="R516" s="33" t="s">
        <v>2104</v>
      </c>
      <c r="S516" s="33" t="s">
        <v>2084</v>
      </c>
      <c r="T516" s="33" t="s">
        <v>2081</v>
      </c>
      <c r="U516" s="35" t="s">
        <v>1272</v>
      </c>
      <c r="V516" s="177"/>
      <c r="W516" s="178"/>
    </row>
    <row r="517" s="83" customFormat="1" ht="26" customHeight="1" spans="1:23">
      <c r="A517" s="31" t="s">
        <v>1268</v>
      </c>
      <c r="B517" s="31" t="s">
        <v>20</v>
      </c>
      <c r="C517" s="31" t="s">
        <v>3320</v>
      </c>
      <c r="D517" s="31" t="s">
        <v>3321</v>
      </c>
      <c r="E517" s="32">
        <v>43891</v>
      </c>
      <c r="F517" s="31" t="s">
        <v>1270</v>
      </c>
      <c r="G517" s="31" t="s">
        <v>2095</v>
      </c>
      <c r="H517" s="33">
        <v>10</v>
      </c>
      <c r="I517" s="40">
        <v>1</v>
      </c>
      <c r="J517" s="34">
        <v>2220.57761732852</v>
      </c>
      <c r="K517" s="34">
        <v>1002.03564981949</v>
      </c>
      <c r="L517" s="34">
        <v>1218.54196750903</v>
      </c>
      <c r="M517" s="33" t="s">
        <v>2079</v>
      </c>
      <c r="N517" s="33" t="s">
        <v>2089</v>
      </c>
      <c r="O517" s="33" t="s">
        <v>1997</v>
      </c>
      <c r="P517" s="33" t="s">
        <v>2081</v>
      </c>
      <c r="Q517" s="33" t="s">
        <v>2103</v>
      </c>
      <c r="R517" s="33" t="s">
        <v>2104</v>
      </c>
      <c r="S517" s="33" t="s">
        <v>2084</v>
      </c>
      <c r="T517" s="33" t="s">
        <v>2081</v>
      </c>
      <c r="U517" s="35" t="s">
        <v>1272</v>
      </c>
      <c r="V517" s="177"/>
      <c r="W517" s="178"/>
    </row>
    <row r="518" s="83" customFormat="1" ht="26" customHeight="1" spans="1:23">
      <c r="A518" s="31" t="s">
        <v>1268</v>
      </c>
      <c r="B518" s="31" t="s">
        <v>20</v>
      </c>
      <c r="C518" s="31" t="s">
        <v>3322</v>
      </c>
      <c r="D518" s="31" t="s">
        <v>3323</v>
      </c>
      <c r="E518" s="32">
        <v>43891</v>
      </c>
      <c r="F518" s="31" t="s">
        <v>1270</v>
      </c>
      <c r="G518" s="31" t="s">
        <v>3324</v>
      </c>
      <c r="H518" s="33">
        <v>10</v>
      </c>
      <c r="I518" s="40">
        <v>1</v>
      </c>
      <c r="J518" s="34">
        <v>157978.236204229</v>
      </c>
      <c r="K518" s="34">
        <v>71287.6790871583</v>
      </c>
      <c r="L518" s="34">
        <v>86690.5571170707</v>
      </c>
      <c r="M518" s="33" t="s">
        <v>2079</v>
      </c>
      <c r="N518" s="33" t="s">
        <v>2089</v>
      </c>
      <c r="O518" s="33" t="s">
        <v>1997</v>
      </c>
      <c r="P518" s="33" t="s">
        <v>2081</v>
      </c>
      <c r="Q518" s="33" t="s">
        <v>2103</v>
      </c>
      <c r="R518" s="33" t="s">
        <v>2104</v>
      </c>
      <c r="S518" s="33" t="s">
        <v>2084</v>
      </c>
      <c r="T518" s="33" t="s">
        <v>2081</v>
      </c>
      <c r="U518" s="35" t="s">
        <v>1272</v>
      </c>
      <c r="V518" s="177"/>
      <c r="W518" s="178"/>
    </row>
    <row r="519" s="83" customFormat="1" ht="26" customHeight="1" spans="1:23">
      <c r="A519" s="31" t="s">
        <v>1268</v>
      </c>
      <c r="B519" s="31" t="s">
        <v>20</v>
      </c>
      <c r="C519" s="31" t="s">
        <v>3325</v>
      </c>
      <c r="D519" s="31" t="s">
        <v>3326</v>
      </c>
      <c r="E519" s="32">
        <v>43891</v>
      </c>
      <c r="F519" s="31" t="s">
        <v>1270</v>
      </c>
      <c r="G519" s="31" t="s">
        <v>3327</v>
      </c>
      <c r="H519" s="33">
        <v>10</v>
      </c>
      <c r="I519" s="40">
        <v>1</v>
      </c>
      <c r="J519" s="34">
        <v>164534.227264913</v>
      </c>
      <c r="K519" s="34">
        <v>74246.070053292</v>
      </c>
      <c r="L519" s="34">
        <v>90288.157211621</v>
      </c>
      <c r="M519" s="33" t="s">
        <v>2079</v>
      </c>
      <c r="N519" s="33" t="s">
        <v>2089</v>
      </c>
      <c r="O519" s="33" t="s">
        <v>1997</v>
      </c>
      <c r="P519" s="33" t="s">
        <v>2081</v>
      </c>
      <c r="Q519" s="33" t="s">
        <v>2103</v>
      </c>
      <c r="R519" s="33" t="s">
        <v>2104</v>
      </c>
      <c r="S519" s="33" t="s">
        <v>2084</v>
      </c>
      <c r="T519" s="33" t="s">
        <v>2081</v>
      </c>
      <c r="U519" s="35" t="s">
        <v>1272</v>
      </c>
      <c r="V519" s="177"/>
      <c r="W519" s="178"/>
    </row>
    <row r="520" s="83" customFormat="1" ht="26" customHeight="1" spans="1:23">
      <c r="A520" s="31" t="s">
        <v>1268</v>
      </c>
      <c r="B520" s="31" t="s">
        <v>20</v>
      </c>
      <c r="C520" s="31" t="s">
        <v>3328</v>
      </c>
      <c r="D520" s="31" t="s">
        <v>3329</v>
      </c>
      <c r="E520" s="32">
        <v>43891</v>
      </c>
      <c r="F520" s="31" t="s">
        <v>1270</v>
      </c>
      <c r="G520" s="31" t="s">
        <v>3330</v>
      </c>
      <c r="H520" s="33">
        <v>10</v>
      </c>
      <c r="I520" s="40">
        <v>1</v>
      </c>
      <c r="J520" s="34">
        <v>31511.0538078047</v>
      </c>
      <c r="K520" s="34">
        <v>14219.3630307719</v>
      </c>
      <c r="L520" s="34">
        <v>17291.6907770328</v>
      </c>
      <c r="M520" s="33" t="s">
        <v>2079</v>
      </c>
      <c r="N520" s="33" t="s">
        <v>2089</v>
      </c>
      <c r="O520" s="33" t="s">
        <v>1997</v>
      </c>
      <c r="P520" s="33" t="s">
        <v>2081</v>
      </c>
      <c r="Q520" s="33" t="s">
        <v>2103</v>
      </c>
      <c r="R520" s="33" t="s">
        <v>2104</v>
      </c>
      <c r="S520" s="33" t="s">
        <v>2084</v>
      </c>
      <c r="T520" s="33" t="s">
        <v>2081</v>
      </c>
      <c r="U520" s="35" t="s">
        <v>1272</v>
      </c>
      <c r="V520" s="177"/>
      <c r="W520" s="178"/>
    </row>
    <row r="521" s="83" customFormat="1" ht="26" customHeight="1" spans="1:23">
      <c r="A521" s="31" t="s">
        <v>1268</v>
      </c>
      <c r="B521" s="31" t="s">
        <v>20</v>
      </c>
      <c r="C521" s="31" t="s">
        <v>3331</v>
      </c>
      <c r="D521" s="31" t="s">
        <v>3332</v>
      </c>
      <c r="E521" s="32">
        <v>43891</v>
      </c>
      <c r="F521" s="31" t="s">
        <v>1270</v>
      </c>
      <c r="G521" s="31" t="s">
        <v>2078</v>
      </c>
      <c r="H521" s="33">
        <v>10</v>
      </c>
      <c r="I521" s="40">
        <v>1</v>
      </c>
      <c r="J521" s="34">
        <v>75605.380780471</v>
      </c>
      <c r="K521" s="34">
        <v>34116.9280771875</v>
      </c>
      <c r="L521" s="34">
        <v>41488.4527032835</v>
      </c>
      <c r="M521" s="33" t="s">
        <v>2079</v>
      </c>
      <c r="N521" s="33" t="s">
        <v>2089</v>
      </c>
      <c r="O521" s="33" t="s">
        <v>1997</v>
      </c>
      <c r="P521" s="33" t="s">
        <v>2081</v>
      </c>
      <c r="Q521" s="33" t="s">
        <v>2103</v>
      </c>
      <c r="R521" s="33" t="s">
        <v>2104</v>
      </c>
      <c r="S521" s="33" t="s">
        <v>2084</v>
      </c>
      <c r="T521" s="33" t="s">
        <v>2081</v>
      </c>
      <c r="U521" s="35" t="s">
        <v>1272</v>
      </c>
      <c r="V521" s="177"/>
      <c r="W521" s="178"/>
    </row>
    <row r="522" s="83" customFormat="1" ht="26" customHeight="1" spans="1:23">
      <c r="A522" s="31" t="s">
        <v>1268</v>
      </c>
      <c r="B522" s="31" t="s">
        <v>20</v>
      </c>
      <c r="C522" s="31" t="s">
        <v>3333</v>
      </c>
      <c r="D522" s="31" t="s">
        <v>3334</v>
      </c>
      <c r="E522" s="32">
        <v>43891</v>
      </c>
      <c r="F522" s="31" t="s">
        <v>1270</v>
      </c>
      <c r="G522" s="31" t="s">
        <v>3335</v>
      </c>
      <c r="H522" s="33">
        <v>5</v>
      </c>
      <c r="I522" s="40">
        <v>25</v>
      </c>
      <c r="J522" s="34">
        <v>151105.019769641</v>
      </c>
      <c r="K522" s="34">
        <v>136372.280342101</v>
      </c>
      <c r="L522" s="34">
        <v>14732.73942754</v>
      </c>
      <c r="M522" s="33" t="s">
        <v>2079</v>
      </c>
      <c r="N522" s="33" t="s">
        <v>2110</v>
      </c>
      <c r="O522" s="33" t="s">
        <v>1997</v>
      </c>
      <c r="P522" s="33" t="s">
        <v>2081</v>
      </c>
      <c r="Q522" s="33" t="s">
        <v>2103</v>
      </c>
      <c r="R522" s="33" t="s">
        <v>2104</v>
      </c>
      <c r="S522" s="33" t="s">
        <v>2084</v>
      </c>
      <c r="T522" s="33" t="s">
        <v>2081</v>
      </c>
      <c r="U522" s="35" t="s">
        <v>1272</v>
      </c>
      <c r="V522" s="177"/>
      <c r="W522" s="178"/>
    </row>
    <row r="523" s="83" customFormat="1" ht="26" customHeight="1" spans="1:23">
      <c r="A523" s="31" t="s">
        <v>1268</v>
      </c>
      <c r="B523" s="31" t="s">
        <v>20</v>
      </c>
      <c r="C523" s="31" t="s">
        <v>3336</v>
      </c>
      <c r="D523" s="31" t="s">
        <v>3337</v>
      </c>
      <c r="E523" s="32">
        <v>43891</v>
      </c>
      <c r="F523" s="31" t="s">
        <v>1270</v>
      </c>
      <c r="G523" s="31" t="s">
        <v>2078</v>
      </c>
      <c r="H523" s="33">
        <v>5</v>
      </c>
      <c r="I523" s="40">
        <v>1</v>
      </c>
      <c r="J523" s="34">
        <v>92206.8420147843</v>
      </c>
      <c r="K523" s="34">
        <v>83216.6749183428</v>
      </c>
      <c r="L523" s="34">
        <v>8990.16709644147</v>
      </c>
      <c r="M523" s="33" t="s">
        <v>2079</v>
      </c>
      <c r="N523" s="33" t="s">
        <v>2110</v>
      </c>
      <c r="O523" s="33" t="s">
        <v>1997</v>
      </c>
      <c r="P523" s="33" t="s">
        <v>2081</v>
      </c>
      <c r="Q523" s="33" t="s">
        <v>2103</v>
      </c>
      <c r="R523" s="33" t="s">
        <v>2104</v>
      </c>
      <c r="S523" s="33" t="s">
        <v>2084</v>
      </c>
      <c r="T523" s="33" t="s">
        <v>2081</v>
      </c>
      <c r="U523" s="35" t="s">
        <v>1272</v>
      </c>
      <c r="V523" s="177"/>
      <c r="W523" s="178"/>
    </row>
    <row r="524" s="83" customFormat="1" ht="26" customHeight="1" spans="1:23">
      <c r="A524" s="31" t="s">
        <v>1268</v>
      </c>
      <c r="B524" s="31" t="s">
        <v>20</v>
      </c>
      <c r="C524" s="31" t="s">
        <v>3338</v>
      </c>
      <c r="D524" s="31" t="s">
        <v>3339</v>
      </c>
      <c r="E524" s="32">
        <v>43891</v>
      </c>
      <c r="F524" s="31" t="s">
        <v>1270</v>
      </c>
      <c r="G524" s="31" t="s">
        <v>2095</v>
      </c>
      <c r="H524" s="33">
        <v>5</v>
      </c>
      <c r="I524" s="40">
        <v>20</v>
      </c>
      <c r="J524" s="34">
        <v>461034.210073921</v>
      </c>
      <c r="K524" s="34">
        <v>416083.374591714</v>
      </c>
      <c r="L524" s="34">
        <v>44950.8354822073</v>
      </c>
      <c r="M524" s="33" t="s">
        <v>2079</v>
      </c>
      <c r="N524" s="33" t="s">
        <v>2110</v>
      </c>
      <c r="O524" s="33" t="s">
        <v>1997</v>
      </c>
      <c r="P524" s="33" t="s">
        <v>2081</v>
      </c>
      <c r="Q524" s="33" t="s">
        <v>2103</v>
      </c>
      <c r="R524" s="33" t="s">
        <v>2104</v>
      </c>
      <c r="S524" s="33" t="s">
        <v>2084</v>
      </c>
      <c r="T524" s="33" t="s">
        <v>2081</v>
      </c>
      <c r="U524" s="35" t="s">
        <v>1272</v>
      </c>
      <c r="V524" s="177"/>
      <c r="W524" s="178"/>
    </row>
    <row r="525" s="83" customFormat="1" ht="26" customHeight="1" spans="1:23">
      <c r="A525" s="31" t="s">
        <v>1268</v>
      </c>
      <c r="B525" s="31" t="s">
        <v>20</v>
      </c>
      <c r="C525" s="31" t="s">
        <v>3340</v>
      </c>
      <c r="D525" s="31" t="s">
        <v>3341</v>
      </c>
      <c r="E525" s="32">
        <v>43891</v>
      </c>
      <c r="F525" s="31" t="s">
        <v>1270</v>
      </c>
      <c r="G525" s="31" t="s">
        <v>3342</v>
      </c>
      <c r="H525" s="33">
        <v>5</v>
      </c>
      <c r="I525" s="40">
        <v>2</v>
      </c>
      <c r="J525" s="34">
        <v>317225.373904074</v>
      </c>
      <c r="K525" s="34">
        <v>286295.899948427</v>
      </c>
      <c r="L525" s="34">
        <v>30929.4739556473</v>
      </c>
      <c r="M525" s="33" t="s">
        <v>2079</v>
      </c>
      <c r="N525" s="33" t="s">
        <v>2110</v>
      </c>
      <c r="O525" s="33" t="s">
        <v>1997</v>
      </c>
      <c r="P525" s="33" t="s">
        <v>2081</v>
      </c>
      <c r="Q525" s="33" t="s">
        <v>2103</v>
      </c>
      <c r="R525" s="33" t="s">
        <v>2104</v>
      </c>
      <c r="S525" s="33" t="s">
        <v>2084</v>
      </c>
      <c r="T525" s="33" t="s">
        <v>2081</v>
      </c>
      <c r="U525" s="35" t="s">
        <v>1272</v>
      </c>
      <c r="V525" s="177"/>
      <c r="W525" s="178"/>
    </row>
    <row r="526" s="83" customFormat="1" ht="26" customHeight="1" spans="1:23">
      <c r="A526" s="31" t="s">
        <v>1268</v>
      </c>
      <c r="B526" s="31" t="s">
        <v>20</v>
      </c>
      <c r="C526" s="31" t="s">
        <v>3343</v>
      </c>
      <c r="D526" s="31" t="s">
        <v>3344</v>
      </c>
      <c r="E526" s="32">
        <v>43891</v>
      </c>
      <c r="F526" s="31" t="s">
        <v>1270</v>
      </c>
      <c r="G526" s="31" t="s">
        <v>2092</v>
      </c>
      <c r="H526" s="33">
        <v>5</v>
      </c>
      <c r="I526" s="40">
        <v>20</v>
      </c>
      <c r="J526" s="34">
        <v>52870.895650679</v>
      </c>
      <c r="K526" s="34">
        <v>47715.9833247378</v>
      </c>
      <c r="L526" s="34">
        <v>5154.91232594121</v>
      </c>
      <c r="M526" s="33" t="s">
        <v>2079</v>
      </c>
      <c r="N526" s="33" t="s">
        <v>2110</v>
      </c>
      <c r="O526" s="33" t="s">
        <v>1997</v>
      </c>
      <c r="P526" s="33" t="s">
        <v>2081</v>
      </c>
      <c r="Q526" s="33" t="s">
        <v>2103</v>
      </c>
      <c r="R526" s="33" t="s">
        <v>2104</v>
      </c>
      <c r="S526" s="33" t="s">
        <v>2084</v>
      </c>
      <c r="T526" s="33" t="s">
        <v>2081</v>
      </c>
      <c r="U526" s="35" t="s">
        <v>1272</v>
      </c>
      <c r="V526" s="177"/>
      <c r="W526" s="178"/>
    </row>
    <row r="527" s="83" customFormat="1" ht="26" customHeight="1" spans="1:23">
      <c r="A527" s="31" t="s">
        <v>1268</v>
      </c>
      <c r="B527" s="31" t="s">
        <v>20</v>
      </c>
      <c r="C527" s="31" t="s">
        <v>3345</v>
      </c>
      <c r="D527" s="31" t="s">
        <v>3346</v>
      </c>
      <c r="E527" s="32">
        <v>43891</v>
      </c>
      <c r="F527" s="31" t="s">
        <v>1270</v>
      </c>
      <c r="G527" s="31" t="s">
        <v>2092</v>
      </c>
      <c r="H527" s="33">
        <v>5</v>
      </c>
      <c r="I527" s="40">
        <v>20</v>
      </c>
      <c r="J527" s="34">
        <v>52870.895650679</v>
      </c>
      <c r="K527" s="34">
        <v>47715.9833247378</v>
      </c>
      <c r="L527" s="34">
        <v>5154.91232594121</v>
      </c>
      <c r="M527" s="33" t="s">
        <v>2079</v>
      </c>
      <c r="N527" s="33" t="s">
        <v>2110</v>
      </c>
      <c r="O527" s="33" t="s">
        <v>1997</v>
      </c>
      <c r="P527" s="33" t="s">
        <v>2081</v>
      </c>
      <c r="Q527" s="33" t="s">
        <v>2103</v>
      </c>
      <c r="R527" s="33" t="s">
        <v>2104</v>
      </c>
      <c r="S527" s="33" t="s">
        <v>2084</v>
      </c>
      <c r="T527" s="33" t="s">
        <v>2081</v>
      </c>
      <c r="U527" s="35" t="s">
        <v>1272</v>
      </c>
      <c r="V527" s="177"/>
      <c r="W527" s="178"/>
    </row>
    <row r="528" s="83" customFormat="1" ht="26" customHeight="1" spans="1:23">
      <c r="A528" s="31" t="s">
        <v>1268</v>
      </c>
      <c r="B528" s="31" t="s">
        <v>20</v>
      </c>
      <c r="C528" s="31" t="s">
        <v>3347</v>
      </c>
      <c r="D528" s="31" t="s">
        <v>3348</v>
      </c>
      <c r="E528" s="32">
        <v>43891</v>
      </c>
      <c r="F528" s="31" t="s">
        <v>1270</v>
      </c>
      <c r="G528" s="31" t="s">
        <v>2213</v>
      </c>
      <c r="H528" s="33">
        <v>3</v>
      </c>
      <c r="I528" s="40">
        <v>47</v>
      </c>
      <c r="J528" s="34">
        <v>496986.419116383</v>
      </c>
      <c r="K528" s="34">
        <v>472137.098160564</v>
      </c>
      <c r="L528" s="34">
        <v>24849.3209558192</v>
      </c>
      <c r="M528" s="33" t="s">
        <v>2079</v>
      </c>
      <c r="N528" s="33" t="s">
        <v>2110</v>
      </c>
      <c r="O528" s="33" t="s">
        <v>1997</v>
      </c>
      <c r="P528" s="33" t="s">
        <v>2081</v>
      </c>
      <c r="Q528" s="33" t="s">
        <v>2103</v>
      </c>
      <c r="R528" s="33" t="s">
        <v>2104</v>
      </c>
      <c r="S528" s="33" t="s">
        <v>2084</v>
      </c>
      <c r="T528" s="33" t="s">
        <v>2081</v>
      </c>
      <c r="U528" s="35" t="s">
        <v>1272</v>
      </c>
      <c r="V528" s="177"/>
      <c r="W528" s="178"/>
    </row>
    <row r="529" s="83" customFormat="1" ht="26" customHeight="1" spans="1:23">
      <c r="A529" s="31" t="s">
        <v>1268</v>
      </c>
      <c r="B529" s="31" t="s">
        <v>20</v>
      </c>
      <c r="C529" s="31" t="s">
        <v>3349</v>
      </c>
      <c r="D529" s="31" t="s">
        <v>3350</v>
      </c>
      <c r="E529" s="32">
        <v>43891</v>
      </c>
      <c r="F529" s="31" t="s">
        <v>1270</v>
      </c>
      <c r="G529" s="31" t="s">
        <v>2092</v>
      </c>
      <c r="H529" s="33">
        <v>5</v>
      </c>
      <c r="I529" s="40">
        <v>6</v>
      </c>
      <c r="J529" s="34">
        <v>20302.4239298608</v>
      </c>
      <c r="K529" s="34">
        <v>18322.9375966994</v>
      </c>
      <c r="L529" s="34">
        <v>1979.48633316143</v>
      </c>
      <c r="M529" s="33" t="s">
        <v>2079</v>
      </c>
      <c r="N529" s="33" t="s">
        <v>2110</v>
      </c>
      <c r="O529" s="33" t="s">
        <v>1997</v>
      </c>
      <c r="P529" s="33" t="s">
        <v>2081</v>
      </c>
      <c r="Q529" s="33" t="s">
        <v>2103</v>
      </c>
      <c r="R529" s="33" t="s">
        <v>2104</v>
      </c>
      <c r="S529" s="33" t="s">
        <v>2084</v>
      </c>
      <c r="T529" s="33" t="s">
        <v>2081</v>
      </c>
      <c r="U529" s="35" t="s">
        <v>1272</v>
      </c>
      <c r="V529" s="177"/>
      <c r="W529" s="178"/>
    </row>
    <row r="530" s="83" customFormat="1" ht="26" customHeight="1" spans="1:23">
      <c r="A530" s="31" t="s">
        <v>1268</v>
      </c>
      <c r="B530" s="31" t="s">
        <v>20</v>
      </c>
      <c r="C530" s="31" t="s">
        <v>3351</v>
      </c>
      <c r="D530" s="31" t="s">
        <v>3352</v>
      </c>
      <c r="E530" s="32">
        <v>43891</v>
      </c>
      <c r="F530" s="31" t="s">
        <v>1270</v>
      </c>
      <c r="G530" s="31" t="s">
        <v>2092</v>
      </c>
      <c r="H530" s="33">
        <v>5</v>
      </c>
      <c r="I530" s="40">
        <v>6</v>
      </c>
      <c r="J530" s="34">
        <v>22840.2269210933</v>
      </c>
      <c r="K530" s="34">
        <v>20613.3047962867</v>
      </c>
      <c r="L530" s="34">
        <v>2226.92212480659</v>
      </c>
      <c r="M530" s="33" t="s">
        <v>2079</v>
      </c>
      <c r="N530" s="33" t="s">
        <v>2110</v>
      </c>
      <c r="O530" s="33" t="s">
        <v>1997</v>
      </c>
      <c r="P530" s="33" t="s">
        <v>2081</v>
      </c>
      <c r="Q530" s="33" t="s">
        <v>2103</v>
      </c>
      <c r="R530" s="33" t="s">
        <v>2104</v>
      </c>
      <c r="S530" s="33" t="s">
        <v>2084</v>
      </c>
      <c r="T530" s="33" t="s">
        <v>2081</v>
      </c>
      <c r="U530" s="35" t="s">
        <v>1272</v>
      </c>
      <c r="V530" s="177"/>
      <c r="W530" s="178"/>
    </row>
    <row r="531" s="83" customFormat="1" ht="26" customHeight="1" spans="1:23">
      <c r="A531" s="31" t="s">
        <v>1268</v>
      </c>
      <c r="B531" s="31" t="s">
        <v>20</v>
      </c>
      <c r="C531" s="31" t="s">
        <v>3353</v>
      </c>
      <c r="D531" s="31" t="s">
        <v>3354</v>
      </c>
      <c r="E531" s="32">
        <v>43891</v>
      </c>
      <c r="F531" s="31" t="s">
        <v>1270</v>
      </c>
      <c r="G531" s="31" t="s">
        <v>2092</v>
      </c>
      <c r="H531" s="33">
        <v>5</v>
      </c>
      <c r="I531" s="40">
        <v>2</v>
      </c>
      <c r="J531" s="34">
        <v>5075.60598246519</v>
      </c>
      <c r="K531" s="34">
        <v>4580.73439917483</v>
      </c>
      <c r="L531" s="34">
        <v>494.871583290355</v>
      </c>
      <c r="M531" s="33" t="s">
        <v>2079</v>
      </c>
      <c r="N531" s="33" t="s">
        <v>2110</v>
      </c>
      <c r="O531" s="33" t="s">
        <v>1997</v>
      </c>
      <c r="P531" s="33" t="s">
        <v>2081</v>
      </c>
      <c r="Q531" s="33" t="s">
        <v>2103</v>
      </c>
      <c r="R531" s="33" t="s">
        <v>2104</v>
      </c>
      <c r="S531" s="33" t="s">
        <v>2084</v>
      </c>
      <c r="T531" s="33" t="s">
        <v>2081</v>
      </c>
      <c r="U531" s="35" t="s">
        <v>1272</v>
      </c>
      <c r="V531" s="177"/>
      <c r="W531" s="178"/>
    </row>
    <row r="532" s="83" customFormat="1" ht="26" customHeight="1" spans="1:23">
      <c r="A532" s="31" t="s">
        <v>1268</v>
      </c>
      <c r="B532" s="31" t="s">
        <v>20</v>
      </c>
      <c r="C532" s="31" t="s">
        <v>3355</v>
      </c>
      <c r="D532" s="31" t="s">
        <v>3356</v>
      </c>
      <c r="E532" s="32">
        <v>43891</v>
      </c>
      <c r="F532" s="31" t="s">
        <v>1270</v>
      </c>
      <c r="G532" s="31" t="s">
        <v>2092</v>
      </c>
      <c r="H532" s="33">
        <v>5</v>
      </c>
      <c r="I532" s="40">
        <v>3</v>
      </c>
      <c r="J532" s="34">
        <v>19033.5224342445</v>
      </c>
      <c r="K532" s="34">
        <v>17177.7539969057</v>
      </c>
      <c r="L532" s="34">
        <v>1855.76843733884</v>
      </c>
      <c r="M532" s="33" t="s">
        <v>2079</v>
      </c>
      <c r="N532" s="33" t="s">
        <v>2110</v>
      </c>
      <c r="O532" s="33" t="s">
        <v>1997</v>
      </c>
      <c r="P532" s="33" t="s">
        <v>2081</v>
      </c>
      <c r="Q532" s="33" t="s">
        <v>2103</v>
      </c>
      <c r="R532" s="33" t="s">
        <v>2104</v>
      </c>
      <c r="S532" s="33" t="s">
        <v>2084</v>
      </c>
      <c r="T532" s="33" t="s">
        <v>2081</v>
      </c>
      <c r="U532" s="35" t="s">
        <v>1272</v>
      </c>
      <c r="V532" s="177"/>
      <c r="W532" s="178"/>
    </row>
    <row r="533" s="83" customFormat="1" ht="26" customHeight="1" spans="1:23">
      <c r="A533" s="31" t="s">
        <v>1268</v>
      </c>
      <c r="B533" s="31" t="s">
        <v>20</v>
      </c>
      <c r="C533" s="31" t="s">
        <v>3357</v>
      </c>
      <c r="D533" s="31" t="s">
        <v>3358</v>
      </c>
      <c r="E533" s="32">
        <v>43891</v>
      </c>
      <c r="F533" s="31" t="s">
        <v>1270</v>
      </c>
      <c r="G533" s="31" t="s">
        <v>2092</v>
      </c>
      <c r="H533" s="33">
        <v>5</v>
      </c>
      <c r="I533" s="40">
        <v>3</v>
      </c>
      <c r="J533" s="34">
        <v>25378.0299123259</v>
      </c>
      <c r="K533" s="34">
        <v>22903.6719958741</v>
      </c>
      <c r="L533" s="34">
        <v>2474.35791645177</v>
      </c>
      <c r="M533" s="33" t="s">
        <v>2079</v>
      </c>
      <c r="N533" s="33" t="s">
        <v>2110</v>
      </c>
      <c r="O533" s="33" t="s">
        <v>1997</v>
      </c>
      <c r="P533" s="33" t="s">
        <v>2081</v>
      </c>
      <c r="Q533" s="33" t="s">
        <v>2103</v>
      </c>
      <c r="R533" s="33" t="s">
        <v>2104</v>
      </c>
      <c r="S533" s="33" t="s">
        <v>2084</v>
      </c>
      <c r="T533" s="33" t="s">
        <v>2081</v>
      </c>
      <c r="U533" s="35" t="s">
        <v>1272</v>
      </c>
      <c r="V533" s="177"/>
      <c r="W533" s="178"/>
    </row>
    <row r="534" s="83" customFormat="1" ht="26" customHeight="1" spans="1:23">
      <c r="A534" s="31" t="s">
        <v>1268</v>
      </c>
      <c r="B534" s="31" t="s">
        <v>20</v>
      </c>
      <c r="C534" s="31" t="s">
        <v>3359</v>
      </c>
      <c r="D534" s="31" t="s">
        <v>3360</v>
      </c>
      <c r="E534" s="32">
        <v>43891</v>
      </c>
      <c r="F534" s="31" t="s">
        <v>1270</v>
      </c>
      <c r="G534" s="31" t="s">
        <v>2092</v>
      </c>
      <c r="H534" s="33">
        <v>5</v>
      </c>
      <c r="I534" s="40">
        <v>6</v>
      </c>
      <c r="J534" s="34">
        <v>20302.4239298608</v>
      </c>
      <c r="K534" s="34">
        <v>18322.9375966994</v>
      </c>
      <c r="L534" s="34">
        <v>1979.48633316143</v>
      </c>
      <c r="M534" s="33" t="s">
        <v>2079</v>
      </c>
      <c r="N534" s="33" t="s">
        <v>2110</v>
      </c>
      <c r="O534" s="33" t="s">
        <v>1997</v>
      </c>
      <c r="P534" s="33" t="s">
        <v>2081</v>
      </c>
      <c r="Q534" s="33" t="s">
        <v>2103</v>
      </c>
      <c r="R534" s="33" t="s">
        <v>2104</v>
      </c>
      <c r="S534" s="33" t="s">
        <v>2084</v>
      </c>
      <c r="T534" s="33" t="s">
        <v>2081</v>
      </c>
      <c r="U534" s="35" t="s">
        <v>1272</v>
      </c>
      <c r="V534" s="177"/>
      <c r="W534" s="178"/>
    </row>
    <row r="535" s="83" customFormat="1" ht="26" customHeight="1" spans="1:23">
      <c r="A535" s="31" t="s">
        <v>1268</v>
      </c>
      <c r="B535" s="31" t="s">
        <v>20</v>
      </c>
      <c r="C535" s="31" t="s">
        <v>3361</v>
      </c>
      <c r="D535" s="31" t="s">
        <v>3362</v>
      </c>
      <c r="E535" s="32">
        <v>43891</v>
      </c>
      <c r="F535" s="31" t="s">
        <v>1270</v>
      </c>
      <c r="G535" s="31" t="s">
        <v>2092</v>
      </c>
      <c r="H535" s="33">
        <v>5</v>
      </c>
      <c r="I535" s="40">
        <v>6</v>
      </c>
      <c r="J535" s="34">
        <v>22840.2269210933</v>
      </c>
      <c r="K535" s="34">
        <v>20613.3047962867</v>
      </c>
      <c r="L535" s="34">
        <v>2226.92212480659</v>
      </c>
      <c r="M535" s="33" t="s">
        <v>2079</v>
      </c>
      <c r="N535" s="33" t="s">
        <v>2110</v>
      </c>
      <c r="O535" s="33" t="s">
        <v>1997</v>
      </c>
      <c r="P535" s="33" t="s">
        <v>2081</v>
      </c>
      <c r="Q535" s="33" t="s">
        <v>2103</v>
      </c>
      <c r="R535" s="33" t="s">
        <v>2104</v>
      </c>
      <c r="S535" s="33" t="s">
        <v>2084</v>
      </c>
      <c r="T535" s="33" t="s">
        <v>2081</v>
      </c>
      <c r="U535" s="35" t="s">
        <v>1272</v>
      </c>
      <c r="V535" s="177"/>
      <c r="W535" s="178"/>
    </row>
    <row r="536" s="83" customFormat="1" ht="26" customHeight="1" spans="1:23">
      <c r="A536" s="31" t="s">
        <v>1268</v>
      </c>
      <c r="B536" s="31" t="s">
        <v>20</v>
      </c>
      <c r="C536" s="31" t="s">
        <v>3363</v>
      </c>
      <c r="D536" s="31" t="s">
        <v>3364</v>
      </c>
      <c r="E536" s="32">
        <v>43891</v>
      </c>
      <c r="F536" s="31" t="s">
        <v>1270</v>
      </c>
      <c r="G536" s="31" t="s">
        <v>2092</v>
      </c>
      <c r="H536" s="33">
        <v>5</v>
      </c>
      <c r="I536" s="40">
        <v>3</v>
      </c>
      <c r="J536" s="34">
        <v>26646.9314079422</v>
      </c>
      <c r="K536" s="34">
        <v>24048.8555956678</v>
      </c>
      <c r="L536" s="34">
        <v>2598.07581227436</v>
      </c>
      <c r="M536" s="33" t="s">
        <v>2079</v>
      </c>
      <c r="N536" s="33" t="s">
        <v>2110</v>
      </c>
      <c r="O536" s="33" t="s">
        <v>1997</v>
      </c>
      <c r="P536" s="33" t="s">
        <v>2081</v>
      </c>
      <c r="Q536" s="33" t="s">
        <v>2103</v>
      </c>
      <c r="R536" s="33" t="s">
        <v>2104</v>
      </c>
      <c r="S536" s="33" t="s">
        <v>2084</v>
      </c>
      <c r="T536" s="33" t="s">
        <v>2081</v>
      </c>
      <c r="U536" s="35" t="s">
        <v>1272</v>
      </c>
      <c r="V536" s="177"/>
      <c r="W536" s="178"/>
    </row>
    <row r="537" s="83" customFormat="1" ht="26" customHeight="1" spans="1:23">
      <c r="A537" s="31" t="s">
        <v>1268</v>
      </c>
      <c r="B537" s="31" t="s">
        <v>20</v>
      </c>
      <c r="C537" s="31" t="s">
        <v>3365</v>
      </c>
      <c r="D537" s="31" t="s">
        <v>3366</v>
      </c>
      <c r="E537" s="32">
        <v>43891</v>
      </c>
      <c r="F537" s="31" t="s">
        <v>1270</v>
      </c>
      <c r="G537" s="31" t="s">
        <v>2092</v>
      </c>
      <c r="H537" s="33">
        <v>5</v>
      </c>
      <c r="I537" s="40">
        <v>3</v>
      </c>
      <c r="J537" s="34">
        <v>30453.6358947911</v>
      </c>
      <c r="K537" s="34">
        <v>27484.406395049</v>
      </c>
      <c r="L537" s="34">
        <v>2969.22949974213</v>
      </c>
      <c r="M537" s="33" t="s">
        <v>2079</v>
      </c>
      <c r="N537" s="33" t="s">
        <v>2110</v>
      </c>
      <c r="O537" s="33" t="s">
        <v>1997</v>
      </c>
      <c r="P537" s="33" t="s">
        <v>2081</v>
      </c>
      <c r="Q537" s="33" t="s">
        <v>2103</v>
      </c>
      <c r="R537" s="33" t="s">
        <v>2104</v>
      </c>
      <c r="S537" s="33" t="s">
        <v>2084</v>
      </c>
      <c r="T537" s="33" t="s">
        <v>2081</v>
      </c>
      <c r="U537" s="35" t="s">
        <v>1272</v>
      </c>
      <c r="V537" s="177"/>
      <c r="W537" s="178"/>
    </row>
    <row r="538" s="83" customFormat="1" ht="26" customHeight="1" spans="1:23">
      <c r="A538" s="31" t="s">
        <v>1268</v>
      </c>
      <c r="B538" s="31" t="s">
        <v>20</v>
      </c>
      <c r="C538" s="31" t="s">
        <v>3367</v>
      </c>
      <c r="D538" s="31" t="s">
        <v>3368</v>
      </c>
      <c r="E538" s="32">
        <v>43891</v>
      </c>
      <c r="F538" s="31" t="s">
        <v>1270</v>
      </c>
      <c r="G538" s="31" t="s">
        <v>2092</v>
      </c>
      <c r="H538" s="33">
        <v>5</v>
      </c>
      <c r="I538" s="40">
        <v>4</v>
      </c>
      <c r="J538" s="34">
        <v>32145.5045556129</v>
      </c>
      <c r="K538" s="34">
        <v>29011.3178614406</v>
      </c>
      <c r="L538" s="34">
        <v>3134.18669417226</v>
      </c>
      <c r="M538" s="33" t="s">
        <v>2079</v>
      </c>
      <c r="N538" s="33" t="s">
        <v>2110</v>
      </c>
      <c r="O538" s="33" t="s">
        <v>1997</v>
      </c>
      <c r="P538" s="33" t="s">
        <v>2081</v>
      </c>
      <c r="Q538" s="33" t="s">
        <v>2103</v>
      </c>
      <c r="R538" s="33" t="s">
        <v>2104</v>
      </c>
      <c r="S538" s="33" t="s">
        <v>2084</v>
      </c>
      <c r="T538" s="33" t="s">
        <v>2081</v>
      </c>
      <c r="U538" s="35" t="s">
        <v>1272</v>
      </c>
      <c r="V538" s="177"/>
      <c r="W538" s="178"/>
    </row>
    <row r="539" s="83" customFormat="1" ht="26" customHeight="1" spans="1:23">
      <c r="A539" s="31" t="s">
        <v>1268</v>
      </c>
      <c r="B539" s="31" t="s">
        <v>20</v>
      </c>
      <c r="C539" s="31" t="s">
        <v>3369</v>
      </c>
      <c r="D539" s="31" t="s">
        <v>3370</v>
      </c>
      <c r="E539" s="32">
        <v>43891</v>
      </c>
      <c r="F539" s="31" t="s">
        <v>1270</v>
      </c>
      <c r="G539" s="31" t="s">
        <v>2092</v>
      </c>
      <c r="H539" s="33">
        <v>5</v>
      </c>
      <c r="I539" s="40">
        <v>3</v>
      </c>
      <c r="J539" s="34">
        <v>28550.2836513667</v>
      </c>
      <c r="K539" s="34">
        <v>25766.6309953584</v>
      </c>
      <c r="L539" s="34">
        <v>2783.65265600825</v>
      </c>
      <c r="M539" s="33" t="s">
        <v>2079</v>
      </c>
      <c r="N539" s="33" t="s">
        <v>2110</v>
      </c>
      <c r="O539" s="33" t="s">
        <v>1997</v>
      </c>
      <c r="P539" s="33" t="s">
        <v>2081</v>
      </c>
      <c r="Q539" s="33" t="s">
        <v>2103</v>
      </c>
      <c r="R539" s="33" t="s">
        <v>2104</v>
      </c>
      <c r="S539" s="33" t="s">
        <v>2084</v>
      </c>
      <c r="T539" s="33" t="s">
        <v>2081</v>
      </c>
      <c r="U539" s="35" t="s">
        <v>1272</v>
      </c>
      <c r="V539" s="177"/>
      <c r="W539" s="178"/>
    </row>
    <row r="540" s="83" customFormat="1" ht="26" customHeight="1" spans="1:23">
      <c r="A540" s="31" t="s">
        <v>1268</v>
      </c>
      <c r="B540" s="31" t="s">
        <v>20</v>
      </c>
      <c r="C540" s="31" t="s">
        <v>3371</v>
      </c>
      <c r="D540" s="31" t="s">
        <v>3372</v>
      </c>
      <c r="E540" s="32">
        <v>43891</v>
      </c>
      <c r="F540" s="31" t="s">
        <v>1270</v>
      </c>
      <c r="G540" s="31" t="s">
        <v>2092</v>
      </c>
      <c r="H540" s="33">
        <v>5</v>
      </c>
      <c r="I540" s="40">
        <v>3</v>
      </c>
      <c r="J540" s="34">
        <v>31088.0866425993</v>
      </c>
      <c r="K540" s="34">
        <v>28056.9981949459</v>
      </c>
      <c r="L540" s="34">
        <v>3031.08844765343</v>
      </c>
      <c r="M540" s="33" t="s">
        <v>2079</v>
      </c>
      <c r="N540" s="33" t="s">
        <v>2110</v>
      </c>
      <c r="O540" s="33" t="s">
        <v>1997</v>
      </c>
      <c r="P540" s="33" t="s">
        <v>2081</v>
      </c>
      <c r="Q540" s="33" t="s">
        <v>2103</v>
      </c>
      <c r="R540" s="33" t="s">
        <v>2104</v>
      </c>
      <c r="S540" s="33" t="s">
        <v>2084</v>
      </c>
      <c r="T540" s="33" t="s">
        <v>2081</v>
      </c>
      <c r="U540" s="35" t="s">
        <v>1272</v>
      </c>
      <c r="V540" s="177"/>
      <c r="W540" s="178"/>
    </row>
    <row r="541" s="83" customFormat="1" ht="26" customHeight="1" spans="1:23">
      <c r="A541" s="31" t="s">
        <v>1268</v>
      </c>
      <c r="B541" s="31" t="s">
        <v>20</v>
      </c>
      <c r="C541" s="31" t="s">
        <v>3373</v>
      </c>
      <c r="D541" s="31" t="s">
        <v>3374</v>
      </c>
      <c r="E541" s="32">
        <v>43891</v>
      </c>
      <c r="F541" s="31" t="s">
        <v>1270</v>
      </c>
      <c r="G541" s="31" t="s">
        <v>2092</v>
      </c>
      <c r="H541" s="33">
        <v>5</v>
      </c>
      <c r="I541" s="40">
        <v>3</v>
      </c>
      <c r="J541" s="34">
        <v>28550.2836513667</v>
      </c>
      <c r="K541" s="34">
        <v>25766.6309953584</v>
      </c>
      <c r="L541" s="34">
        <v>2783.65265600825</v>
      </c>
      <c r="M541" s="33" t="s">
        <v>2079</v>
      </c>
      <c r="N541" s="33" t="s">
        <v>2110</v>
      </c>
      <c r="O541" s="33" t="s">
        <v>1997</v>
      </c>
      <c r="P541" s="33" t="s">
        <v>2081</v>
      </c>
      <c r="Q541" s="33" t="s">
        <v>2103</v>
      </c>
      <c r="R541" s="33" t="s">
        <v>2104</v>
      </c>
      <c r="S541" s="33" t="s">
        <v>2084</v>
      </c>
      <c r="T541" s="33" t="s">
        <v>2081</v>
      </c>
      <c r="U541" s="35" t="s">
        <v>1272</v>
      </c>
      <c r="V541" s="177"/>
      <c r="W541" s="178"/>
    </row>
    <row r="542" s="83" customFormat="1" ht="26" customHeight="1" spans="1:23">
      <c r="A542" s="31" t="s">
        <v>1268</v>
      </c>
      <c r="B542" s="31" t="s">
        <v>20</v>
      </c>
      <c r="C542" s="31" t="s">
        <v>3375</v>
      </c>
      <c r="D542" s="31" t="s">
        <v>3376</v>
      </c>
      <c r="E542" s="32">
        <v>43891</v>
      </c>
      <c r="F542" s="31" t="s">
        <v>1270</v>
      </c>
      <c r="G542" s="31" t="s">
        <v>2092</v>
      </c>
      <c r="H542" s="33">
        <v>5</v>
      </c>
      <c r="I542" s="40">
        <v>2</v>
      </c>
      <c r="J542" s="34">
        <v>12689.014956163</v>
      </c>
      <c r="K542" s="34">
        <v>11451.8359979371</v>
      </c>
      <c r="L542" s="34">
        <v>1237.17895822589</v>
      </c>
      <c r="M542" s="33" t="s">
        <v>2079</v>
      </c>
      <c r="N542" s="33" t="s">
        <v>2110</v>
      </c>
      <c r="O542" s="33" t="s">
        <v>1997</v>
      </c>
      <c r="P542" s="33" t="s">
        <v>2081</v>
      </c>
      <c r="Q542" s="33" t="s">
        <v>2103</v>
      </c>
      <c r="R542" s="33" t="s">
        <v>2104</v>
      </c>
      <c r="S542" s="33" t="s">
        <v>2084</v>
      </c>
      <c r="T542" s="33" t="s">
        <v>2081</v>
      </c>
      <c r="U542" s="35" t="s">
        <v>1272</v>
      </c>
      <c r="V542" s="177"/>
      <c r="W542" s="178"/>
    </row>
    <row r="543" s="83" customFormat="1" ht="26" customHeight="1" spans="1:23">
      <c r="A543" s="31" t="s">
        <v>1268</v>
      </c>
      <c r="B543" s="31" t="s">
        <v>20</v>
      </c>
      <c r="C543" s="31" t="s">
        <v>3377</v>
      </c>
      <c r="D543" s="31" t="s">
        <v>3378</v>
      </c>
      <c r="E543" s="32">
        <v>43891</v>
      </c>
      <c r="F543" s="31" t="s">
        <v>1270</v>
      </c>
      <c r="G543" s="31" t="s">
        <v>2092</v>
      </c>
      <c r="H543" s="33">
        <v>5</v>
      </c>
      <c r="I543" s="40">
        <v>3</v>
      </c>
      <c r="J543" s="34">
        <v>9516.76121712223</v>
      </c>
      <c r="K543" s="34">
        <v>8588.87699845281</v>
      </c>
      <c r="L543" s="34">
        <v>927.884218669416</v>
      </c>
      <c r="M543" s="33" t="s">
        <v>2079</v>
      </c>
      <c r="N543" s="33" t="s">
        <v>2110</v>
      </c>
      <c r="O543" s="33" t="s">
        <v>1997</v>
      </c>
      <c r="P543" s="33" t="s">
        <v>2081</v>
      </c>
      <c r="Q543" s="33" t="s">
        <v>2103</v>
      </c>
      <c r="R543" s="33" t="s">
        <v>2104</v>
      </c>
      <c r="S543" s="33" t="s">
        <v>2084</v>
      </c>
      <c r="T543" s="33" t="s">
        <v>2081</v>
      </c>
      <c r="U543" s="35" t="s">
        <v>1272</v>
      </c>
      <c r="V543" s="177"/>
      <c r="W543" s="178"/>
    </row>
    <row r="544" s="83" customFormat="1" ht="26" customHeight="1" spans="1:23">
      <c r="A544" s="31" t="s">
        <v>1268</v>
      </c>
      <c r="B544" s="31" t="s">
        <v>20</v>
      </c>
      <c r="C544" s="31" t="s">
        <v>3379</v>
      </c>
      <c r="D544" s="31" t="s">
        <v>3380</v>
      </c>
      <c r="E544" s="32">
        <v>43891</v>
      </c>
      <c r="F544" s="31" t="s">
        <v>1270</v>
      </c>
      <c r="G544" s="31" t="s">
        <v>2092</v>
      </c>
      <c r="H544" s="33">
        <v>5</v>
      </c>
      <c r="I544" s="40">
        <v>3</v>
      </c>
      <c r="J544" s="34">
        <v>11420.1134605467</v>
      </c>
      <c r="K544" s="34">
        <v>10306.6523981434</v>
      </c>
      <c r="L544" s="34">
        <v>1113.4610624033</v>
      </c>
      <c r="M544" s="33" t="s">
        <v>2079</v>
      </c>
      <c r="N544" s="33" t="s">
        <v>2110</v>
      </c>
      <c r="O544" s="33" t="s">
        <v>1997</v>
      </c>
      <c r="P544" s="33" t="s">
        <v>2081</v>
      </c>
      <c r="Q544" s="33" t="s">
        <v>2103</v>
      </c>
      <c r="R544" s="33" t="s">
        <v>2104</v>
      </c>
      <c r="S544" s="33" t="s">
        <v>2084</v>
      </c>
      <c r="T544" s="33" t="s">
        <v>2081</v>
      </c>
      <c r="U544" s="35" t="s">
        <v>1272</v>
      </c>
      <c r="V544" s="177"/>
      <c r="W544" s="178"/>
    </row>
    <row r="545" s="83" customFormat="1" ht="26" customHeight="1" spans="1:23">
      <c r="A545" s="31" t="s">
        <v>1268</v>
      </c>
      <c r="B545" s="31" t="s">
        <v>20</v>
      </c>
      <c r="C545" s="31" t="s">
        <v>3381</v>
      </c>
      <c r="D545" s="31" t="s">
        <v>3382</v>
      </c>
      <c r="E545" s="32">
        <v>43891</v>
      </c>
      <c r="F545" s="31" t="s">
        <v>1270</v>
      </c>
      <c r="G545" s="31" t="s">
        <v>2092</v>
      </c>
      <c r="H545" s="33">
        <v>5</v>
      </c>
      <c r="I545" s="40">
        <v>4</v>
      </c>
      <c r="J545" s="34">
        <v>10997.1462953412</v>
      </c>
      <c r="K545" s="34">
        <v>9924.92453154543</v>
      </c>
      <c r="L545" s="34">
        <v>1072.22176379577</v>
      </c>
      <c r="M545" s="33" t="s">
        <v>2079</v>
      </c>
      <c r="N545" s="33" t="s">
        <v>2110</v>
      </c>
      <c r="O545" s="33" t="s">
        <v>1997</v>
      </c>
      <c r="P545" s="33" t="s">
        <v>2081</v>
      </c>
      <c r="Q545" s="33" t="s">
        <v>2103</v>
      </c>
      <c r="R545" s="33" t="s">
        <v>2104</v>
      </c>
      <c r="S545" s="33" t="s">
        <v>2084</v>
      </c>
      <c r="T545" s="33" t="s">
        <v>2081</v>
      </c>
      <c r="U545" s="35" t="s">
        <v>1272</v>
      </c>
      <c r="V545" s="179" t="s">
        <v>3383</v>
      </c>
      <c r="W545" s="178"/>
    </row>
    <row r="546" s="83" customFormat="1" ht="26" customHeight="1" spans="1:23">
      <c r="A546" s="31" t="s">
        <v>1268</v>
      </c>
      <c r="B546" s="31" t="s">
        <v>20</v>
      </c>
      <c r="C546" s="31" t="s">
        <v>3384</v>
      </c>
      <c r="D546" s="31" t="s">
        <v>3385</v>
      </c>
      <c r="E546" s="32">
        <v>43891</v>
      </c>
      <c r="F546" s="31" t="s">
        <v>1270</v>
      </c>
      <c r="G546" s="31" t="s">
        <v>2095</v>
      </c>
      <c r="H546" s="33">
        <v>5</v>
      </c>
      <c r="I546" s="40">
        <v>10</v>
      </c>
      <c r="J546" s="34">
        <v>5287.0895650679</v>
      </c>
      <c r="K546" s="34">
        <v>4771.59833247378</v>
      </c>
      <c r="L546" s="34">
        <v>515.491232594121</v>
      </c>
      <c r="M546" s="33" t="s">
        <v>2079</v>
      </c>
      <c r="N546" s="33" t="s">
        <v>2110</v>
      </c>
      <c r="O546" s="33" t="s">
        <v>1997</v>
      </c>
      <c r="P546" s="33" t="s">
        <v>2081</v>
      </c>
      <c r="Q546" s="33" t="s">
        <v>2103</v>
      </c>
      <c r="R546" s="33" t="s">
        <v>2104</v>
      </c>
      <c r="S546" s="33" t="s">
        <v>2084</v>
      </c>
      <c r="T546" s="33" t="s">
        <v>2081</v>
      </c>
      <c r="U546" s="35" t="s">
        <v>1272</v>
      </c>
      <c r="V546" s="179"/>
      <c r="W546" s="178"/>
    </row>
    <row r="547" s="83" customFormat="1" ht="26" customHeight="1" spans="1:23">
      <c r="A547" s="31" t="s">
        <v>1268</v>
      </c>
      <c r="B547" s="31" t="s">
        <v>20</v>
      </c>
      <c r="C547" s="31" t="s">
        <v>3386</v>
      </c>
      <c r="D547" s="31" t="s">
        <v>3387</v>
      </c>
      <c r="E547" s="32">
        <v>43891</v>
      </c>
      <c r="F547" s="31" t="s">
        <v>1270</v>
      </c>
      <c r="G547" s="31" t="s">
        <v>2095</v>
      </c>
      <c r="H547" s="33">
        <v>5</v>
      </c>
      <c r="I547" s="40">
        <v>8</v>
      </c>
      <c r="J547" s="34">
        <v>2537.80299123259</v>
      </c>
      <c r="K547" s="34">
        <v>2290.36719958741</v>
      </c>
      <c r="L547" s="34">
        <v>247.435791645178</v>
      </c>
      <c r="M547" s="33" t="s">
        <v>2079</v>
      </c>
      <c r="N547" s="33" t="s">
        <v>2110</v>
      </c>
      <c r="O547" s="33" t="s">
        <v>1997</v>
      </c>
      <c r="P547" s="33" t="s">
        <v>2081</v>
      </c>
      <c r="Q547" s="33" t="s">
        <v>2103</v>
      </c>
      <c r="R547" s="33" t="s">
        <v>2104</v>
      </c>
      <c r="S547" s="33" t="s">
        <v>2084</v>
      </c>
      <c r="T547" s="33" t="s">
        <v>2081</v>
      </c>
      <c r="U547" s="35" t="s">
        <v>1272</v>
      </c>
      <c r="V547" s="179"/>
      <c r="W547" s="178"/>
    </row>
    <row r="548" s="83" customFormat="1" ht="26" customHeight="1" spans="1:23">
      <c r="A548" s="31" t="s">
        <v>1268</v>
      </c>
      <c r="B548" s="31" t="s">
        <v>20</v>
      </c>
      <c r="C548" s="31" t="s">
        <v>3388</v>
      </c>
      <c r="D548" s="31" t="s">
        <v>3389</v>
      </c>
      <c r="E548" s="32">
        <v>43891</v>
      </c>
      <c r="F548" s="31" t="s">
        <v>1270</v>
      </c>
      <c r="G548" s="31" t="s">
        <v>2095</v>
      </c>
      <c r="H548" s="33">
        <v>5</v>
      </c>
      <c r="I548" s="40">
        <v>1</v>
      </c>
      <c r="J548" s="34">
        <v>5287.0895650679</v>
      </c>
      <c r="K548" s="34">
        <v>4771.59833247378</v>
      </c>
      <c r="L548" s="34">
        <v>515.491232594121</v>
      </c>
      <c r="M548" s="33" t="s">
        <v>2079</v>
      </c>
      <c r="N548" s="33" t="s">
        <v>2110</v>
      </c>
      <c r="O548" s="33" t="s">
        <v>1997</v>
      </c>
      <c r="P548" s="33" t="s">
        <v>2081</v>
      </c>
      <c r="Q548" s="33" t="s">
        <v>2103</v>
      </c>
      <c r="R548" s="33" t="s">
        <v>2104</v>
      </c>
      <c r="S548" s="33" t="s">
        <v>2084</v>
      </c>
      <c r="T548" s="33" t="s">
        <v>2081</v>
      </c>
      <c r="U548" s="35" t="s">
        <v>1272</v>
      </c>
      <c r="V548" s="179"/>
      <c r="W548" s="178"/>
    </row>
    <row r="549" s="83" customFormat="1" ht="26" customHeight="1" spans="1:23">
      <c r="A549" s="31" t="s">
        <v>1277</v>
      </c>
      <c r="B549" s="31" t="s">
        <v>20</v>
      </c>
      <c r="C549" s="31" t="s">
        <v>3390</v>
      </c>
      <c r="D549" s="31" t="s">
        <v>3391</v>
      </c>
      <c r="E549" s="32">
        <v>43617</v>
      </c>
      <c r="F549" s="31" t="s">
        <v>1039</v>
      </c>
      <c r="G549" s="31" t="s">
        <v>3392</v>
      </c>
      <c r="H549" s="33">
        <v>10</v>
      </c>
      <c r="I549" s="40">
        <v>1</v>
      </c>
      <c r="J549" s="34">
        <v>1829587.60637137</v>
      </c>
      <c r="K549" s="34">
        <v>955959.524329041</v>
      </c>
      <c r="L549" s="34">
        <v>873628.082042329</v>
      </c>
      <c r="M549" s="33" t="s">
        <v>2079</v>
      </c>
      <c r="N549" s="33" t="s">
        <v>2089</v>
      </c>
      <c r="O549" s="33" t="s">
        <v>1997</v>
      </c>
      <c r="P549" s="33" t="s">
        <v>2081</v>
      </c>
      <c r="Q549" s="33" t="s">
        <v>2103</v>
      </c>
      <c r="R549" s="33" t="s">
        <v>2104</v>
      </c>
      <c r="S549" s="33" t="s">
        <v>2084</v>
      </c>
      <c r="T549" s="33" t="s">
        <v>2081</v>
      </c>
      <c r="U549" s="35" t="s">
        <v>1151</v>
      </c>
      <c r="V549" s="179"/>
      <c r="W549" s="178"/>
    </row>
    <row r="550" s="83" customFormat="1" ht="26" customHeight="1" spans="1:23">
      <c r="A550" s="31" t="s">
        <v>1277</v>
      </c>
      <c r="B550" s="31" t="s">
        <v>20</v>
      </c>
      <c r="C550" s="31" t="s">
        <v>3393</v>
      </c>
      <c r="D550" s="31" t="s">
        <v>3394</v>
      </c>
      <c r="E550" s="32">
        <v>43617</v>
      </c>
      <c r="F550" s="31" t="s">
        <v>1039</v>
      </c>
      <c r="G550" s="31" t="s">
        <v>3395</v>
      </c>
      <c r="H550" s="33">
        <v>10</v>
      </c>
      <c r="I550" s="40">
        <v>1</v>
      </c>
      <c r="J550" s="34">
        <v>26183.722452542</v>
      </c>
      <c r="K550" s="34">
        <v>13680.9949814532</v>
      </c>
      <c r="L550" s="34">
        <v>12502.7274710888</v>
      </c>
      <c r="M550" s="33" t="s">
        <v>2079</v>
      </c>
      <c r="N550" s="33" t="s">
        <v>2089</v>
      </c>
      <c r="O550" s="33" t="s">
        <v>2011</v>
      </c>
      <c r="P550" s="33" t="s">
        <v>2081</v>
      </c>
      <c r="Q550" s="33" t="s">
        <v>2103</v>
      </c>
      <c r="R550" s="33" t="s">
        <v>2104</v>
      </c>
      <c r="S550" s="33" t="s">
        <v>2084</v>
      </c>
      <c r="T550" s="33" t="s">
        <v>2081</v>
      </c>
      <c r="U550" s="35" t="s">
        <v>1151</v>
      </c>
      <c r="V550" s="179"/>
      <c r="W550" s="178"/>
    </row>
    <row r="551" s="83" customFormat="1" ht="26" customHeight="1" spans="1:23">
      <c r="A551" s="31" t="s">
        <v>1277</v>
      </c>
      <c r="B551" s="31" t="s">
        <v>20</v>
      </c>
      <c r="C551" s="31" t="s">
        <v>3396</v>
      </c>
      <c r="D551" s="31" t="s">
        <v>3397</v>
      </c>
      <c r="E551" s="32">
        <v>43617</v>
      </c>
      <c r="F551" s="31" t="s">
        <v>1039</v>
      </c>
      <c r="G551" s="31" t="s">
        <v>3398</v>
      </c>
      <c r="H551" s="33">
        <v>10</v>
      </c>
      <c r="I551" s="40">
        <v>1</v>
      </c>
      <c r="J551" s="34">
        <v>57495.0905520402</v>
      </c>
      <c r="K551" s="34">
        <v>30041.184813441</v>
      </c>
      <c r="L551" s="34">
        <v>27453.9057385992</v>
      </c>
      <c r="M551" s="33" t="s">
        <v>2079</v>
      </c>
      <c r="N551" s="33" t="s">
        <v>2089</v>
      </c>
      <c r="O551" s="33" t="s">
        <v>1997</v>
      </c>
      <c r="P551" s="33" t="s">
        <v>2081</v>
      </c>
      <c r="Q551" s="33" t="s">
        <v>2103</v>
      </c>
      <c r="R551" s="33" t="s">
        <v>2104</v>
      </c>
      <c r="S551" s="33" t="s">
        <v>2084</v>
      </c>
      <c r="T551" s="33" t="s">
        <v>2081</v>
      </c>
      <c r="U551" s="35" t="s">
        <v>1151</v>
      </c>
      <c r="V551" s="179"/>
      <c r="W551" s="178"/>
    </row>
    <row r="552" s="83" customFormat="1" ht="26" customHeight="1" spans="1:23">
      <c r="A552" s="31" t="s">
        <v>1277</v>
      </c>
      <c r="B552" s="31" t="s">
        <v>20</v>
      </c>
      <c r="C552" s="31" t="s">
        <v>3399</v>
      </c>
      <c r="D552" s="31" t="s">
        <v>3400</v>
      </c>
      <c r="E552" s="32">
        <v>43617</v>
      </c>
      <c r="F552" s="31" t="s">
        <v>1039</v>
      </c>
      <c r="G552" s="31" t="s">
        <v>3401</v>
      </c>
      <c r="H552" s="33">
        <v>10</v>
      </c>
      <c r="I552" s="40">
        <v>1</v>
      </c>
      <c r="J552" s="34">
        <v>39493.7813659175</v>
      </c>
      <c r="K552" s="34">
        <v>20635.5007636919</v>
      </c>
      <c r="L552" s="34">
        <v>18858.2806022256</v>
      </c>
      <c r="M552" s="33" t="s">
        <v>2079</v>
      </c>
      <c r="N552" s="33" t="s">
        <v>2089</v>
      </c>
      <c r="O552" s="33" t="s">
        <v>1997</v>
      </c>
      <c r="P552" s="33" t="s">
        <v>2081</v>
      </c>
      <c r="Q552" s="33" t="s">
        <v>2103</v>
      </c>
      <c r="R552" s="33" t="s">
        <v>2104</v>
      </c>
      <c r="S552" s="33" t="s">
        <v>2084</v>
      </c>
      <c r="T552" s="33" t="s">
        <v>2081</v>
      </c>
      <c r="U552" s="35" t="s">
        <v>1151</v>
      </c>
      <c r="V552" s="179"/>
      <c r="W552" s="178"/>
    </row>
    <row r="553" s="83" customFormat="1" ht="26" customHeight="1" spans="1:23">
      <c r="A553" s="31" t="s">
        <v>1277</v>
      </c>
      <c r="B553" s="31" t="s">
        <v>20</v>
      </c>
      <c r="C553" s="31" t="s">
        <v>3402</v>
      </c>
      <c r="D553" s="31" t="s">
        <v>3403</v>
      </c>
      <c r="E553" s="32">
        <v>43617</v>
      </c>
      <c r="F553" s="31" t="s">
        <v>1039</v>
      </c>
      <c r="G553" s="31" t="s">
        <v>3404</v>
      </c>
      <c r="H553" s="33">
        <v>5</v>
      </c>
      <c r="I553" s="40">
        <v>1</v>
      </c>
      <c r="J553" s="34">
        <v>45821.5142919485</v>
      </c>
      <c r="K553" s="34">
        <v>43530.4385773511</v>
      </c>
      <c r="L553" s="34">
        <v>2291.07571459743</v>
      </c>
      <c r="M553" s="33" t="s">
        <v>2079</v>
      </c>
      <c r="N553" s="33" t="s">
        <v>2089</v>
      </c>
      <c r="O553" s="33" t="s">
        <v>1997</v>
      </c>
      <c r="P553" s="33" t="s">
        <v>2081</v>
      </c>
      <c r="Q553" s="33" t="s">
        <v>2103</v>
      </c>
      <c r="R553" s="33" t="s">
        <v>2104</v>
      </c>
      <c r="S553" s="33" t="s">
        <v>2084</v>
      </c>
      <c r="T553" s="33" t="s">
        <v>2081</v>
      </c>
      <c r="U553" s="35" t="s">
        <v>1151</v>
      </c>
      <c r="V553" s="179"/>
      <c r="W553" s="178"/>
    </row>
    <row r="554" s="83" customFormat="1" ht="26" customHeight="1" spans="1:23">
      <c r="A554" s="31" t="s">
        <v>1277</v>
      </c>
      <c r="B554" s="31" t="s">
        <v>20</v>
      </c>
      <c r="C554" s="31" t="s">
        <v>3405</v>
      </c>
      <c r="D554" s="31" t="s">
        <v>3406</v>
      </c>
      <c r="E554" s="32">
        <v>43617</v>
      </c>
      <c r="F554" s="31" t="s">
        <v>1039</v>
      </c>
      <c r="G554" s="31" t="s">
        <v>2078</v>
      </c>
      <c r="H554" s="33">
        <v>5</v>
      </c>
      <c r="I554" s="40">
        <v>1</v>
      </c>
      <c r="J554" s="34">
        <v>1418.28496617936</v>
      </c>
      <c r="K554" s="34">
        <v>1347.37071787039</v>
      </c>
      <c r="L554" s="34">
        <v>70.9142483089679</v>
      </c>
      <c r="M554" s="33" t="s">
        <v>2079</v>
      </c>
      <c r="N554" s="33" t="s">
        <v>2089</v>
      </c>
      <c r="O554" s="33" t="s">
        <v>1997</v>
      </c>
      <c r="P554" s="33" t="s">
        <v>2081</v>
      </c>
      <c r="Q554" s="33" t="s">
        <v>2103</v>
      </c>
      <c r="R554" s="33" t="s">
        <v>2104</v>
      </c>
      <c r="S554" s="33" t="s">
        <v>2084</v>
      </c>
      <c r="T554" s="33" t="s">
        <v>2081</v>
      </c>
      <c r="U554" s="35" t="s">
        <v>1151</v>
      </c>
      <c r="V554" s="177"/>
      <c r="W554" s="178" t="s">
        <v>3407</v>
      </c>
    </row>
    <row r="555" s="83" customFormat="1" ht="26" customHeight="1" spans="1:23">
      <c r="A555" s="31" t="s">
        <v>1277</v>
      </c>
      <c r="B555" s="31" t="s">
        <v>20</v>
      </c>
      <c r="C555" s="31" t="s">
        <v>3408</v>
      </c>
      <c r="D555" s="31" t="s">
        <v>3409</v>
      </c>
      <c r="E555" s="32">
        <v>43617</v>
      </c>
      <c r="F555" s="31" t="s">
        <v>1039</v>
      </c>
      <c r="G555" s="31" t="s">
        <v>3410</v>
      </c>
      <c r="H555" s="33">
        <v>10</v>
      </c>
      <c r="I555" s="40">
        <v>1</v>
      </c>
      <c r="J555" s="34">
        <v>924800</v>
      </c>
      <c r="K555" s="34">
        <v>483208</v>
      </c>
      <c r="L555" s="34">
        <v>441592</v>
      </c>
      <c r="M555" s="33" t="s">
        <v>2079</v>
      </c>
      <c r="N555" s="33" t="s">
        <v>2089</v>
      </c>
      <c r="O555" s="33" t="s">
        <v>1997</v>
      </c>
      <c r="P555" s="33" t="s">
        <v>2081</v>
      </c>
      <c r="Q555" s="33" t="s">
        <v>2103</v>
      </c>
      <c r="R555" s="33" t="s">
        <v>2104</v>
      </c>
      <c r="S555" s="33" t="s">
        <v>2084</v>
      </c>
      <c r="T555" s="40" t="s">
        <v>2081</v>
      </c>
      <c r="U555" s="35" t="s">
        <v>1151</v>
      </c>
      <c r="V555" s="177"/>
      <c r="W555" s="178"/>
    </row>
    <row r="556" s="83" customFormat="1" ht="26" customHeight="1" spans="1:23">
      <c r="A556" s="31" t="s">
        <v>1277</v>
      </c>
      <c r="B556" s="31" t="s">
        <v>20</v>
      </c>
      <c r="C556" s="31" t="s">
        <v>3411</v>
      </c>
      <c r="D556" s="31" t="s">
        <v>3412</v>
      </c>
      <c r="E556" s="32">
        <v>43617</v>
      </c>
      <c r="F556" s="31" t="s">
        <v>1039</v>
      </c>
      <c r="G556" s="31" t="s">
        <v>2136</v>
      </c>
      <c r="H556" s="33">
        <v>3</v>
      </c>
      <c r="I556" s="40">
        <v>32</v>
      </c>
      <c r="J556" s="34">
        <v>256000</v>
      </c>
      <c r="K556" s="34">
        <v>0</v>
      </c>
      <c r="L556" s="34">
        <v>256000</v>
      </c>
      <c r="M556" s="33" t="s">
        <v>2079</v>
      </c>
      <c r="N556" s="33" t="s">
        <v>2089</v>
      </c>
      <c r="O556" s="33" t="s">
        <v>1997</v>
      </c>
      <c r="P556" s="33" t="s">
        <v>2081</v>
      </c>
      <c r="Q556" s="33" t="s">
        <v>2103</v>
      </c>
      <c r="R556" s="33" t="s">
        <v>2104</v>
      </c>
      <c r="S556" s="33" t="s">
        <v>2084</v>
      </c>
      <c r="T556" s="40" t="s">
        <v>2081</v>
      </c>
      <c r="U556" s="35" t="s">
        <v>1151</v>
      </c>
      <c r="V556" s="177"/>
      <c r="W556" s="178" t="s">
        <v>3413</v>
      </c>
    </row>
    <row r="557" s="83" customFormat="1" ht="26" customHeight="1" spans="1:23">
      <c r="A557" s="31" t="s">
        <v>1277</v>
      </c>
      <c r="B557" s="31" t="s">
        <v>20</v>
      </c>
      <c r="C557" s="31" t="s">
        <v>3414</v>
      </c>
      <c r="D557" s="31" t="s">
        <v>3102</v>
      </c>
      <c r="E557" s="32">
        <v>43617</v>
      </c>
      <c r="F557" s="31" t="s">
        <v>1039</v>
      </c>
      <c r="G557" s="31" t="s">
        <v>3415</v>
      </c>
      <c r="H557" s="33">
        <v>1</v>
      </c>
      <c r="I557" s="40">
        <v>1</v>
      </c>
      <c r="J557" s="34">
        <v>19200</v>
      </c>
      <c r="K557" s="34">
        <v>19200</v>
      </c>
      <c r="L557" s="34">
        <v>0</v>
      </c>
      <c r="M557" s="33" t="s">
        <v>2079</v>
      </c>
      <c r="N557" s="33" t="s">
        <v>2089</v>
      </c>
      <c r="O557" s="33" t="s">
        <v>1997</v>
      </c>
      <c r="P557" s="33" t="s">
        <v>2196</v>
      </c>
      <c r="Q557" s="33" t="s">
        <v>2082</v>
      </c>
      <c r="R557" s="33" t="s">
        <v>2145</v>
      </c>
      <c r="S557" s="33" t="s">
        <v>2084</v>
      </c>
      <c r="T557" s="33" t="s">
        <v>2083</v>
      </c>
      <c r="U557" s="35" t="s">
        <v>1151</v>
      </c>
      <c r="V557" s="177"/>
      <c r="W557" s="178"/>
    </row>
    <row r="558" s="83" customFormat="1" ht="26" customHeight="1" spans="1:23">
      <c r="A558" s="31" t="s">
        <v>1282</v>
      </c>
      <c r="B558" s="31" t="s">
        <v>20</v>
      </c>
      <c r="C558" s="31" t="s">
        <v>3416</v>
      </c>
      <c r="D558" s="31" t="s">
        <v>2114</v>
      </c>
      <c r="E558" s="32">
        <v>43406</v>
      </c>
      <c r="F558" s="31" t="s">
        <v>3046</v>
      </c>
      <c r="G558" s="31" t="s">
        <v>2243</v>
      </c>
      <c r="H558" s="33">
        <v>10</v>
      </c>
      <c r="I558" s="40">
        <v>1</v>
      </c>
      <c r="J558" s="34">
        <v>17600000</v>
      </c>
      <c r="K558" s="34">
        <v>10032000</v>
      </c>
      <c r="L558" s="34">
        <v>7568000</v>
      </c>
      <c r="M558" s="33" t="s">
        <v>2079</v>
      </c>
      <c r="N558" s="33" t="s">
        <v>2089</v>
      </c>
      <c r="O558" s="33" t="s">
        <v>1997</v>
      </c>
      <c r="P558" s="33" t="s">
        <v>2081</v>
      </c>
      <c r="Q558" s="33" t="s">
        <v>2103</v>
      </c>
      <c r="R558" s="33" t="s">
        <v>2128</v>
      </c>
      <c r="S558" s="33" t="s">
        <v>2084</v>
      </c>
      <c r="T558" s="33" t="s">
        <v>2081</v>
      </c>
      <c r="U558" s="35" t="s">
        <v>1168</v>
      </c>
      <c r="V558" s="177"/>
      <c r="W558" s="178"/>
    </row>
    <row r="559" s="83" customFormat="1" ht="26" customHeight="1" spans="1:23">
      <c r="A559" s="31" t="s">
        <v>1282</v>
      </c>
      <c r="B559" s="31" t="s">
        <v>20</v>
      </c>
      <c r="C559" s="31" t="s">
        <v>3417</v>
      </c>
      <c r="D559" s="31" t="s">
        <v>3418</v>
      </c>
      <c r="E559" s="32">
        <v>43406</v>
      </c>
      <c r="F559" s="31" t="s">
        <v>3046</v>
      </c>
      <c r="G559" s="31" t="s">
        <v>2243</v>
      </c>
      <c r="H559" s="33">
        <v>10</v>
      </c>
      <c r="I559" s="40">
        <v>1</v>
      </c>
      <c r="J559" s="34"/>
      <c r="K559" s="34"/>
      <c r="L559" s="34"/>
      <c r="M559" s="33" t="s">
        <v>2079</v>
      </c>
      <c r="N559" s="33" t="s">
        <v>2096</v>
      </c>
      <c r="O559" s="33" t="s">
        <v>1997</v>
      </c>
      <c r="P559" s="33" t="s">
        <v>2081</v>
      </c>
      <c r="Q559" s="33" t="s">
        <v>2103</v>
      </c>
      <c r="R559" s="33" t="s">
        <v>2128</v>
      </c>
      <c r="S559" s="33" t="s">
        <v>2084</v>
      </c>
      <c r="T559" s="33" t="s">
        <v>2081</v>
      </c>
      <c r="U559" s="35" t="s">
        <v>1168</v>
      </c>
      <c r="V559" s="179" t="s">
        <v>3419</v>
      </c>
      <c r="W559" s="178" t="s">
        <v>3420</v>
      </c>
    </row>
    <row r="560" s="83" customFormat="1" ht="26" customHeight="1" spans="1:23">
      <c r="A560" s="189" t="s">
        <v>1286</v>
      </c>
      <c r="B560" s="31" t="s">
        <v>20</v>
      </c>
      <c r="C560" s="31" t="s">
        <v>3421</v>
      </c>
      <c r="D560" s="31" t="s">
        <v>3422</v>
      </c>
      <c r="E560" s="32">
        <v>43970</v>
      </c>
      <c r="F560" s="31" t="s">
        <v>1273</v>
      </c>
      <c r="G560" s="31" t="s">
        <v>3423</v>
      </c>
      <c r="H560" s="33">
        <v>10</v>
      </c>
      <c r="I560" s="40">
        <v>1</v>
      </c>
      <c r="J560" s="34">
        <v>3993738.31238539</v>
      </c>
      <c r="K560" s="34">
        <v>1707323.12854475</v>
      </c>
      <c r="L560" s="34">
        <v>2286415.18384064</v>
      </c>
      <c r="M560" s="33" t="s">
        <v>2079</v>
      </c>
      <c r="N560" s="33" t="s">
        <v>2080</v>
      </c>
      <c r="O560" s="33" t="s">
        <v>1997</v>
      </c>
      <c r="P560" s="33" t="s">
        <v>2081</v>
      </c>
      <c r="Q560" s="33" t="s">
        <v>2103</v>
      </c>
      <c r="R560" s="33" t="s">
        <v>2128</v>
      </c>
      <c r="S560" s="33" t="s">
        <v>2084</v>
      </c>
      <c r="T560" s="33" t="s">
        <v>2081</v>
      </c>
      <c r="U560" s="35" t="s">
        <v>1273</v>
      </c>
      <c r="V560" s="177"/>
      <c r="W560" s="178"/>
    </row>
    <row r="561" s="83" customFormat="1" ht="26" customHeight="1" spans="1:23">
      <c r="A561" s="189" t="s">
        <v>1286</v>
      </c>
      <c r="B561" s="31" t="s">
        <v>20</v>
      </c>
      <c r="C561" s="31" t="s">
        <v>3424</v>
      </c>
      <c r="D561" s="31" t="s">
        <v>3425</v>
      </c>
      <c r="E561" s="32">
        <v>43970</v>
      </c>
      <c r="F561" s="31" t="s">
        <v>1273</v>
      </c>
      <c r="G561" s="31" t="s">
        <v>2078</v>
      </c>
      <c r="H561" s="33">
        <v>5</v>
      </c>
      <c r="I561" s="40">
        <v>3</v>
      </c>
      <c r="J561" s="34">
        <v>6499.71675748729</v>
      </c>
      <c r="K561" s="34">
        <v>5557.25782765163</v>
      </c>
      <c r="L561" s="34">
        <v>942.458929835658</v>
      </c>
      <c r="M561" s="33" t="s">
        <v>2079</v>
      </c>
      <c r="N561" s="33" t="s">
        <v>2080</v>
      </c>
      <c r="O561" s="33" t="s">
        <v>1997</v>
      </c>
      <c r="P561" s="33" t="s">
        <v>2081</v>
      </c>
      <c r="Q561" s="33" t="s">
        <v>2103</v>
      </c>
      <c r="R561" s="33" t="s">
        <v>2128</v>
      </c>
      <c r="S561" s="33" t="s">
        <v>2084</v>
      </c>
      <c r="T561" s="33" t="s">
        <v>2081</v>
      </c>
      <c r="U561" s="35" t="s">
        <v>1273</v>
      </c>
      <c r="V561" s="179" t="s">
        <v>3426</v>
      </c>
      <c r="W561" s="178" t="s">
        <v>3427</v>
      </c>
    </row>
    <row r="562" s="83" customFormat="1" ht="26" customHeight="1" spans="1:23">
      <c r="A562" s="189" t="s">
        <v>1286</v>
      </c>
      <c r="B562" s="31" t="s">
        <v>20</v>
      </c>
      <c r="C562" s="31" t="s">
        <v>3428</v>
      </c>
      <c r="D562" s="31" t="s">
        <v>3429</v>
      </c>
      <c r="E562" s="32">
        <v>43970</v>
      </c>
      <c r="F562" s="31" t="s">
        <v>1273</v>
      </c>
      <c r="G562" s="31" t="s">
        <v>3430</v>
      </c>
      <c r="H562" s="33">
        <v>10</v>
      </c>
      <c r="I562" s="40">
        <v>1</v>
      </c>
      <c r="J562" s="34">
        <v>3741795.71085712</v>
      </c>
      <c r="K562" s="34">
        <v>1599617.66639142</v>
      </c>
      <c r="L562" s="34">
        <v>2142178.0444657</v>
      </c>
      <c r="M562" s="33" t="s">
        <v>2079</v>
      </c>
      <c r="N562" s="33" t="s">
        <v>2080</v>
      </c>
      <c r="O562" s="33" t="s">
        <v>1997</v>
      </c>
      <c r="P562" s="33" t="s">
        <v>2081</v>
      </c>
      <c r="Q562" s="33" t="s">
        <v>2103</v>
      </c>
      <c r="R562" s="33" t="s">
        <v>2128</v>
      </c>
      <c r="S562" s="33" t="s">
        <v>2084</v>
      </c>
      <c r="T562" s="33" t="s">
        <v>2081</v>
      </c>
      <c r="U562" s="35" t="s">
        <v>1273</v>
      </c>
      <c r="V562" s="179" t="s">
        <v>3431</v>
      </c>
      <c r="W562" s="178" t="s">
        <v>3432</v>
      </c>
    </row>
    <row r="563" s="83" customFormat="1" ht="26" customHeight="1" spans="1:23">
      <c r="A563" s="30" t="s">
        <v>1290</v>
      </c>
      <c r="B563" s="31" t="s">
        <v>20</v>
      </c>
      <c r="C563" s="31" t="s">
        <v>3433</v>
      </c>
      <c r="D563" s="31" t="s">
        <v>3434</v>
      </c>
      <c r="E563" s="32">
        <v>43644</v>
      </c>
      <c r="F563" s="31" t="s">
        <v>951</v>
      </c>
      <c r="G563" s="31" t="s">
        <v>3435</v>
      </c>
      <c r="H563" s="33">
        <v>10</v>
      </c>
      <c r="I563" s="40">
        <v>1</v>
      </c>
      <c r="J563" s="34">
        <v>255102.040816327</v>
      </c>
      <c r="K563" s="34">
        <v>131271.258503402</v>
      </c>
      <c r="L563" s="34">
        <v>123830.782312925</v>
      </c>
      <c r="M563" s="33" t="s">
        <v>2079</v>
      </c>
      <c r="N563" s="33" t="s">
        <v>2089</v>
      </c>
      <c r="O563" s="33" t="s">
        <v>1997</v>
      </c>
      <c r="P563" s="33" t="s">
        <v>2081</v>
      </c>
      <c r="Q563" s="33" t="s">
        <v>2103</v>
      </c>
      <c r="R563" s="33" t="s">
        <v>2128</v>
      </c>
      <c r="S563" s="33" t="s">
        <v>2084</v>
      </c>
      <c r="T563" s="41" t="s">
        <v>2159</v>
      </c>
      <c r="U563" s="35" t="s">
        <v>953</v>
      </c>
      <c r="V563" s="177"/>
      <c r="W563" s="178"/>
    </row>
    <row r="564" s="83" customFormat="1" ht="26" customHeight="1" spans="1:23">
      <c r="A564" s="30" t="s">
        <v>1290</v>
      </c>
      <c r="B564" s="31" t="s">
        <v>20</v>
      </c>
      <c r="C564" s="31" t="s">
        <v>3436</v>
      </c>
      <c r="D564" s="31" t="s">
        <v>3437</v>
      </c>
      <c r="E564" s="32">
        <v>43644</v>
      </c>
      <c r="F564" s="31" t="s">
        <v>951</v>
      </c>
      <c r="G564" s="31" t="s">
        <v>3438</v>
      </c>
      <c r="H564" s="33">
        <v>10</v>
      </c>
      <c r="I564" s="40">
        <v>1</v>
      </c>
      <c r="J564" s="34">
        <v>464897.959183673</v>
      </c>
      <c r="K564" s="34">
        <v>239228.741496598</v>
      </c>
      <c r="L564" s="34">
        <v>225669.217687075</v>
      </c>
      <c r="M564" s="33" t="s">
        <v>2079</v>
      </c>
      <c r="N564" s="33" t="s">
        <v>2089</v>
      </c>
      <c r="O564" s="33" t="s">
        <v>1997</v>
      </c>
      <c r="P564" s="33" t="s">
        <v>2081</v>
      </c>
      <c r="Q564" s="33" t="s">
        <v>2103</v>
      </c>
      <c r="R564" s="33" t="s">
        <v>2128</v>
      </c>
      <c r="S564" s="33" t="s">
        <v>2084</v>
      </c>
      <c r="T564" s="41" t="s">
        <v>2159</v>
      </c>
      <c r="U564" s="35" t="s">
        <v>953</v>
      </c>
      <c r="V564" s="179" t="s">
        <v>3439</v>
      </c>
      <c r="W564" s="178" t="s">
        <v>3440</v>
      </c>
    </row>
    <row r="565" s="83" customFormat="1" ht="26" customHeight="1" spans="1:23">
      <c r="A565" s="30" t="s">
        <v>1293</v>
      </c>
      <c r="B565" s="31" t="s">
        <v>20</v>
      </c>
      <c r="C565" s="31" t="s">
        <v>3441</v>
      </c>
      <c r="D565" s="31" t="s">
        <v>3442</v>
      </c>
      <c r="E565" s="32">
        <v>43609</v>
      </c>
      <c r="F565" s="31" t="s">
        <v>3443</v>
      </c>
      <c r="G565" s="31" t="s">
        <v>3444</v>
      </c>
      <c r="H565" s="33">
        <v>1</v>
      </c>
      <c r="I565" s="40">
        <v>1</v>
      </c>
      <c r="J565" s="34">
        <v>240000</v>
      </c>
      <c r="K565" s="34">
        <v>240000</v>
      </c>
      <c r="L565" s="34">
        <v>0</v>
      </c>
      <c r="M565" s="33" t="s">
        <v>2137</v>
      </c>
      <c r="N565" s="33" t="s">
        <v>2143</v>
      </c>
      <c r="O565" s="33" t="s">
        <v>1997</v>
      </c>
      <c r="P565" s="33" t="s">
        <v>2196</v>
      </c>
      <c r="Q565" s="33" t="s">
        <v>2082</v>
      </c>
      <c r="R565" s="33" t="s">
        <v>2197</v>
      </c>
      <c r="S565" s="33" t="s">
        <v>2084</v>
      </c>
      <c r="T565" s="33" t="s">
        <v>2083</v>
      </c>
      <c r="U565" s="35" t="s">
        <v>1281</v>
      </c>
      <c r="V565" s="179"/>
      <c r="W565" s="178"/>
    </row>
    <row r="566" s="83" customFormat="1" ht="26" customHeight="1" spans="1:23">
      <c r="A566" s="31" t="s">
        <v>1297</v>
      </c>
      <c r="B566" s="31" t="s">
        <v>20</v>
      </c>
      <c r="C566" s="31" t="s">
        <v>3445</v>
      </c>
      <c r="D566" s="31" t="s">
        <v>2210</v>
      </c>
      <c r="E566" s="32">
        <v>44028</v>
      </c>
      <c r="F566" s="31" t="s">
        <v>3446</v>
      </c>
      <c r="G566" s="31" t="s">
        <v>3447</v>
      </c>
      <c r="H566" s="33">
        <v>20</v>
      </c>
      <c r="I566" s="40">
        <v>1</v>
      </c>
      <c r="J566" s="34">
        <v>150000</v>
      </c>
      <c r="K566" s="34">
        <v>30875</v>
      </c>
      <c r="L566" s="34">
        <v>119125</v>
      </c>
      <c r="M566" s="33" t="s">
        <v>2079</v>
      </c>
      <c r="N566" s="33" t="s">
        <v>2080</v>
      </c>
      <c r="O566" s="33" t="s">
        <v>1997</v>
      </c>
      <c r="P566" s="33" t="s">
        <v>2081</v>
      </c>
      <c r="Q566" s="33" t="s">
        <v>2103</v>
      </c>
      <c r="R566" s="33" t="s">
        <v>2128</v>
      </c>
      <c r="S566" s="33" t="s">
        <v>2084</v>
      </c>
      <c r="T566" s="33" t="s">
        <v>2081</v>
      </c>
      <c r="U566" s="35" t="s">
        <v>808</v>
      </c>
      <c r="V566" s="179"/>
      <c r="W566" s="178"/>
    </row>
    <row r="567" s="83" customFormat="1" ht="26" customHeight="1" spans="1:23">
      <c r="A567" s="31" t="s">
        <v>1297</v>
      </c>
      <c r="B567" s="31" t="s">
        <v>20</v>
      </c>
      <c r="C567" s="31" t="s">
        <v>3448</v>
      </c>
      <c r="D567" s="31" t="s">
        <v>3449</v>
      </c>
      <c r="E567" s="32">
        <v>44028</v>
      </c>
      <c r="F567" s="31" t="s">
        <v>3446</v>
      </c>
      <c r="G567" s="31" t="s">
        <v>3450</v>
      </c>
      <c r="H567" s="33">
        <v>10</v>
      </c>
      <c r="I567" s="40">
        <v>1</v>
      </c>
      <c r="J567" s="34">
        <v>150000</v>
      </c>
      <c r="K567" s="34">
        <v>61750</v>
      </c>
      <c r="L567" s="34">
        <v>88250</v>
      </c>
      <c r="M567" s="33" t="s">
        <v>2079</v>
      </c>
      <c r="N567" s="33" t="s">
        <v>2089</v>
      </c>
      <c r="O567" s="33" t="s">
        <v>1997</v>
      </c>
      <c r="P567" s="33" t="s">
        <v>2081</v>
      </c>
      <c r="Q567" s="33" t="s">
        <v>2103</v>
      </c>
      <c r="R567" s="33" t="s">
        <v>2128</v>
      </c>
      <c r="S567" s="33" t="s">
        <v>2084</v>
      </c>
      <c r="T567" s="33" t="s">
        <v>2081</v>
      </c>
      <c r="U567" s="35" t="s">
        <v>808</v>
      </c>
      <c r="V567" s="179"/>
      <c r="W567" s="178"/>
    </row>
    <row r="568" s="83" customFormat="1" ht="26" customHeight="1" spans="1:23">
      <c r="A568" s="31" t="s">
        <v>1300</v>
      </c>
      <c r="B568" s="31" t="s">
        <v>20</v>
      </c>
      <c r="C568" s="31" t="s">
        <v>3451</v>
      </c>
      <c r="D568" s="31" t="s">
        <v>3452</v>
      </c>
      <c r="E568" s="32">
        <v>43800</v>
      </c>
      <c r="F568" s="31" t="s">
        <v>2731</v>
      </c>
      <c r="G568" s="31" t="s">
        <v>2078</v>
      </c>
      <c r="H568" s="33">
        <v>20</v>
      </c>
      <c r="I568" s="40">
        <v>1</v>
      </c>
      <c r="J568" s="34">
        <v>694064.07</v>
      </c>
      <c r="K568" s="34">
        <v>164840.216625</v>
      </c>
      <c r="L568" s="34">
        <v>529223.853375</v>
      </c>
      <c r="M568" s="33" t="s">
        <v>2079</v>
      </c>
      <c r="N568" s="33" t="s">
        <v>2080</v>
      </c>
      <c r="O568" s="33" t="s">
        <v>1997</v>
      </c>
      <c r="P568" s="33" t="s">
        <v>2081</v>
      </c>
      <c r="Q568" s="33" t="s">
        <v>2103</v>
      </c>
      <c r="R568" s="33" t="s">
        <v>2128</v>
      </c>
      <c r="S568" s="33" t="s">
        <v>2084</v>
      </c>
      <c r="T568" s="33" t="s">
        <v>2081</v>
      </c>
      <c r="U568" s="35" t="s">
        <v>808</v>
      </c>
      <c r="V568" s="179"/>
      <c r="W568" s="178"/>
    </row>
    <row r="569" s="83" customFormat="1" ht="26" customHeight="1" spans="1:23">
      <c r="A569" s="31" t="s">
        <v>1300</v>
      </c>
      <c r="B569" s="31" t="s">
        <v>20</v>
      </c>
      <c r="C569" s="31" t="s">
        <v>3453</v>
      </c>
      <c r="D569" s="31" t="s">
        <v>2119</v>
      </c>
      <c r="E569" s="32">
        <v>43800</v>
      </c>
      <c r="F569" s="31" t="s">
        <v>2731</v>
      </c>
      <c r="G569" s="31" t="s">
        <v>2888</v>
      </c>
      <c r="H569" s="33">
        <v>5</v>
      </c>
      <c r="I569" s="40">
        <v>18</v>
      </c>
      <c r="J569" s="34">
        <v>208835.93</v>
      </c>
      <c r="K569" s="34">
        <v>198394.1335</v>
      </c>
      <c r="L569" s="34">
        <v>10441.7965</v>
      </c>
      <c r="M569" s="33" t="s">
        <v>2079</v>
      </c>
      <c r="N569" s="33" t="s">
        <v>2110</v>
      </c>
      <c r="O569" s="33" t="s">
        <v>1997</v>
      </c>
      <c r="P569" s="33" t="s">
        <v>2081</v>
      </c>
      <c r="Q569" s="33" t="s">
        <v>2103</v>
      </c>
      <c r="R569" s="33" t="s">
        <v>2128</v>
      </c>
      <c r="S569" s="33" t="s">
        <v>2084</v>
      </c>
      <c r="T569" s="33" t="s">
        <v>2081</v>
      </c>
      <c r="U569" s="35" t="s">
        <v>808</v>
      </c>
      <c r="V569" s="179"/>
      <c r="W569" s="178"/>
    </row>
    <row r="570" s="83" customFormat="1" ht="26" customHeight="1" spans="1:23">
      <c r="A570" s="31" t="s">
        <v>1300</v>
      </c>
      <c r="B570" s="31" t="s">
        <v>20</v>
      </c>
      <c r="C570" s="31" t="s">
        <v>3454</v>
      </c>
      <c r="D570" s="31" t="s">
        <v>3455</v>
      </c>
      <c r="E570" s="32">
        <v>43800</v>
      </c>
      <c r="F570" s="31" t="s">
        <v>2731</v>
      </c>
      <c r="G570" s="31" t="s">
        <v>2888</v>
      </c>
      <c r="H570" s="33">
        <v>5</v>
      </c>
      <c r="I570" s="40">
        <v>18</v>
      </c>
      <c r="J570" s="34"/>
      <c r="K570" s="34"/>
      <c r="L570" s="34"/>
      <c r="M570" s="33" t="s">
        <v>2079</v>
      </c>
      <c r="N570" s="33" t="s">
        <v>2110</v>
      </c>
      <c r="O570" s="33" t="s">
        <v>1997</v>
      </c>
      <c r="P570" s="33" t="s">
        <v>2081</v>
      </c>
      <c r="Q570" s="33" t="s">
        <v>2103</v>
      </c>
      <c r="R570" s="33" t="s">
        <v>2128</v>
      </c>
      <c r="S570" s="33" t="s">
        <v>2084</v>
      </c>
      <c r="T570" s="33" t="s">
        <v>2081</v>
      </c>
      <c r="U570" s="35" t="s">
        <v>808</v>
      </c>
      <c r="V570" s="179"/>
      <c r="W570" s="178"/>
    </row>
    <row r="571" s="83" customFormat="1" ht="26" customHeight="1" spans="1:23">
      <c r="A571" s="31" t="s">
        <v>1300</v>
      </c>
      <c r="B571" s="31" t="s">
        <v>20</v>
      </c>
      <c r="C571" s="31" t="s">
        <v>3456</v>
      </c>
      <c r="D571" s="31" t="s">
        <v>3457</v>
      </c>
      <c r="E571" s="32">
        <v>43800</v>
      </c>
      <c r="F571" s="31" t="s">
        <v>2731</v>
      </c>
      <c r="G571" s="31" t="s">
        <v>2095</v>
      </c>
      <c r="H571" s="33">
        <v>5</v>
      </c>
      <c r="I571" s="40">
        <v>18</v>
      </c>
      <c r="J571" s="34"/>
      <c r="K571" s="34"/>
      <c r="L571" s="34"/>
      <c r="M571" s="33" t="s">
        <v>2079</v>
      </c>
      <c r="N571" s="33" t="s">
        <v>2110</v>
      </c>
      <c r="O571" s="33" t="s">
        <v>1997</v>
      </c>
      <c r="P571" s="33" t="s">
        <v>2081</v>
      </c>
      <c r="Q571" s="33" t="s">
        <v>2103</v>
      </c>
      <c r="R571" s="33" t="s">
        <v>2128</v>
      </c>
      <c r="S571" s="33" t="s">
        <v>2084</v>
      </c>
      <c r="T571" s="33" t="s">
        <v>2081</v>
      </c>
      <c r="U571" s="35" t="s">
        <v>808</v>
      </c>
      <c r="V571" s="177"/>
      <c r="W571" s="178" t="s">
        <v>3458</v>
      </c>
    </row>
    <row r="572" s="83" customFormat="1" ht="26" customHeight="1" spans="1:23">
      <c r="A572" s="31" t="s">
        <v>1300</v>
      </c>
      <c r="B572" s="31" t="s">
        <v>20</v>
      </c>
      <c r="C572" s="31" t="s">
        <v>3459</v>
      </c>
      <c r="D572" s="31" t="s">
        <v>3460</v>
      </c>
      <c r="E572" s="32">
        <v>43800</v>
      </c>
      <c r="F572" s="31" t="s">
        <v>2731</v>
      </c>
      <c r="G572" s="31" t="s">
        <v>2095</v>
      </c>
      <c r="H572" s="33">
        <v>5</v>
      </c>
      <c r="I572" s="40">
        <v>18</v>
      </c>
      <c r="J572" s="34"/>
      <c r="K572" s="34"/>
      <c r="L572" s="34"/>
      <c r="M572" s="33" t="s">
        <v>2079</v>
      </c>
      <c r="N572" s="33" t="s">
        <v>2110</v>
      </c>
      <c r="O572" s="33" t="s">
        <v>1997</v>
      </c>
      <c r="P572" s="33" t="s">
        <v>2081</v>
      </c>
      <c r="Q572" s="33" t="s">
        <v>2103</v>
      </c>
      <c r="R572" s="33" t="s">
        <v>2128</v>
      </c>
      <c r="S572" s="33" t="s">
        <v>2084</v>
      </c>
      <c r="T572" s="33" t="s">
        <v>2081</v>
      </c>
      <c r="U572" s="35" t="s">
        <v>808</v>
      </c>
      <c r="V572" s="177"/>
      <c r="W572" s="178"/>
    </row>
    <row r="573" s="83" customFormat="1" ht="26" customHeight="1" spans="1:23">
      <c r="A573" s="31" t="s">
        <v>1300</v>
      </c>
      <c r="B573" s="31" t="s">
        <v>20</v>
      </c>
      <c r="C573" s="31" t="s">
        <v>3461</v>
      </c>
      <c r="D573" s="31" t="s">
        <v>3462</v>
      </c>
      <c r="E573" s="32">
        <v>43800</v>
      </c>
      <c r="F573" s="31" t="s">
        <v>2731</v>
      </c>
      <c r="G573" s="31" t="s">
        <v>2095</v>
      </c>
      <c r="H573" s="33">
        <v>5</v>
      </c>
      <c r="I573" s="40">
        <v>18</v>
      </c>
      <c r="J573" s="34"/>
      <c r="K573" s="34"/>
      <c r="L573" s="34"/>
      <c r="M573" s="33" t="s">
        <v>2079</v>
      </c>
      <c r="N573" s="33" t="s">
        <v>2110</v>
      </c>
      <c r="O573" s="33" t="s">
        <v>1997</v>
      </c>
      <c r="P573" s="33" t="s">
        <v>2081</v>
      </c>
      <c r="Q573" s="33" t="s">
        <v>2103</v>
      </c>
      <c r="R573" s="33" t="s">
        <v>2128</v>
      </c>
      <c r="S573" s="33" t="s">
        <v>2084</v>
      </c>
      <c r="T573" s="33" t="s">
        <v>2081</v>
      </c>
      <c r="U573" s="35" t="s">
        <v>808</v>
      </c>
      <c r="V573" s="177"/>
      <c r="W573" s="178"/>
    </row>
    <row r="574" s="83" customFormat="1" ht="26" customHeight="1" spans="1:23">
      <c r="A574" s="31" t="s">
        <v>1300</v>
      </c>
      <c r="B574" s="31" t="s">
        <v>20</v>
      </c>
      <c r="C574" s="31" t="s">
        <v>3463</v>
      </c>
      <c r="D574" s="31" t="s">
        <v>3464</v>
      </c>
      <c r="E574" s="32">
        <v>43800</v>
      </c>
      <c r="F574" s="31" t="s">
        <v>2731</v>
      </c>
      <c r="G574" s="31" t="s">
        <v>2169</v>
      </c>
      <c r="H574" s="33">
        <v>5</v>
      </c>
      <c r="I574" s="40">
        <v>18</v>
      </c>
      <c r="J574" s="34"/>
      <c r="K574" s="34"/>
      <c r="L574" s="34"/>
      <c r="M574" s="33" t="s">
        <v>2079</v>
      </c>
      <c r="N574" s="33" t="s">
        <v>2110</v>
      </c>
      <c r="O574" s="33" t="s">
        <v>1997</v>
      </c>
      <c r="P574" s="33" t="s">
        <v>2081</v>
      </c>
      <c r="Q574" s="33" t="s">
        <v>2103</v>
      </c>
      <c r="R574" s="33" t="s">
        <v>2128</v>
      </c>
      <c r="S574" s="33" t="s">
        <v>2084</v>
      </c>
      <c r="T574" s="33" t="s">
        <v>2081</v>
      </c>
      <c r="U574" s="35" t="s">
        <v>808</v>
      </c>
      <c r="V574" s="177"/>
      <c r="W574" s="178" t="s">
        <v>3465</v>
      </c>
    </row>
    <row r="575" s="83" customFormat="1" ht="26" customHeight="1" spans="1:23">
      <c r="A575" s="30" t="s">
        <v>1308</v>
      </c>
      <c r="B575" s="31" t="s">
        <v>20</v>
      </c>
      <c r="C575" s="31" t="s">
        <v>3466</v>
      </c>
      <c r="D575" s="31" t="s">
        <v>3467</v>
      </c>
      <c r="E575" s="32">
        <v>43585</v>
      </c>
      <c r="F575" s="31" t="s">
        <v>3468</v>
      </c>
      <c r="G575" s="31" t="s">
        <v>3469</v>
      </c>
      <c r="H575" s="33">
        <v>10</v>
      </c>
      <c r="I575" s="40">
        <v>1</v>
      </c>
      <c r="J575" s="34">
        <v>250244.336107491</v>
      </c>
      <c r="K575" s="34">
        <v>132733.766610348</v>
      </c>
      <c r="L575" s="34">
        <v>117510.569497143</v>
      </c>
      <c r="M575" s="33" t="s">
        <v>2079</v>
      </c>
      <c r="N575" s="33" t="s">
        <v>2089</v>
      </c>
      <c r="O575" s="33" t="s">
        <v>1997</v>
      </c>
      <c r="P575" s="33" t="s">
        <v>2081</v>
      </c>
      <c r="Q575" s="33" t="s">
        <v>2082</v>
      </c>
      <c r="R575" s="33" t="s">
        <v>2083</v>
      </c>
      <c r="S575" s="33" t="s">
        <v>2084</v>
      </c>
      <c r="T575" s="33" t="s">
        <v>2083</v>
      </c>
      <c r="U575" s="35" t="s">
        <v>1311</v>
      </c>
      <c r="V575" s="177"/>
      <c r="W575" s="178"/>
    </row>
    <row r="576" s="83" customFormat="1" ht="26" customHeight="1" spans="1:23">
      <c r="A576" s="30" t="s">
        <v>1308</v>
      </c>
      <c r="B576" s="31" t="s">
        <v>20</v>
      </c>
      <c r="C576" s="31" t="s">
        <v>3470</v>
      </c>
      <c r="D576" s="31" t="s">
        <v>3471</v>
      </c>
      <c r="E576" s="32">
        <v>43585</v>
      </c>
      <c r="F576" s="31"/>
      <c r="G576" s="31" t="s">
        <v>3472</v>
      </c>
      <c r="H576" s="33">
        <v>10</v>
      </c>
      <c r="I576" s="40">
        <v>1</v>
      </c>
      <c r="J576" s="34">
        <v>370243.145515147</v>
      </c>
      <c r="K576" s="34">
        <v>196383.135100326</v>
      </c>
      <c r="L576" s="34">
        <v>173860.010414821</v>
      </c>
      <c r="M576" s="33" t="s">
        <v>2079</v>
      </c>
      <c r="N576" s="33" t="s">
        <v>2089</v>
      </c>
      <c r="O576" s="33" t="s">
        <v>1997</v>
      </c>
      <c r="P576" s="33" t="s">
        <v>2081</v>
      </c>
      <c r="Q576" s="33" t="s">
        <v>2082</v>
      </c>
      <c r="R576" s="33" t="s">
        <v>2083</v>
      </c>
      <c r="S576" s="33" t="s">
        <v>2084</v>
      </c>
      <c r="T576" s="33" t="s">
        <v>2083</v>
      </c>
      <c r="U576" s="35" t="s">
        <v>1311</v>
      </c>
      <c r="V576" s="177"/>
      <c r="W576" s="178"/>
    </row>
    <row r="577" s="83" customFormat="1" ht="26" customHeight="1" spans="1:23">
      <c r="A577" s="30" t="s">
        <v>1308</v>
      </c>
      <c r="B577" s="31" t="s">
        <v>20</v>
      </c>
      <c r="C577" s="31" t="s">
        <v>3473</v>
      </c>
      <c r="D577" s="31" t="s">
        <v>3474</v>
      </c>
      <c r="E577" s="32">
        <v>43585</v>
      </c>
      <c r="F577" s="31"/>
      <c r="G577" s="31" t="s">
        <v>3472</v>
      </c>
      <c r="H577" s="33">
        <v>5</v>
      </c>
      <c r="I577" s="40">
        <v>1</v>
      </c>
      <c r="J577" s="34">
        <v>285573.688377362</v>
      </c>
      <c r="K577" s="34">
        <v>271295.003958494</v>
      </c>
      <c r="L577" s="34">
        <v>14278.6844188681</v>
      </c>
      <c r="M577" s="33" t="s">
        <v>2079</v>
      </c>
      <c r="N577" s="33" t="s">
        <v>2110</v>
      </c>
      <c r="O577" s="33" t="s">
        <v>1997</v>
      </c>
      <c r="P577" s="33" t="s">
        <v>2081</v>
      </c>
      <c r="Q577" s="33" t="s">
        <v>2082</v>
      </c>
      <c r="R577" s="33" t="s">
        <v>2083</v>
      </c>
      <c r="S577" s="33" t="s">
        <v>2084</v>
      </c>
      <c r="T577" s="33" t="s">
        <v>2083</v>
      </c>
      <c r="U577" s="35" t="s">
        <v>1311</v>
      </c>
      <c r="V577" s="177"/>
      <c r="W577" s="178"/>
    </row>
    <row r="578" s="83" customFormat="1" ht="26" customHeight="1" spans="1:23">
      <c r="A578" s="110" t="s">
        <v>1313</v>
      </c>
      <c r="B578" s="31" t="s">
        <v>20</v>
      </c>
      <c r="C578" s="31" t="s">
        <v>3475</v>
      </c>
      <c r="D578" s="31" t="s">
        <v>3476</v>
      </c>
      <c r="E578" s="32">
        <v>44343</v>
      </c>
      <c r="F578" s="31" t="s">
        <v>3477</v>
      </c>
      <c r="G578" s="31" t="s">
        <v>2195</v>
      </c>
      <c r="H578" s="33">
        <v>10</v>
      </c>
      <c r="I578" s="40">
        <v>33350</v>
      </c>
      <c r="J578" s="34">
        <v>174334.41</v>
      </c>
      <c r="K578" s="34">
        <v>0</v>
      </c>
      <c r="L578" s="34">
        <v>174334.41</v>
      </c>
      <c r="M578" s="33" t="s">
        <v>2137</v>
      </c>
      <c r="N578" s="33" t="s">
        <v>2143</v>
      </c>
      <c r="O578" s="33" t="s">
        <v>1997</v>
      </c>
      <c r="P578" s="33" t="s">
        <v>2081</v>
      </c>
      <c r="Q578" s="33" t="s">
        <v>2103</v>
      </c>
      <c r="R578" s="33" t="s">
        <v>2305</v>
      </c>
      <c r="S578" s="33" t="s">
        <v>2084</v>
      </c>
      <c r="T578" s="41" t="s">
        <v>2159</v>
      </c>
      <c r="U578" s="35" t="s">
        <v>817</v>
      </c>
      <c r="V578" s="177"/>
      <c r="W578" s="178"/>
    </row>
    <row r="579" s="83" customFormat="1" ht="26" customHeight="1" spans="1:23">
      <c r="A579" s="110" t="s">
        <v>1313</v>
      </c>
      <c r="B579" s="31" t="s">
        <v>20</v>
      </c>
      <c r="C579" s="31" t="s">
        <v>3478</v>
      </c>
      <c r="D579" s="31" t="s">
        <v>3476</v>
      </c>
      <c r="E579" s="32">
        <v>44343</v>
      </c>
      <c r="F579" s="31"/>
      <c r="G579" s="31" t="s">
        <v>2195</v>
      </c>
      <c r="H579" s="33">
        <v>10</v>
      </c>
      <c r="I579" s="40">
        <v>22826</v>
      </c>
      <c r="J579" s="34">
        <v>368820.89</v>
      </c>
      <c r="K579" s="34">
        <v>0</v>
      </c>
      <c r="L579" s="34">
        <v>368820.89</v>
      </c>
      <c r="M579" s="33" t="s">
        <v>2137</v>
      </c>
      <c r="N579" s="33" t="s">
        <v>2143</v>
      </c>
      <c r="O579" s="33" t="s">
        <v>1997</v>
      </c>
      <c r="P579" s="33" t="s">
        <v>2081</v>
      </c>
      <c r="Q579" s="33" t="s">
        <v>2103</v>
      </c>
      <c r="R579" s="33" t="s">
        <v>2305</v>
      </c>
      <c r="S579" s="33" t="s">
        <v>2084</v>
      </c>
      <c r="T579" s="41" t="s">
        <v>2159</v>
      </c>
      <c r="U579" s="35" t="s">
        <v>817</v>
      </c>
      <c r="V579" s="177"/>
      <c r="W579" s="178"/>
    </row>
    <row r="580" s="83" customFormat="1" ht="26" customHeight="1" spans="1:23">
      <c r="A580" s="110" t="s">
        <v>1313</v>
      </c>
      <c r="B580" s="31" t="s">
        <v>20</v>
      </c>
      <c r="C580" s="31" t="s">
        <v>3479</v>
      </c>
      <c r="D580" s="31" t="s">
        <v>3480</v>
      </c>
      <c r="E580" s="32">
        <v>44343</v>
      </c>
      <c r="F580" s="31"/>
      <c r="G580" s="31" t="s">
        <v>2195</v>
      </c>
      <c r="H580" s="33">
        <v>10</v>
      </c>
      <c r="I580" s="40">
        <v>11858</v>
      </c>
      <c r="J580" s="34">
        <v>259220.25</v>
      </c>
      <c r="K580" s="34">
        <v>0</v>
      </c>
      <c r="L580" s="34">
        <v>259220.25</v>
      </c>
      <c r="M580" s="33" t="s">
        <v>2137</v>
      </c>
      <c r="N580" s="33" t="s">
        <v>2143</v>
      </c>
      <c r="O580" s="33" t="s">
        <v>1997</v>
      </c>
      <c r="P580" s="33" t="s">
        <v>2081</v>
      </c>
      <c r="Q580" s="33" t="s">
        <v>2103</v>
      </c>
      <c r="R580" s="33" t="s">
        <v>2305</v>
      </c>
      <c r="S580" s="33" t="s">
        <v>2084</v>
      </c>
      <c r="T580" s="41" t="s">
        <v>2159</v>
      </c>
      <c r="U580" s="35" t="s">
        <v>817</v>
      </c>
      <c r="V580" s="177"/>
      <c r="W580" s="178"/>
    </row>
    <row r="581" s="83" customFormat="1" ht="26" customHeight="1" spans="1:23">
      <c r="A581" s="110" t="s">
        <v>1313</v>
      </c>
      <c r="B581" s="31" t="s">
        <v>20</v>
      </c>
      <c r="C581" s="31" t="s">
        <v>3481</v>
      </c>
      <c r="D581" s="31" t="s">
        <v>3482</v>
      </c>
      <c r="E581" s="32">
        <v>44343</v>
      </c>
      <c r="F581" s="31"/>
      <c r="G581" s="31" t="s">
        <v>2195</v>
      </c>
      <c r="H581" s="33">
        <v>10</v>
      </c>
      <c r="I581" s="40">
        <v>10376</v>
      </c>
      <c r="J581" s="34">
        <v>345246.77</v>
      </c>
      <c r="K581" s="34">
        <v>0</v>
      </c>
      <c r="L581" s="34">
        <v>345246.77</v>
      </c>
      <c r="M581" s="33" t="s">
        <v>2137</v>
      </c>
      <c r="N581" s="33" t="s">
        <v>2143</v>
      </c>
      <c r="O581" s="33" t="s">
        <v>1997</v>
      </c>
      <c r="P581" s="33" t="s">
        <v>2081</v>
      </c>
      <c r="Q581" s="33" t="s">
        <v>2103</v>
      </c>
      <c r="R581" s="33" t="s">
        <v>2305</v>
      </c>
      <c r="S581" s="33" t="s">
        <v>2084</v>
      </c>
      <c r="T581" s="41" t="s">
        <v>2159</v>
      </c>
      <c r="U581" s="35" t="s">
        <v>817</v>
      </c>
      <c r="V581" s="177"/>
      <c r="W581" s="178"/>
    </row>
    <row r="582" s="83" customFormat="1" ht="26" customHeight="1" spans="1:23">
      <c r="A582" s="110" t="s">
        <v>1313</v>
      </c>
      <c r="B582" s="31" t="s">
        <v>20</v>
      </c>
      <c r="C582" s="31" t="s">
        <v>3483</v>
      </c>
      <c r="D582" s="31" t="s">
        <v>3260</v>
      </c>
      <c r="E582" s="32">
        <v>44343</v>
      </c>
      <c r="F582" s="31"/>
      <c r="G582" s="31" t="s">
        <v>2195</v>
      </c>
      <c r="H582" s="33">
        <v>10</v>
      </c>
      <c r="I582" s="40">
        <v>2964</v>
      </c>
      <c r="J582" s="34">
        <v>267680.32</v>
      </c>
      <c r="K582" s="34">
        <v>0</v>
      </c>
      <c r="L582" s="34">
        <v>267680.32</v>
      </c>
      <c r="M582" s="33" t="s">
        <v>2137</v>
      </c>
      <c r="N582" s="33" t="s">
        <v>2143</v>
      </c>
      <c r="O582" s="33" t="s">
        <v>1997</v>
      </c>
      <c r="P582" s="33" t="s">
        <v>2081</v>
      </c>
      <c r="Q582" s="33" t="s">
        <v>2103</v>
      </c>
      <c r="R582" s="33" t="s">
        <v>2305</v>
      </c>
      <c r="S582" s="33" t="s">
        <v>2084</v>
      </c>
      <c r="T582" s="41" t="s">
        <v>2159</v>
      </c>
      <c r="U582" s="35" t="s">
        <v>817</v>
      </c>
      <c r="V582" s="177"/>
      <c r="W582" s="178"/>
    </row>
    <row r="583" s="83" customFormat="1" ht="26" customHeight="1" spans="1:23">
      <c r="A583" s="110" t="s">
        <v>1313</v>
      </c>
      <c r="B583" s="31" t="s">
        <v>20</v>
      </c>
      <c r="C583" s="31" t="s">
        <v>3484</v>
      </c>
      <c r="D583" s="31" t="s">
        <v>3485</v>
      </c>
      <c r="E583" s="32">
        <v>44343</v>
      </c>
      <c r="F583" s="31"/>
      <c r="G583" s="31" t="s">
        <v>2195</v>
      </c>
      <c r="H583" s="33">
        <v>10</v>
      </c>
      <c r="I583" s="40">
        <v>2265</v>
      </c>
      <c r="J583" s="34">
        <v>188402.84</v>
      </c>
      <c r="K583" s="34">
        <v>0</v>
      </c>
      <c r="L583" s="34">
        <v>188402.84</v>
      </c>
      <c r="M583" s="33" t="s">
        <v>2137</v>
      </c>
      <c r="N583" s="33" t="s">
        <v>2143</v>
      </c>
      <c r="O583" s="33" t="s">
        <v>1997</v>
      </c>
      <c r="P583" s="33" t="s">
        <v>2081</v>
      </c>
      <c r="Q583" s="33" t="s">
        <v>2103</v>
      </c>
      <c r="R583" s="33" t="s">
        <v>2305</v>
      </c>
      <c r="S583" s="33" t="s">
        <v>2084</v>
      </c>
      <c r="T583" s="41" t="s">
        <v>2159</v>
      </c>
      <c r="U583" s="35" t="s">
        <v>817</v>
      </c>
      <c r="V583" s="177"/>
      <c r="W583" s="178"/>
    </row>
    <row r="584" s="83" customFormat="1" ht="26" customHeight="1" spans="1:23">
      <c r="A584" s="110" t="s">
        <v>1313</v>
      </c>
      <c r="B584" s="31" t="s">
        <v>20</v>
      </c>
      <c r="C584" s="31" t="s">
        <v>3486</v>
      </c>
      <c r="D584" s="31" t="s">
        <v>3487</v>
      </c>
      <c r="E584" s="32">
        <v>44343</v>
      </c>
      <c r="F584" s="31"/>
      <c r="G584" s="31" t="s">
        <v>2195</v>
      </c>
      <c r="H584" s="33">
        <v>10</v>
      </c>
      <c r="I584" s="40">
        <v>3261</v>
      </c>
      <c r="J584" s="34">
        <v>170532.13</v>
      </c>
      <c r="K584" s="34">
        <v>0</v>
      </c>
      <c r="L584" s="34">
        <v>170532.13</v>
      </c>
      <c r="M584" s="33" t="s">
        <v>2137</v>
      </c>
      <c r="N584" s="33" t="s">
        <v>2143</v>
      </c>
      <c r="O584" s="33" t="s">
        <v>1997</v>
      </c>
      <c r="P584" s="33" t="s">
        <v>2081</v>
      </c>
      <c r="Q584" s="33" t="s">
        <v>2103</v>
      </c>
      <c r="R584" s="33" t="s">
        <v>2305</v>
      </c>
      <c r="S584" s="33" t="s">
        <v>2084</v>
      </c>
      <c r="T584" s="41" t="s">
        <v>2159</v>
      </c>
      <c r="U584" s="35" t="s">
        <v>817</v>
      </c>
      <c r="V584" s="177"/>
      <c r="W584" s="178"/>
    </row>
    <row r="585" s="83" customFormat="1" ht="26" customHeight="1" spans="1:23">
      <c r="A585" s="110" t="s">
        <v>1313</v>
      </c>
      <c r="B585" s="31" t="s">
        <v>20</v>
      </c>
      <c r="C585" s="31" t="s">
        <v>3488</v>
      </c>
      <c r="D585" s="31" t="s">
        <v>3489</v>
      </c>
      <c r="E585" s="32">
        <v>44343</v>
      </c>
      <c r="F585" s="31"/>
      <c r="G585" s="31" t="s">
        <v>2195</v>
      </c>
      <c r="H585" s="33">
        <v>10</v>
      </c>
      <c r="I585" s="40">
        <v>2964</v>
      </c>
      <c r="J585" s="34">
        <v>359220.14</v>
      </c>
      <c r="K585" s="34">
        <v>0</v>
      </c>
      <c r="L585" s="34">
        <v>359220.14</v>
      </c>
      <c r="M585" s="33" t="s">
        <v>2137</v>
      </c>
      <c r="N585" s="33" t="s">
        <v>2143</v>
      </c>
      <c r="O585" s="33" t="s">
        <v>1997</v>
      </c>
      <c r="P585" s="33" t="s">
        <v>2081</v>
      </c>
      <c r="Q585" s="33" t="s">
        <v>2103</v>
      </c>
      <c r="R585" s="33" t="s">
        <v>2305</v>
      </c>
      <c r="S585" s="33" t="s">
        <v>2084</v>
      </c>
      <c r="T585" s="41" t="s">
        <v>2159</v>
      </c>
      <c r="U585" s="35" t="s">
        <v>817</v>
      </c>
      <c r="V585" s="177"/>
      <c r="W585" s="178"/>
    </row>
    <row r="586" s="83" customFormat="1" ht="26" customHeight="1" spans="1:23">
      <c r="A586" s="110" t="s">
        <v>1313</v>
      </c>
      <c r="B586" s="31" t="s">
        <v>20</v>
      </c>
      <c r="C586" s="31" t="s">
        <v>3490</v>
      </c>
      <c r="D586" s="31" t="s">
        <v>3491</v>
      </c>
      <c r="E586" s="32">
        <v>44343</v>
      </c>
      <c r="F586" s="31"/>
      <c r="G586" s="31" t="s">
        <v>2195</v>
      </c>
      <c r="H586" s="33">
        <v>10</v>
      </c>
      <c r="I586" s="40">
        <v>2059</v>
      </c>
      <c r="J586" s="34">
        <v>166349.63</v>
      </c>
      <c r="K586" s="34">
        <v>0</v>
      </c>
      <c r="L586" s="34">
        <v>166349.63</v>
      </c>
      <c r="M586" s="33" t="s">
        <v>2137</v>
      </c>
      <c r="N586" s="33" t="s">
        <v>2143</v>
      </c>
      <c r="O586" s="33" t="s">
        <v>1997</v>
      </c>
      <c r="P586" s="33" t="s">
        <v>2081</v>
      </c>
      <c r="Q586" s="33" t="s">
        <v>2103</v>
      </c>
      <c r="R586" s="33" t="s">
        <v>2305</v>
      </c>
      <c r="S586" s="33" t="s">
        <v>2084</v>
      </c>
      <c r="T586" s="41" t="s">
        <v>2159</v>
      </c>
      <c r="U586" s="35" t="s">
        <v>817</v>
      </c>
      <c r="V586" s="177"/>
      <c r="W586" s="178"/>
    </row>
    <row r="587" s="83" customFormat="1" ht="26" customHeight="1" spans="1:23">
      <c r="A587" s="110" t="s">
        <v>1313</v>
      </c>
      <c r="B587" s="31" t="s">
        <v>20</v>
      </c>
      <c r="C587" s="31" t="s">
        <v>3492</v>
      </c>
      <c r="D587" s="31" t="s">
        <v>3493</v>
      </c>
      <c r="E587" s="32">
        <v>44343</v>
      </c>
      <c r="F587" s="31"/>
      <c r="G587" s="31" t="s">
        <v>2195</v>
      </c>
      <c r="H587" s="33">
        <v>10</v>
      </c>
      <c r="I587" s="40">
        <v>2059</v>
      </c>
      <c r="J587" s="34">
        <v>234885.68</v>
      </c>
      <c r="K587" s="34">
        <v>0</v>
      </c>
      <c r="L587" s="34">
        <v>234885.68</v>
      </c>
      <c r="M587" s="33" t="s">
        <v>2137</v>
      </c>
      <c r="N587" s="33" t="s">
        <v>2143</v>
      </c>
      <c r="O587" s="33" t="s">
        <v>1997</v>
      </c>
      <c r="P587" s="33" t="s">
        <v>2081</v>
      </c>
      <c r="Q587" s="33" t="s">
        <v>2103</v>
      </c>
      <c r="R587" s="33" t="s">
        <v>2305</v>
      </c>
      <c r="S587" s="33" t="s">
        <v>2084</v>
      </c>
      <c r="T587" s="41" t="s">
        <v>2159</v>
      </c>
      <c r="U587" s="35" t="s">
        <v>817</v>
      </c>
      <c r="V587" s="177"/>
      <c r="W587" s="178"/>
    </row>
    <row r="588" s="83" customFormat="1" ht="26" customHeight="1" spans="1:23">
      <c r="A588" s="110" t="s">
        <v>1313</v>
      </c>
      <c r="B588" s="31" t="s">
        <v>20</v>
      </c>
      <c r="C588" s="31" t="s">
        <v>3494</v>
      </c>
      <c r="D588" s="31" t="s">
        <v>3495</v>
      </c>
      <c r="E588" s="32">
        <v>44343</v>
      </c>
      <c r="F588" s="31"/>
      <c r="G588" s="31" t="s">
        <v>2195</v>
      </c>
      <c r="H588" s="33">
        <v>10</v>
      </c>
      <c r="I588" s="40">
        <v>6948</v>
      </c>
      <c r="J588" s="34">
        <v>297243.02</v>
      </c>
      <c r="K588" s="34">
        <v>297243.02</v>
      </c>
      <c r="L588" s="34">
        <v>0</v>
      </c>
      <c r="M588" s="33" t="s">
        <v>2137</v>
      </c>
      <c r="N588" s="33" t="s">
        <v>2143</v>
      </c>
      <c r="O588" s="33" t="s">
        <v>1997</v>
      </c>
      <c r="P588" s="33" t="s">
        <v>2196</v>
      </c>
      <c r="Q588" s="33" t="s">
        <v>2082</v>
      </c>
      <c r="R588" s="33" t="s">
        <v>2197</v>
      </c>
      <c r="S588" s="33" t="s">
        <v>2084</v>
      </c>
      <c r="T588" s="33" t="s">
        <v>2083</v>
      </c>
      <c r="U588" s="35" t="s">
        <v>817</v>
      </c>
      <c r="V588" s="177"/>
      <c r="W588" s="178"/>
    </row>
    <row r="589" s="83" customFormat="1" ht="26" customHeight="1" spans="1:23">
      <c r="A589" s="110" t="s">
        <v>1313</v>
      </c>
      <c r="B589" s="31" t="s">
        <v>20</v>
      </c>
      <c r="C589" s="31" t="s">
        <v>3496</v>
      </c>
      <c r="D589" s="31" t="s">
        <v>3497</v>
      </c>
      <c r="E589" s="32">
        <v>44343</v>
      </c>
      <c r="F589" s="31"/>
      <c r="G589" s="31" t="s">
        <v>2195</v>
      </c>
      <c r="H589" s="33">
        <v>10</v>
      </c>
      <c r="I589" s="40">
        <v>6948</v>
      </c>
      <c r="J589" s="34">
        <v>231178.46</v>
      </c>
      <c r="K589" s="34">
        <v>231178.46</v>
      </c>
      <c r="L589" s="34">
        <v>0</v>
      </c>
      <c r="M589" s="33" t="s">
        <v>2137</v>
      </c>
      <c r="N589" s="33" t="s">
        <v>2143</v>
      </c>
      <c r="O589" s="33" t="s">
        <v>1997</v>
      </c>
      <c r="P589" s="33" t="s">
        <v>2196</v>
      </c>
      <c r="Q589" s="33" t="s">
        <v>2082</v>
      </c>
      <c r="R589" s="33" t="s">
        <v>2197</v>
      </c>
      <c r="S589" s="33" t="s">
        <v>2084</v>
      </c>
      <c r="T589" s="33" t="s">
        <v>2083</v>
      </c>
      <c r="U589" s="35" t="s">
        <v>817</v>
      </c>
      <c r="V589" s="177"/>
      <c r="W589" s="178"/>
    </row>
    <row r="590" s="83" customFormat="1" ht="26" customHeight="1" spans="1:23">
      <c r="A590" s="110" t="s">
        <v>1313</v>
      </c>
      <c r="B590" s="31" t="s">
        <v>20</v>
      </c>
      <c r="C590" s="31" t="s">
        <v>3498</v>
      </c>
      <c r="D590" s="31" t="s">
        <v>3499</v>
      </c>
      <c r="E590" s="32">
        <v>44343</v>
      </c>
      <c r="F590" s="31"/>
      <c r="G590" s="31" t="s">
        <v>2195</v>
      </c>
      <c r="H590" s="33">
        <v>10</v>
      </c>
      <c r="I590" s="40">
        <v>5558</v>
      </c>
      <c r="J590" s="34">
        <v>132129.13</v>
      </c>
      <c r="K590" s="34">
        <v>132129.13</v>
      </c>
      <c r="L590" s="34">
        <v>0</v>
      </c>
      <c r="M590" s="33" t="s">
        <v>2137</v>
      </c>
      <c r="N590" s="33" t="s">
        <v>2143</v>
      </c>
      <c r="O590" s="33" t="s">
        <v>1997</v>
      </c>
      <c r="P590" s="33" t="s">
        <v>2196</v>
      </c>
      <c r="Q590" s="33" t="s">
        <v>2082</v>
      </c>
      <c r="R590" s="33" t="s">
        <v>2197</v>
      </c>
      <c r="S590" s="33" t="s">
        <v>2084</v>
      </c>
      <c r="T590" s="33" t="s">
        <v>2083</v>
      </c>
      <c r="U590" s="35" t="s">
        <v>817</v>
      </c>
      <c r="V590" s="177"/>
      <c r="W590" s="178"/>
    </row>
    <row r="591" s="83" customFormat="1" ht="26" customHeight="1" spans="1:23">
      <c r="A591" s="110" t="s">
        <v>1313</v>
      </c>
      <c r="B591" s="31" t="s">
        <v>20</v>
      </c>
      <c r="C591" s="31" t="s">
        <v>3500</v>
      </c>
      <c r="D591" s="31" t="s">
        <v>3501</v>
      </c>
      <c r="E591" s="32">
        <v>44343</v>
      </c>
      <c r="F591" s="31"/>
      <c r="G591" s="31" t="s">
        <v>2195</v>
      </c>
      <c r="H591" s="33">
        <v>10</v>
      </c>
      <c r="I591" s="40">
        <v>5095</v>
      </c>
      <c r="J591" s="34">
        <v>96863.01</v>
      </c>
      <c r="K591" s="34">
        <v>96863.01</v>
      </c>
      <c r="L591" s="34">
        <v>0</v>
      </c>
      <c r="M591" s="33" t="s">
        <v>2137</v>
      </c>
      <c r="N591" s="33" t="s">
        <v>2143</v>
      </c>
      <c r="O591" s="33" t="s">
        <v>1997</v>
      </c>
      <c r="P591" s="33" t="s">
        <v>2196</v>
      </c>
      <c r="Q591" s="33" t="s">
        <v>2082</v>
      </c>
      <c r="R591" s="33" t="s">
        <v>2197</v>
      </c>
      <c r="S591" s="33" t="s">
        <v>2084</v>
      </c>
      <c r="T591" s="33" t="s">
        <v>2083</v>
      </c>
      <c r="U591" s="35" t="s">
        <v>817</v>
      </c>
      <c r="V591" s="177"/>
      <c r="W591" s="178"/>
    </row>
    <row r="592" s="83" customFormat="1" ht="26" customHeight="1" spans="1:23">
      <c r="A592" s="110" t="s">
        <v>1313</v>
      </c>
      <c r="B592" s="31" t="s">
        <v>20</v>
      </c>
      <c r="C592" s="31" t="s">
        <v>3502</v>
      </c>
      <c r="D592" s="31" t="s">
        <v>3503</v>
      </c>
      <c r="E592" s="32">
        <v>44357</v>
      </c>
      <c r="F592" s="31"/>
      <c r="G592" s="31" t="s">
        <v>2195</v>
      </c>
      <c r="H592" s="33">
        <v>10</v>
      </c>
      <c r="I592" s="40">
        <v>336</v>
      </c>
      <c r="J592" s="34">
        <v>734599.96</v>
      </c>
      <c r="K592" s="34">
        <v>0</v>
      </c>
      <c r="L592" s="34">
        <v>734599.96</v>
      </c>
      <c r="M592" s="33" t="s">
        <v>2137</v>
      </c>
      <c r="N592" s="33" t="s">
        <v>2143</v>
      </c>
      <c r="O592" s="33" t="s">
        <v>1997</v>
      </c>
      <c r="P592" s="33" t="s">
        <v>2081</v>
      </c>
      <c r="Q592" s="33" t="s">
        <v>2103</v>
      </c>
      <c r="R592" s="33" t="s">
        <v>2305</v>
      </c>
      <c r="S592" s="33" t="s">
        <v>2084</v>
      </c>
      <c r="T592" s="41" t="s">
        <v>2159</v>
      </c>
      <c r="U592" s="35" t="s">
        <v>817</v>
      </c>
      <c r="V592" s="179" t="s">
        <v>3504</v>
      </c>
      <c r="W592" s="178" t="s">
        <v>414</v>
      </c>
    </row>
    <row r="593" s="83" customFormat="1" ht="26" customHeight="1" spans="1:23">
      <c r="A593" s="110" t="s">
        <v>1313</v>
      </c>
      <c r="B593" s="31" t="s">
        <v>20</v>
      </c>
      <c r="C593" s="31" t="s">
        <v>3505</v>
      </c>
      <c r="D593" s="31" t="s">
        <v>3506</v>
      </c>
      <c r="E593" s="32">
        <v>44358</v>
      </c>
      <c r="F593" s="31"/>
      <c r="G593" s="31" t="s">
        <v>3507</v>
      </c>
      <c r="H593" s="33">
        <v>20</v>
      </c>
      <c r="I593" s="40">
        <v>1</v>
      </c>
      <c r="J593" s="34">
        <v>1520331.63</v>
      </c>
      <c r="K593" s="34">
        <v>246737.15411875</v>
      </c>
      <c r="L593" s="34">
        <v>1273594.47588125</v>
      </c>
      <c r="M593" s="33" t="s">
        <v>2079</v>
      </c>
      <c r="N593" s="33" t="s">
        <v>2080</v>
      </c>
      <c r="O593" s="33" t="s">
        <v>1997</v>
      </c>
      <c r="P593" s="33" t="s">
        <v>2081</v>
      </c>
      <c r="Q593" s="33" t="s">
        <v>2103</v>
      </c>
      <c r="R593" s="33" t="s">
        <v>2104</v>
      </c>
      <c r="S593" s="33" t="s">
        <v>2084</v>
      </c>
      <c r="T593" s="41" t="s">
        <v>2159</v>
      </c>
      <c r="U593" s="35" t="s">
        <v>817</v>
      </c>
      <c r="V593" s="179" t="s">
        <v>3508</v>
      </c>
      <c r="W593" s="178" t="s">
        <v>3509</v>
      </c>
    </row>
    <row r="594" s="83" customFormat="1" ht="26" customHeight="1" spans="1:23">
      <c r="A594" s="110" t="s">
        <v>1313</v>
      </c>
      <c r="B594" s="31" t="s">
        <v>20</v>
      </c>
      <c r="C594" s="31" t="s">
        <v>3510</v>
      </c>
      <c r="D594" s="31" t="s">
        <v>3511</v>
      </c>
      <c r="E594" s="32">
        <v>44359</v>
      </c>
      <c r="F594" s="31"/>
      <c r="G594" s="31" t="s">
        <v>3512</v>
      </c>
      <c r="H594" s="33">
        <v>1</v>
      </c>
      <c r="I594" s="40">
        <v>1</v>
      </c>
      <c r="J594" s="34">
        <v>38000.0000000001</v>
      </c>
      <c r="K594" s="34">
        <v>38000.0000000001</v>
      </c>
      <c r="L594" s="34">
        <v>0</v>
      </c>
      <c r="M594" s="33" t="s">
        <v>2123</v>
      </c>
      <c r="N594" s="33" t="s">
        <v>2124</v>
      </c>
      <c r="O594" s="33" t="s">
        <v>1997</v>
      </c>
      <c r="P594" s="33" t="s">
        <v>2196</v>
      </c>
      <c r="Q594" s="33" t="s">
        <v>2082</v>
      </c>
      <c r="R594" s="33" t="s">
        <v>2145</v>
      </c>
      <c r="S594" s="33" t="s">
        <v>2084</v>
      </c>
      <c r="T594" s="33" t="s">
        <v>2083</v>
      </c>
      <c r="U594" s="35" t="s">
        <v>817</v>
      </c>
      <c r="V594" s="179"/>
      <c r="W594" s="178"/>
    </row>
    <row r="595" s="83" customFormat="1" ht="26" customHeight="1" spans="1:23">
      <c r="A595" s="110" t="s">
        <v>1313</v>
      </c>
      <c r="B595" s="31" t="s">
        <v>20</v>
      </c>
      <c r="C595" s="31" t="s">
        <v>3513</v>
      </c>
      <c r="D595" s="31" t="s">
        <v>3514</v>
      </c>
      <c r="E595" s="32">
        <v>44360</v>
      </c>
      <c r="F595" s="31"/>
      <c r="G595" s="31" t="s">
        <v>3515</v>
      </c>
      <c r="H595" s="33">
        <v>1</v>
      </c>
      <c r="I595" s="40">
        <v>1</v>
      </c>
      <c r="J595" s="34">
        <v>114100</v>
      </c>
      <c r="K595" s="34">
        <v>114100</v>
      </c>
      <c r="L595" s="34">
        <v>0</v>
      </c>
      <c r="M595" s="33" t="s">
        <v>2123</v>
      </c>
      <c r="N595" s="33" t="s">
        <v>2124</v>
      </c>
      <c r="O595" s="33" t="s">
        <v>1997</v>
      </c>
      <c r="P595" s="33" t="s">
        <v>2196</v>
      </c>
      <c r="Q595" s="33" t="s">
        <v>2082</v>
      </c>
      <c r="R595" s="33" t="s">
        <v>2145</v>
      </c>
      <c r="S595" s="33" t="s">
        <v>2084</v>
      </c>
      <c r="T595" s="33" t="s">
        <v>2083</v>
      </c>
      <c r="U595" s="35" t="s">
        <v>817</v>
      </c>
      <c r="V595" s="179"/>
      <c r="W595" s="178"/>
    </row>
    <row r="596" s="83" customFormat="1" ht="26" customHeight="1" spans="1:23">
      <c r="A596" s="110" t="s">
        <v>1315</v>
      </c>
      <c r="B596" s="31" t="s">
        <v>20</v>
      </c>
      <c r="C596" s="31" t="s">
        <v>3516</v>
      </c>
      <c r="D596" s="31" t="s">
        <v>3517</v>
      </c>
      <c r="E596" s="32">
        <v>43617</v>
      </c>
      <c r="F596" s="31" t="s">
        <v>1503</v>
      </c>
      <c r="G596" s="31" t="s">
        <v>2092</v>
      </c>
      <c r="H596" s="33">
        <v>10</v>
      </c>
      <c r="I596" s="40">
        <v>1</v>
      </c>
      <c r="J596" s="34">
        <v>17332000</v>
      </c>
      <c r="K596" s="34">
        <v>9055970</v>
      </c>
      <c r="L596" s="34">
        <v>8276030</v>
      </c>
      <c r="M596" s="33" t="s">
        <v>2079</v>
      </c>
      <c r="N596" s="33" t="s">
        <v>2096</v>
      </c>
      <c r="O596" s="33" t="s">
        <v>2011</v>
      </c>
      <c r="P596" s="33" t="s">
        <v>2081</v>
      </c>
      <c r="Q596" s="33" t="s">
        <v>2082</v>
      </c>
      <c r="R596" s="33" t="s">
        <v>2083</v>
      </c>
      <c r="S596" s="33" t="s">
        <v>2084</v>
      </c>
      <c r="T596" s="33" t="s">
        <v>2083</v>
      </c>
      <c r="U596" s="35" t="s">
        <v>880</v>
      </c>
      <c r="V596" s="179"/>
      <c r="W596" s="178"/>
    </row>
    <row r="597" s="83" customFormat="1" ht="26" customHeight="1" spans="1:23">
      <c r="A597" s="30" t="s">
        <v>1323</v>
      </c>
      <c r="B597" s="31" t="s">
        <v>20</v>
      </c>
      <c r="C597" s="31" t="s">
        <v>3518</v>
      </c>
      <c r="D597" s="31" t="s">
        <v>2147</v>
      </c>
      <c r="E597" s="32">
        <v>43647</v>
      </c>
      <c r="F597" s="31" t="s">
        <v>733</v>
      </c>
      <c r="G597" s="31" t="s">
        <v>3519</v>
      </c>
      <c r="H597" s="33">
        <v>10</v>
      </c>
      <c r="I597" s="40">
        <v>1</v>
      </c>
      <c r="J597" s="34">
        <v>193394.513704038</v>
      </c>
      <c r="K597" s="34">
        <v>193394.513704038</v>
      </c>
      <c r="L597" s="34">
        <v>0</v>
      </c>
      <c r="M597" s="33" t="s">
        <v>2079</v>
      </c>
      <c r="N597" s="33" t="s">
        <v>2089</v>
      </c>
      <c r="O597" s="33" t="s">
        <v>1997</v>
      </c>
      <c r="P597" s="33" t="s">
        <v>2196</v>
      </c>
      <c r="Q597" s="33" t="s">
        <v>2082</v>
      </c>
      <c r="R597" s="33" t="s">
        <v>2267</v>
      </c>
      <c r="S597" s="33" t="s">
        <v>2084</v>
      </c>
      <c r="T597" s="33" t="s">
        <v>2083</v>
      </c>
      <c r="U597" s="35" t="s">
        <v>1326</v>
      </c>
      <c r="V597" s="179"/>
      <c r="W597" s="178"/>
    </row>
    <row r="598" s="83" customFormat="1" ht="26" customHeight="1" spans="1:23">
      <c r="A598" s="30" t="s">
        <v>1323</v>
      </c>
      <c r="B598" s="31" t="s">
        <v>20</v>
      </c>
      <c r="C598" s="31" t="s">
        <v>3520</v>
      </c>
      <c r="D598" s="31" t="s">
        <v>2147</v>
      </c>
      <c r="E598" s="32">
        <v>43647</v>
      </c>
      <c r="F598" s="31" t="s">
        <v>937</v>
      </c>
      <c r="G598" s="31" t="s">
        <v>3519</v>
      </c>
      <c r="H598" s="33">
        <v>10</v>
      </c>
      <c r="I598" s="40">
        <v>1</v>
      </c>
      <c r="J598" s="34">
        <v>193394.513704038</v>
      </c>
      <c r="K598" s="34">
        <v>193394.513704038</v>
      </c>
      <c r="L598" s="34">
        <v>0</v>
      </c>
      <c r="M598" s="33" t="s">
        <v>2079</v>
      </c>
      <c r="N598" s="33" t="s">
        <v>2089</v>
      </c>
      <c r="O598" s="33" t="s">
        <v>1997</v>
      </c>
      <c r="P598" s="33" t="s">
        <v>2196</v>
      </c>
      <c r="Q598" s="33" t="s">
        <v>2082</v>
      </c>
      <c r="R598" s="33" t="s">
        <v>2267</v>
      </c>
      <c r="S598" s="33" t="s">
        <v>2084</v>
      </c>
      <c r="T598" s="33" t="s">
        <v>2083</v>
      </c>
      <c r="U598" s="35" t="s">
        <v>1326</v>
      </c>
      <c r="V598" s="179"/>
      <c r="W598" s="178"/>
    </row>
    <row r="599" s="83" customFormat="1" ht="26" customHeight="1" spans="1:23">
      <c r="A599" s="30" t="s">
        <v>1323</v>
      </c>
      <c r="B599" s="31" t="s">
        <v>20</v>
      </c>
      <c r="C599" s="31" t="s">
        <v>3521</v>
      </c>
      <c r="D599" s="31" t="s">
        <v>2114</v>
      </c>
      <c r="E599" s="32">
        <v>43647</v>
      </c>
      <c r="F599" s="31" t="s">
        <v>733</v>
      </c>
      <c r="G599" s="31" t="s">
        <v>2078</v>
      </c>
      <c r="H599" s="33">
        <v>10</v>
      </c>
      <c r="I599" s="40">
        <v>1</v>
      </c>
      <c r="J599" s="34">
        <v>7520.10454975177</v>
      </c>
      <c r="K599" s="34">
        <v>7520.10454975177</v>
      </c>
      <c r="L599" s="34">
        <v>0</v>
      </c>
      <c r="M599" s="33" t="s">
        <v>2079</v>
      </c>
      <c r="N599" s="33" t="s">
        <v>2089</v>
      </c>
      <c r="O599" s="33" t="s">
        <v>1997</v>
      </c>
      <c r="P599" s="33" t="s">
        <v>2196</v>
      </c>
      <c r="Q599" s="33" t="s">
        <v>2082</v>
      </c>
      <c r="R599" s="33" t="s">
        <v>2267</v>
      </c>
      <c r="S599" s="33" t="s">
        <v>2084</v>
      </c>
      <c r="T599" s="33" t="s">
        <v>2083</v>
      </c>
      <c r="U599" s="35" t="s">
        <v>1326</v>
      </c>
      <c r="V599" s="179"/>
      <c r="W599" s="178"/>
    </row>
    <row r="600" s="83" customFormat="1" ht="26" customHeight="1" spans="1:23">
      <c r="A600" s="30" t="s">
        <v>1323</v>
      </c>
      <c r="B600" s="31" t="s">
        <v>20</v>
      </c>
      <c r="C600" s="31" t="s">
        <v>3522</v>
      </c>
      <c r="D600" s="31" t="s">
        <v>2114</v>
      </c>
      <c r="E600" s="32">
        <v>43647</v>
      </c>
      <c r="F600" s="31" t="s">
        <v>937</v>
      </c>
      <c r="G600" s="31" t="s">
        <v>2078</v>
      </c>
      <c r="H600" s="33">
        <v>10</v>
      </c>
      <c r="I600" s="40">
        <v>1</v>
      </c>
      <c r="J600" s="34">
        <v>7520.10454975177</v>
      </c>
      <c r="K600" s="34">
        <v>7520.10454975177</v>
      </c>
      <c r="L600" s="34">
        <v>0</v>
      </c>
      <c r="M600" s="33" t="s">
        <v>2079</v>
      </c>
      <c r="N600" s="33" t="s">
        <v>2089</v>
      </c>
      <c r="O600" s="33" t="s">
        <v>1997</v>
      </c>
      <c r="P600" s="33" t="s">
        <v>2196</v>
      </c>
      <c r="Q600" s="33" t="s">
        <v>2082</v>
      </c>
      <c r="R600" s="33" t="s">
        <v>2267</v>
      </c>
      <c r="S600" s="33" t="s">
        <v>2084</v>
      </c>
      <c r="T600" s="33" t="s">
        <v>2083</v>
      </c>
      <c r="U600" s="35" t="s">
        <v>1326</v>
      </c>
      <c r="V600" s="179"/>
      <c r="W600" s="178"/>
    </row>
    <row r="601" s="83" customFormat="1" ht="26" customHeight="1" spans="1:23">
      <c r="A601" s="30" t="s">
        <v>1323</v>
      </c>
      <c r="B601" s="31" t="s">
        <v>20</v>
      </c>
      <c r="C601" s="31" t="s">
        <v>3523</v>
      </c>
      <c r="D601" s="31" t="s">
        <v>3524</v>
      </c>
      <c r="E601" s="32">
        <v>43647</v>
      </c>
      <c r="F601" s="31" t="s">
        <v>733</v>
      </c>
      <c r="G601" s="31" t="s">
        <v>2243</v>
      </c>
      <c r="H601" s="33">
        <v>10</v>
      </c>
      <c r="I601" s="40">
        <v>1</v>
      </c>
      <c r="J601" s="34">
        <v>6017.97698661659</v>
      </c>
      <c r="K601" s="34">
        <v>6017.97698661659</v>
      </c>
      <c r="L601" s="34">
        <v>0</v>
      </c>
      <c r="M601" s="33" t="s">
        <v>2079</v>
      </c>
      <c r="N601" s="33" t="s">
        <v>2089</v>
      </c>
      <c r="O601" s="33" t="s">
        <v>1997</v>
      </c>
      <c r="P601" s="33" t="s">
        <v>2196</v>
      </c>
      <c r="Q601" s="33" t="s">
        <v>2082</v>
      </c>
      <c r="R601" s="33" t="s">
        <v>2267</v>
      </c>
      <c r="S601" s="33" t="s">
        <v>2084</v>
      </c>
      <c r="T601" s="33" t="s">
        <v>2083</v>
      </c>
      <c r="U601" s="35" t="s">
        <v>1326</v>
      </c>
      <c r="V601" s="179"/>
      <c r="W601" s="178"/>
    </row>
    <row r="602" s="83" customFormat="1" ht="26" customHeight="1" spans="1:23">
      <c r="A602" s="30" t="s">
        <v>1323</v>
      </c>
      <c r="B602" s="31" t="s">
        <v>20</v>
      </c>
      <c r="C602" s="31" t="s">
        <v>3525</v>
      </c>
      <c r="D602" s="31" t="s">
        <v>3524</v>
      </c>
      <c r="E602" s="32">
        <v>43647</v>
      </c>
      <c r="F602" s="31" t="s">
        <v>937</v>
      </c>
      <c r="G602" s="31" t="s">
        <v>2243</v>
      </c>
      <c r="H602" s="33">
        <v>10</v>
      </c>
      <c r="I602" s="40">
        <v>1</v>
      </c>
      <c r="J602" s="34">
        <v>6017.97698661659</v>
      </c>
      <c r="K602" s="34">
        <v>6017.97698661659</v>
      </c>
      <c r="L602" s="34">
        <v>0</v>
      </c>
      <c r="M602" s="33" t="s">
        <v>2079</v>
      </c>
      <c r="N602" s="33" t="s">
        <v>2089</v>
      </c>
      <c r="O602" s="33" t="s">
        <v>1997</v>
      </c>
      <c r="P602" s="33" t="s">
        <v>2196</v>
      </c>
      <c r="Q602" s="33" t="s">
        <v>2082</v>
      </c>
      <c r="R602" s="33" t="s">
        <v>2267</v>
      </c>
      <c r="S602" s="33" t="s">
        <v>2084</v>
      </c>
      <c r="T602" s="33" t="s">
        <v>2083</v>
      </c>
      <c r="U602" s="35" t="s">
        <v>1326</v>
      </c>
      <c r="V602" s="179"/>
      <c r="W602" s="178"/>
    </row>
    <row r="603" s="83" customFormat="1" ht="26" customHeight="1" spans="1:23">
      <c r="A603" s="30" t="s">
        <v>1323</v>
      </c>
      <c r="B603" s="31" t="s">
        <v>20</v>
      </c>
      <c r="C603" s="31" t="s">
        <v>3526</v>
      </c>
      <c r="D603" s="31" t="s">
        <v>3527</v>
      </c>
      <c r="E603" s="32">
        <v>43647</v>
      </c>
      <c r="F603" s="31" t="s">
        <v>3528</v>
      </c>
      <c r="G603" s="31" t="s">
        <v>2158</v>
      </c>
      <c r="H603" s="33">
        <v>3</v>
      </c>
      <c r="I603" s="40">
        <v>6000</v>
      </c>
      <c r="J603" s="34">
        <v>60000</v>
      </c>
      <c r="K603" s="34">
        <v>60000</v>
      </c>
      <c r="L603" s="34">
        <v>0</v>
      </c>
      <c r="M603" s="33" t="s">
        <v>2137</v>
      </c>
      <c r="N603" s="33" t="s">
        <v>2138</v>
      </c>
      <c r="O603" s="33" t="s">
        <v>1997</v>
      </c>
      <c r="P603" s="33" t="s">
        <v>2196</v>
      </c>
      <c r="Q603" s="33" t="s">
        <v>2082</v>
      </c>
      <c r="R603" s="33" t="s">
        <v>2197</v>
      </c>
      <c r="S603" s="33" t="s">
        <v>2084</v>
      </c>
      <c r="T603" s="33" t="s">
        <v>2083</v>
      </c>
      <c r="U603" s="35" t="s">
        <v>1326</v>
      </c>
      <c r="V603" s="179"/>
      <c r="W603" s="178"/>
    </row>
    <row r="604" s="83" customFormat="1" ht="26" customHeight="1" spans="1:23">
      <c r="A604" s="30" t="s">
        <v>1323</v>
      </c>
      <c r="B604" s="31" t="s">
        <v>20</v>
      </c>
      <c r="C604" s="31" t="s">
        <v>3529</v>
      </c>
      <c r="D604" s="31" t="s">
        <v>3530</v>
      </c>
      <c r="E604" s="32">
        <v>43647</v>
      </c>
      <c r="F604" s="31" t="s">
        <v>3528</v>
      </c>
      <c r="G604" s="31" t="s">
        <v>3531</v>
      </c>
      <c r="H604" s="33">
        <v>10</v>
      </c>
      <c r="I604" s="40">
        <v>1</v>
      </c>
      <c r="J604" s="34">
        <v>124153.889519187</v>
      </c>
      <c r="K604" s="34">
        <v>124153.889519187</v>
      </c>
      <c r="L604" s="34">
        <v>0</v>
      </c>
      <c r="M604" s="33" t="s">
        <v>2123</v>
      </c>
      <c r="N604" s="33" t="s">
        <v>2124</v>
      </c>
      <c r="O604" s="33" t="s">
        <v>1997</v>
      </c>
      <c r="P604" s="33" t="s">
        <v>2196</v>
      </c>
      <c r="Q604" s="33" t="s">
        <v>2082</v>
      </c>
      <c r="R604" s="33" t="s">
        <v>2267</v>
      </c>
      <c r="S604" s="33" t="s">
        <v>2084</v>
      </c>
      <c r="T604" s="33" t="s">
        <v>2083</v>
      </c>
      <c r="U604" s="35" t="s">
        <v>1326</v>
      </c>
      <c r="V604" s="179" t="s">
        <v>3532</v>
      </c>
      <c r="W604" s="178"/>
    </row>
    <row r="605" s="83" customFormat="1" ht="26" customHeight="1" spans="1:23">
      <c r="A605" s="30" t="s">
        <v>1323</v>
      </c>
      <c r="B605" s="31" t="s">
        <v>20</v>
      </c>
      <c r="C605" s="31" t="s">
        <v>3533</v>
      </c>
      <c r="D605" s="31" t="s">
        <v>2475</v>
      </c>
      <c r="E605" s="32">
        <v>43647</v>
      </c>
      <c r="F605" s="31" t="s">
        <v>3528</v>
      </c>
      <c r="G605" s="31" t="s">
        <v>3534</v>
      </c>
      <c r="H605" s="33">
        <v>3</v>
      </c>
      <c r="I605" s="40">
        <v>1</v>
      </c>
      <c r="J605" s="34">
        <v>50000</v>
      </c>
      <c r="K605" s="34">
        <v>50000</v>
      </c>
      <c r="L605" s="34">
        <v>0</v>
      </c>
      <c r="M605" s="33" t="s">
        <v>2079</v>
      </c>
      <c r="N605" s="33" t="s">
        <v>2089</v>
      </c>
      <c r="O605" s="33" t="s">
        <v>1997</v>
      </c>
      <c r="P605" s="33" t="s">
        <v>2196</v>
      </c>
      <c r="Q605" s="33" t="s">
        <v>2082</v>
      </c>
      <c r="R605" s="33" t="s">
        <v>2267</v>
      </c>
      <c r="S605" s="33" t="s">
        <v>2084</v>
      </c>
      <c r="T605" s="33" t="s">
        <v>2083</v>
      </c>
      <c r="U605" s="35" t="s">
        <v>1326</v>
      </c>
      <c r="V605" s="177"/>
      <c r="W605" s="178"/>
    </row>
    <row r="606" s="83" customFormat="1" ht="26" customHeight="1" spans="1:23">
      <c r="A606" s="30" t="s">
        <v>1323</v>
      </c>
      <c r="B606" s="31" t="s">
        <v>20</v>
      </c>
      <c r="C606" s="31" t="s">
        <v>3535</v>
      </c>
      <c r="D606" s="31" t="s">
        <v>1389</v>
      </c>
      <c r="E606" s="32">
        <v>43647</v>
      </c>
      <c r="F606" s="31" t="s">
        <v>3528</v>
      </c>
      <c r="G606" s="31" t="s">
        <v>3536</v>
      </c>
      <c r="H606" s="33">
        <v>1</v>
      </c>
      <c r="I606" s="40">
        <v>1</v>
      </c>
      <c r="J606" s="34">
        <v>120000</v>
      </c>
      <c r="K606" s="34">
        <v>120000</v>
      </c>
      <c r="L606" s="34">
        <v>0</v>
      </c>
      <c r="M606" s="33" t="s">
        <v>2123</v>
      </c>
      <c r="N606" s="33" t="s">
        <v>2124</v>
      </c>
      <c r="O606" s="33" t="s">
        <v>1997</v>
      </c>
      <c r="P606" s="33" t="s">
        <v>2196</v>
      </c>
      <c r="Q606" s="33" t="s">
        <v>2082</v>
      </c>
      <c r="R606" s="33" t="s">
        <v>2145</v>
      </c>
      <c r="S606" s="33" t="s">
        <v>2084</v>
      </c>
      <c r="T606" s="33" t="s">
        <v>2083</v>
      </c>
      <c r="U606" s="35" t="s">
        <v>1326</v>
      </c>
      <c r="V606" s="177"/>
      <c r="W606" s="178"/>
    </row>
    <row r="607" s="83" customFormat="1" ht="26" customHeight="1" spans="1:23">
      <c r="A607" s="30" t="s">
        <v>1323</v>
      </c>
      <c r="B607" s="31" t="s">
        <v>20</v>
      </c>
      <c r="C607" s="31" t="s">
        <v>3537</v>
      </c>
      <c r="D607" s="31" t="s">
        <v>3538</v>
      </c>
      <c r="E607" s="32">
        <v>43647</v>
      </c>
      <c r="F607" s="31" t="s">
        <v>3528</v>
      </c>
      <c r="G607" s="31" t="s">
        <v>3539</v>
      </c>
      <c r="H607" s="33">
        <v>5</v>
      </c>
      <c r="I607" s="40">
        <v>1</v>
      </c>
      <c r="J607" s="34">
        <v>32000.15</v>
      </c>
      <c r="K607" s="34">
        <v>32000.15</v>
      </c>
      <c r="L607" s="34">
        <v>0</v>
      </c>
      <c r="M607" s="33" t="s">
        <v>2079</v>
      </c>
      <c r="N607" s="33" t="s">
        <v>2089</v>
      </c>
      <c r="O607" s="33" t="s">
        <v>1997</v>
      </c>
      <c r="P607" s="33" t="s">
        <v>2196</v>
      </c>
      <c r="Q607" s="33" t="s">
        <v>2082</v>
      </c>
      <c r="R607" s="33" t="s">
        <v>2267</v>
      </c>
      <c r="S607" s="33" t="s">
        <v>2084</v>
      </c>
      <c r="T607" s="33" t="s">
        <v>2083</v>
      </c>
      <c r="U607" s="35" t="s">
        <v>1326</v>
      </c>
      <c r="V607" s="177"/>
      <c r="W607" s="178"/>
    </row>
    <row r="608" s="83" customFormat="1" ht="26" customHeight="1" spans="1:23">
      <c r="A608" s="31" t="s">
        <v>1329</v>
      </c>
      <c r="B608" s="31" t="s">
        <v>20</v>
      </c>
      <c r="C608" s="31" t="s">
        <v>3540</v>
      </c>
      <c r="D608" s="31" t="s">
        <v>3541</v>
      </c>
      <c r="E608" s="32">
        <v>43709</v>
      </c>
      <c r="F608" s="31" t="s">
        <v>752</v>
      </c>
      <c r="G608" s="31" t="s">
        <v>2288</v>
      </c>
      <c r="H608" s="33">
        <v>10</v>
      </c>
      <c r="I608" s="40">
        <v>1</v>
      </c>
      <c r="J608" s="34">
        <v>837973.81</v>
      </c>
      <c r="K608" s="34">
        <v>417939.4377375</v>
      </c>
      <c r="L608" s="34">
        <v>420034.3722625</v>
      </c>
      <c r="M608" s="33" t="s">
        <v>2079</v>
      </c>
      <c r="N608" s="33" t="s">
        <v>2089</v>
      </c>
      <c r="O608" s="33" t="s">
        <v>1997</v>
      </c>
      <c r="P608" s="33" t="s">
        <v>2081</v>
      </c>
      <c r="Q608" s="33" t="s">
        <v>2103</v>
      </c>
      <c r="R608" s="33" t="s">
        <v>2104</v>
      </c>
      <c r="S608" s="33" t="s">
        <v>2084</v>
      </c>
      <c r="T608" s="33" t="s">
        <v>2081</v>
      </c>
      <c r="U608" s="35" t="s">
        <v>1230</v>
      </c>
      <c r="V608" s="177"/>
      <c r="W608" s="178"/>
    </row>
    <row r="609" s="83" customFormat="1" ht="26" customHeight="1" spans="1:23">
      <c r="A609" s="31" t="s">
        <v>1329</v>
      </c>
      <c r="B609" s="31" t="s">
        <v>20</v>
      </c>
      <c r="C609" s="31" t="s">
        <v>3542</v>
      </c>
      <c r="D609" s="31" t="s">
        <v>3530</v>
      </c>
      <c r="E609" s="32">
        <v>43709</v>
      </c>
      <c r="F609" s="31" t="s">
        <v>752</v>
      </c>
      <c r="G609" s="31" t="s">
        <v>3543</v>
      </c>
      <c r="H609" s="33">
        <v>20</v>
      </c>
      <c r="I609" s="40">
        <v>1</v>
      </c>
      <c r="J609" s="34">
        <v>205823.63</v>
      </c>
      <c r="K609" s="34">
        <v>51327.26773125</v>
      </c>
      <c r="L609" s="34">
        <v>154496.36226875</v>
      </c>
      <c r="M609" s="33" t="s">
        <v>2079</v>
      </c>
      <c r="N609" s="33" t="s">
        <v>2080</v>
      </c>
      <c r="O609" s="33" t="s">
        <v>1997</v>
      </c>
      <c r="P609" s="33" t="s">
        <v>2081</v>
      </c>
      <c r="Q609" s="33" t="s">
        <v>2103</v>
      </c>
      <c r="R609" s="33" t="s">
        <v>2104</v>
      </c>
      <c r="S609" s="33" t="s">
        <v>2084</v>
      </c>
      <c r="T609" s="33" t="s">
        <v>2081</v>
      </c>
      <c r="U609" s="35" t="s">
        <v>1230</v>
      </c>
      <c r="V609" s="177"/>
      <c r="W609" s="178"/>
    </row>
    <row r="610" s="83" customFormat="1" ht="26" customHeight="1" spans="1:23">
      <c r="A610" s="31" t="s">
        <v>1329</v>
      </c>
      <c r="B610" s="31" t="s">
        <v>20</v>
      </c>
      <c r="C610" s="31" t="s">
        <v>3544</v>
      </c>
      <c r="D610" s="31" t="s">
        <v>3545</v>
      </c>
      <c r="E610" s="32">
        <v>43709</v>
      </c>
      <c r="F610" s="31" t="s">
        <v>752</v>
      </c>
      <c r="G610" s="31" t="s">
        <v>3546</v>
      </c>
      <c r="H610" s="33">
        <v>10</v>
      </c>
      <c r="I610" s="40">
        <v>1</v>
      </c>
      <c r="J610" s="34">
        <v>249369.06</v>
      </c>
      <c r="K610" s="34">
        <v>124372.818675</v>
      </c>
      <c r="L610" s="34">
        <v>124996.241325</v>
      </c>
      <c r="M610" s="33" t="s">
        <v>2079</v>
      </c>
      <c r="N610" s="33" t="s">
        <v>2080</v>
      </c>
      <c r="O610" s="33" t="s">
        <v>1997</v>
      </c>
      <c r="P610" s="33" t="s">
        <v>2081</v>
      </c>
      <c r="Q610" s="33" t="s">
        <v>2103</v>
      </c>
      <c r="R610" s="33" t="s">
        <v>2104</v>
      </c>
      <c r="S610" s="33" t="s">
        <v>2084</v>
      </c>
      <c r="T610" s="33" t="s">
        <v>2081</v>
      </c>
      <c r="U610" s="35" t="s">
        <v>1230</v>
      </c>
      <c r="V610" s="177"/>
      <c r="W610" s="178"/>
    </row>
    <row r="611" s="83" customFormat="1" ht="26" customHeight="1" spans="1:23">
      <c r="A611" s="31" t="s">
        <v>1329</v>
      </c>
      <c r="B611" s="31" t="s">
        <v>20</v>
      </c>
      <c r="C611" s="31" t="s">
        <v>3547</v>
      </c>
      <c r="D611" s="31" t="s">
        <v>2331</v>
      </c>
      <c r="E611" s="32">
        <v>43709</v>
      </c>
      <c r="F611" s="31" t="s">
        <v>752</v>
      </c>
      <c r="G611" s="31" t="s">
        <v>3548</v>
      </c>
      <c r="H611" s="33">
        <v>10</v>
      </c>
      <c r="I611" s="40">
        <v>1</v>
      </c>
      <c r="J611" s="34">
        <v>284389.48</v>
      </c>
      <c r="K611" s="34">
        <v>141839.25315</v>
      </c>
      <c r="L611" s="34">
        <v>142550.22685</v>
      </c>
      <c r="M611" s="33" t="s">
        <v>2079</v>
      </c>
      <c r="N611" s="33" t="s">
        <v>2080</v>
      </c>
      <c r="O611" s="33" t="s">
        <v>1997</v>
      </c>
      <c r="P611" s="33" t="s">
        <v>2081</v>
      </c>
      <c r="Q611" s="33" t="s">
        <v>2103</v>
      </c>
      <c r="R611" s="33" t="s">
        <v>2104</v>
      </c>
      <c r="S611" s="33" t="s">
        <v>2084</v>
      </c>
      <c r="T611" s="33" t="s">
        <v>2081</v>
      </c>
      <c r="U611" s="35" t="s">
        <v>1230</v>
      </c>
      <c r="V611" s="177"/>
      <c r="W611" s="178"/>
    </row>
    <row r="612" s="83" customFormat="1" ht="26" customHeight="1" spans="1:23">
      <c r="A612" s="31" t="s">
        <v>1329</v>
      </c>
      <c r="B612" s="31" t="s">
        <v>20</v>
      </c>
      <c r="C612" s="31" t="s">
        <v>3549</v>
      </c>
      <c r="D612" s="31" t="s">
        <v>3550</v>
      </c>
      <c r="E612" s="32">
        <v>43709</v>
      </c>
      <c r="F612" s="31" t="s">
        <v>752</v>
      </c>
      <c r="G612" s="31" t="s">
        <v>2078</v>
      </c>
      <c r="H612" s="33">
        <v>5</v>
      </c>
      <c r="I612" s="40">
        <v>1</v>
      </c>
      <c r="J612" s="34">
        <v>32261.34</v>
      </c>
      <c r="K612" s="34">
        <v>30648.273</v>
      </c>
      <c r="L612" s="34">
        <v>1613.067</v>
      </c>
      <c r="M612" s="33" t="s">
        <v>2079</v>
      </c>
      <c r="N612" s="33" t="s">
        <v>2089</v>
      </c>
      <c r="O612" s="33" t="s">
        <v>1997</v>
      </c>
      <c r="P612" s="33" t="s">
        <v>2081</v>
      </c>
      <c r="Q612" s="33" t="s">
        <v>2103</v>
      </c>
      <c r="R612" s="33" t="s">
        <v>2104</v>
      </c>
      <c r="S612" s="33" t="s">
        <v>2084</v>
      </c>
      <c r="T612" s="33" t="s">
        <v>2081</v>
      </c>
      <c r="U612" s="35" t="s">
        <v>1230</v>
      </c>
      <c r="V612" s="177"/>
      <c r="W612" s="178"/>
    </row>
    <row r="613" s="83" customFormat="1" ht="26" customHeight="1" spans="1:23">
      <c r="A613" s="31" t="s">
        <v>1329</v>
      </c>
      <c r="B613" s="31" t="s">
        <v>20</v>
      </c>
      <c r="C613" s="31" t="s">
        <v>3551</v>
      </c>
      <c r="D613" s="31" t="s">
        <v>3552</v>
      </c>
      <c r="E613" s="32">
        <v>43709</v>
      </c>
      <c r="F613" s="31" t="s">
        <v>752</v>
      </c>
      <c r="G613" s="31" t="s">
        <v>2078</v>
      </c>
      <c r="H613" s="33">
        <v>5</v>
      </c>
      <c r="I613" s="40">
        <v>1</v>
      </c>
      <c r="J613" s="34">
        <v>3647.81</v>
      </c>
      <c r="K613" s="34">
        <v>3465.4195</v>
      </c>
      <c r="L613" s="34">
        <v>182.3905</v>
      </c>
      <c r="M613" s="33" t="s">
        <v>2079</v>
      </c>
      <c r="N613" s="33" t="s">
        <v>2089</v>
      </c>
      <c r="O613" s="33" t="s">
        <v>1997</v>
      </c>
      <c r="P613" s="33" t="s">
        <v>2081</v>
      </c>
      <c r="Q613" s="33" t="s">
        <v>2103</v>
      </c>
      <c r="R613" s="33" t="s">
        <v>2104</v>
      </c>
      <c r="S613" s="33" t="s">
        <v>2084</v>
      </c>
      <c r="T613" s="33" t="s">
        <v>2081</v>
      </c>
      <c r="U613" s="35" t="s">
        <v>1230</v>
      </c>
      <c r="V613" s="177"/>
      <c r="W613" s="178"/>
    </row>
    <row r="614" s="83" customFormat="1" ht="26" customHeight="1" spans="1:23">
      <c r="A614" s="31" t="s">
        <v>1329</v>
      </c>
      <c r="B614" s="31" t="s">
        <v>20</v>
      </c>
      <c r="C614" s="31" t="s">
        <v>3553</v>
      </c>
      <c r="D614" s="31" t="s">
        <v>3554</v>
      </c>
      <c r="E614" s="32">
        <v>43709</v>
      </c>
      <c r="F614" s="31" t="s">
        <v>752</v>
      </c>
      <c r="G614" s="31" t="s">
        <v>2078</v>
      </c>
      <c r="H614" s="33">
        <v>5</v>
      </c>
      <c r="I614" s="40">
        <v>1</v>
      </c>
      <c r="J614" s="34">
        <v>21518.11</v>
      </c>
      <c r="K614" s="34">
        <v>20442.2045</v>
      </c>
      <c r="L614" s="34">
        <v>1075.9055</v>
      </c>
      <c r="M614" s="33" t="s">
        <v>2079</v>
      </c>
      <c r="N614" s="33" t="s">
        <v>2089</v>
      </c>
      <c r="O614" s="33" t="s">
        <v>1997</v>
      </c>
      <c r="P614" s="33" t="s">
        <v>2081</v>
      </c>
      <c r="Q614" s="33" t="s">
        <v>2103</v>
      </c>
      <c r="R614" s="33" t="s">
        <v>2104</v>
      </c>
      <c r="S614" s="33" t="s">
        <v>2084</v>
      </c>
      <c r="T614" s="33" t="s">
        <v>2081</v>
      </c>
      <c r="U614" s="35" t="s">
        <v>1230</v>
      </c>
      <c r="V614" s="177"/>
      <c r="W614" s="178"/>
    </row>
    <row r="615" s="83" customFormat="1" ht="26" customHeight="1" spans="1:23">
      <c r="A615" s="31" t="s">
        <v>1329</v>
      </c>
      <c r="B615" s="31" t="s">
        <v>20</v>
      </c>
      <c r="C615" s="31" t="s">
        <v>3555</v>
      </c>
      <c r="D615" s="31" t="s">
        <v>2114</v>
      </c>
      <c r="E615" s="32">
        <v>43709</v>
      </c>
      <c r="F615" s="31" t="s">
        <v>752</v>
      </c>
      <c r="G615" s="31" t="s">
        <v>3556</v>
      </c>
      <c r="H615" s="33">
        <v>10</v>
      </c>
      <c r="I615" s="40">
        <v>1</v>
      </c>
      <c r="J615" s="34">
        <v>84819.85</v>
      </c>
      <c r="K615" s="34">
        <v>42303.9001875</v>
      </c>
      <c r="L615" s="34">
        <v>42515.9498125</v>
      </c>
      <c r="M615" s="33" t="s">
        <v>2079</v>
      </c>
      <c r="N615" s="33" t="s">
        <v>2089</v>
      </c>
      <c r="O615" s="33" t="s">
        <v>1997</v>
      </c>
      <c r="P615" s="33" t="s">
        <v>2081</v>
      </c>
      <c r="Q615" s="33" t="s">
        <v>2103</v>
      </c>
      <c r="R615" s="33" t="s">
        <v>2104</v>
      </c>
      <c r="S615" s="33" t="s">
        <v>2084</v>
      </c>
      <c r="T615" s="33" t="s">
        <v>2081</v>
      </c>
      <c r="U615" s="35" t="s">
        <v>1230</v>
      </c>
      <c r="V615" s="177"/>
      <c r="W615" s="178"/>
    </row>
    <row r="616" s="83" customFormat="1" ht="26" customHeight="1" spans="1:23">
      <c r="A616" s="31" t="s">
        <v>1329</v>
      </c>
      <c r="B616" s="31" t="s">
        <v>20</v>
      </c>
      <c r="C616" s="31" t="s">
        <v>3557</v>
      </c>
      <c r="D616" s="31" t="s">
        <v>3558</v>
      </c>
      <c r="E616" s="32">
        <v>43709</v>
      </c>
      <c r="F616" s="31" t="s">
        <v>752</v>
      </c>
      <c r="G616" s="31" t="s">
        <v>3559</v>
      </c>
      <c r="H616" s="33">
        <v>10</v>
      </c>
      <c r="I616" s="40">
        <v>1</v>
      </c>
      <c r="J616" s="34">
        <v>12453.19</v>
      </c>
      <c r="K616" s="34">
        <v>6211.0285125</v>
      </c>
      <c r="L616" s="34">
        <v>6242.1614875</v>
      </c>
      <c r="M616" s="33" t="s">
        <v>2079</v>
      </c>
      <c r="N616" s="33" t="s">
        <v>2089</v>
      </c>
      <c r="O616" s="33" t="s">
        <v>1997</v>
      </c>
      <c r="P616" s="33" t="s">
        <v>2081</v>
      </c>
      <c r="Q616" s="33" t="s">
        <v>2103</v>
      </c>
      <c r="R616" s="33" t="s">
        <v>2104</v>
      </c>
      <c r="S616" s="33" t="s">
        <v>2084</v>
      </c>
      <c r="T616" s="33" t="s">
        <v>2081</v>
      </c>
      <c r="U616" s="35" t="s">
        <v>1230</v>
      </c>
      <c r="V616" s="177"/>
      <c r="W616" s="178"/>
    </row>
    <row r="617" s="83" customFormat="1" ht="26" customHeight="1" spans="1:23">
      <c r="A617" s="31" t="s">
        <v>1329</v>
      </c>
      <c r="B617" s="31" t="s">
        <v>20</v>
      </c>
      <c r="C617" s="31" t="s">
        <v>3560</v>
      </c>
      <c r="D617" s="31" t="s">
        <v>3561</v>
      </c>
      <c r="E617" s="32">
        <v>43709</v>
      </c>
      <c r="F617" s="31" t="s">
        <v>752</v>
      </c>
      <c r="G617" s="31" t="s">
        <v>2243</v>
      </c>
      <c r="H617" s="33">
        <v>10</v>
      </c>
      <c r="I617" s="40">
        <v>1</v>
      </c>
      <c r="J617" s="34">
        <v>139093.74</v>
      </c>
      <c r="K617" s="34">
        <v>139093.74</v>
      </c>
      <c r="L617" s="34">
        <v>0</v>
      </c>
      <c r="M617" s="33" t="s">
        <v>2079</v>
      </c>
      <c r="N617" s="33" t="s">
        <v>2089</v>
      </c>
      <c r="O617" s="33" t="s">
        <v>1997</v>
      </c>
      <c r="P617" s="33" t="s">
        <v>2196</v>
      </c>
      <c r="Q617" s="33" t="s">
        <v>2082</v>
      </c>
      <c r="R617" s="33" t="s">
        <v>2196</v>
      </c>
      <c r="S617" s="33" t="s">
        <v>2084</v>
      </c>
      <c r="T617" s="33" t="s">
        <v>2083</v>
      </c>
      <c r="U617" s="35" t="s">
        <v>1230</v>
      </c>
      <c r="V617" s="177"/>
      <c r="W617" s="178"/>
    </row>
    <row r="618" s="83" customFormat="1" ht="26" customHeight="1" spans="1:23">
      <c r="A618" s="31" t="s">
        <v>1329</v>
      </c>
      <c r="B618" s="31" t="s">
        <v>20</v>
      </c>
      <c r="C618" s="31" t="s">
        <v>3562</v>
      </c>
      <c r="D618" s="31" t="s">
        <v>3563</v>
      </c>
      <c r="E618" s="32">
        <v>43709</v>
      </c>
      <c r="F618" s="31" t="s">
        <v>752</v>
      </c>
      <c r="G618" s="31" t="s">
        <v>2479</v>
      </c>
      <c r="H618" s="33">
        <v>3</v>
      </c>
      <c r="I618" s="40">
        <v>1</v>
      </c>
      <c r="J618" s="34">
        <v>75869.31</v>
      </c>
      <c r="K618" s="34">
        <v>72075.8445</v>
      </c>
      <c r="L618" s="34">
        <v>3793.46550000001</v>
      </c>
      <c r="M618" s="33" t="s">
        <v>2079</v>
      </c>
      <c r="N618" s="33" t="s">
        <v>2089</v>
      </c>
      <c r="O618" s="33" t="s">
        <v>1997</v>
      </c>
      <c r="P618" s="33" t="s">
        <v>2081</v>
      </c>
      <c r="Q618" s="33" t="s">
        <v>2103</v>
      </c>
      <c r="R618" s="33" t="s">
        <v>2104</v>
      </c>
      <c r="S618" s="33" t="s">
        <v>2084</v>
      </c>
      <c r="T618" s="33" t="s">
        <v>2081</v>
      </c>
      <c r="U618" s="35" t="s">
        <v>1230</v>
      </c>
      <c r="V618" s="177"/>
      <c r="W618" s="178"/>
    </row>
    <row r="619" s="83" customFormat="1" ht="26" customHeight="1" spans="1:23">
      <c r="A619" s="31" t="s">
        <v>1329</v>
      </c>
      <c r="B619" s="31" t="s">
        <v>20</v>
      </c>
      <c r="C619" s="31" t="s">
        <v>3564</v>
      </c>
      <c r="D619" s="31" t="s">
        <v>3565</v>
      </c>
      <c r="E619" s="32">
        <v>43709</v>
      </c>
      <c r="F619" s="31" t="s">
        <v>752</v>
      </c>
      <c r="G619" s="31" t="s">
        <v>2092</v>
      </c>
      <c r="H619" s="33">
        <v>5</v>
      </c>
      <c r="I619" s="40">
        <v>2</v>
      </c>
      <c r="J619" s="34">
        <v>11591.14</v>
      </c>
      <c r="K619" s="34">
        <v>11011.583</v>
      </c>
      <c r="L619" s="34">
        <v>579.557000000001</v>
      </c>
      <c r="M619" s="33" t="s">
        <v>2079</v>
      </c>
      <c r="N619" s="33" t="s">
        <v>2096</v>
      </c>
      <c r="O619" s="33" t="s">
        <v>1997</v>
      </c>
      <c r="P619" s="33" t="s">
        <v>2081</v>
      </c>
      <c r="Q619" s="33" t="s">
        <v>2103</v>
      </c>
      <c r="R619" s="33" t="s">
        <v>2104</v>
      </c>
      <c r="S619" s="33" t="s">
        <v>2084</v>
      </c>
      <c r="T619" s="33" t="s">
        <v>2081</v>
      </c>
      <c r="U619" s="35" t="s">
        <v>1230</v>
      </c>
      <c r="V619" s="177"/>
      <c r="W619" s="178"/>
    </row>
    <row r="620" s="83" customFormat="1" ht="26" customHeight="1" spans="1:23">
      <c r="A620" s="31" t="s">
        <v>1329</v>
      </c>
      <c r="B620" s="31" t="s">
        <v>20</v>
      </c>
      <c r="C620" s="31" t="s">
        <v>3566</v>
      </c>
      <c r="D620" s="31" t="s">
        <v>3567</v>
      </c>
      <c r="E620" s="32">
        <v>43709</v>
      </c>
      <c r="F620" s="31" t="s">
        <v>752</v>
      </c>
      <c r="G620" s="31" t="s">
        <v>2169</v>
      </c>
      <c r="H620" s="33">
        <v>10</v>
      </c>
      <c r="I620" s="40">
        <v>3</v>
      </c>
      <c r="J620" s="34">
        <v>25289.77</v>
      </c>
      <c r="K620" s="34">
        <v>12613.2727875</v>
      </c>
      <c r="L620" s="34">
        <v>12676.4972125</v>
      </c>
      <c r="M620" s="33" t="s">
        <v>2079</v>
      </c>
      <c r="N620" s="33" t="s">
        <v>2096</v>
      </c>
      <c r="O620" s="33" t="s">
        <v>1997</v>
      </c>
      <c r="P620" s="33" t="s">
        <v>2081</v>
      </c>
      <c r="Q620" s="33" t="s">
        <v>2103</v>
      </c>
      <c r="R620" s="33" t="s">
        <v>2104</v>
      </c>
      <c r="S620" s="33" t="s">
        <v>2084</v>
      </c>
      <c r="T620" s="33" t="s">
        <v>2081</v>
      </c>
      <c r="U620" s="35" t="s">
        <v>1230</v>
      </c>
      <c r="V620" s="177"/>
      <c r="W620" s="178" t="s">
        <v>3568</v>
      </c>
    </row>
    <row r="621" s="83" customFormat="1" ht="26" customHeight="1" spans="1:23">
      <c r="A621" s="31" t="s">
        <v>1329</v>
      </c>
      <c r="B621" s="31" t="s">
        <v>20</v>
      </c>
      <c r="C621" s="31" t="s">
        <v>3569</v>
      </c>
      <c r="D621" s="31" t="s">
        <v>3570</v>
      </c>
      <c r="E621" s="32">
        <v>43709</v>
      </c>
      <c r="F621" s="31" t="s">
        <v>752</v>
      </c>
      <c r="G621" s="31" t="s">
        <v>2092</v>
      </c>
      <c r="H621" s="33">
        <v>10</v>
      </c>
      <c r="I621" s="40">
        <v>250</v>
      </c>
      <c r="J621" s="34">
        <v>1317.18</v>
      </c>
      <c r="K621" s="34">
        <v>656.943525</v>
      </c>
      <c r="L621" s="34">
        <v>660.236475</v>
      </c>
      <c r="M621" s="33" t="s">
        <v>2079</v>
      </c>
      <c r="N621" s="33" t="s">
        <v>2096</v>
      </c>
      <c r="O621" s="33" t="s">
        <v>1997</v>
      </c>
      <c r="P621" s="33" t="s">
        <v>2081</v>
      </c>
      <c r="Q621" s="33" t="s">
        <v>2103</v>
      </c>
      <c r="R621" s="33" t="s">
        <v>2104</v>
      </c>
      <c r="S621" s="33" t="s">
        <v>2084</v>
      </c>
      <c r="T621" s="33" t="s">
        <v>2081</v>
      </c>
      <c r="U621" s="35" t="s">
        <v>1230</v>
      </c>
      <c r="V621" s="177"/>
      <c r="W621" s="178"/>
    </row>
    <row r="622" s="83" customFormat="1" ht="26" customHeight="1" spans="1:23">
      <c r="A622" s="31" t="s">
        <v>1329</v>
      </c>
      <c r="B622" s="31" t="s">
        <v>20</v>
      </c>
      <c r="C622" s="31" t="s">
        <v>3571</v>
      </c>
      <c r="D622" s="31" t="s">
        <v>3572</v>
      </c>
      <c r="E622" s="32">
        <v>43709</v>
      </c>
      <c r="F622" s="31" t="s">
        <v>752</v>
      </c>
      <c r="G622" s="31" t="s">
        <v>2095</v>
      </c>
      <c r="H622" s="33">
        <v>5</v>
      </c>
      <c r="I622" s="40">
        <v>300</v>
      </c>
      <c r="J622" s="34">
        <v>6164.38</v>
      </c>
      <c r="K622" s="34">
        <v>5856.161</v>
      </c>
      <c r="L622" s="34">
        <v>308.219</v>
      </c>
      <c r="M622" s="33" t="s">
        <v>2123</v>
      </c>
      <c r="N622" s="33" t="s">
        <v>2124</v>
      </c>
      <c r="O622" s="33" t="s">
        <v>1997</v>
      </c>
      <c r="P622" s="33" t="s">
        <v>2081</v>
      </c>
      <c r="Q622" s="33" t="s">
        <v>2103</v>
      </c>
      <c r="R622" s="33" t="s">
        <v>2104</v>
      </c>
      <c r="S622" s="33" t="s">
        <v>2084</v>
      </c>
      <c r="T622" s="33" t="s">
        <v>2081</v>
      </c>
      <c r="U622" s="35" t="s">
        <v>1230</v>
      </c>
      <c r="V622" s="177"/>
      <c r="W622" s="178"/>
    </row>
    <row r="623" s="83" customFormat="1" ht="26" customHeight="1" spans="1:23">
      <c r="A623" s="31" t="s">
        <v>1329</v>
      </c>
      <c r="B623" s="31" t="s">
        <v>20</v>
      </c>
      <c r="C623" s="31" t="s">
        <v>3573</v>
      </c>
      <c r="D623" s="31" t="s">
        <v>3574</v>
      </c>
      <c r="E623" s="32">
        <v>43709</v>
      </c>
      <c r="F623" s="31" t="s">
        <v>752</v>
      </c>
      <c r="G623" s="31" t="s">
        <v>2095</v>
      </c>
      <c r="H623" s="33">
        <v>10</v>
      </c>
      <c r="I623" s="40">
        <v>16</v>
      </c>
      <c r="J623" s="34">
        <v>8429.92</v>
      </c>
      <c r="K623" s="34">
        <v>4204.4226</v>
      </c>
      <c r="L623" s="34">
        <v>4225.4974</v>
      </c>
      <c r="M623" s="33" t="s">
        <v>2079</v>
      </c>
      <c r="N623" s="33" t="s">
        <v>2124</v>
      </c>
      <c r="O623" s="33" t="s">
        <v>1997</v>
      </c>
      <c r="P623" s="33" t="s">
        <v>2081</v>
      </c>
      <c r="Q623" s="33" t="s">
        <v>2103</v>
      </c>
      <c r="R623" s="33" t="s">
        <v>2104</v>
      </c>
      <c r="S623" s="33" t="s">
        <v>2084</v>
      </c>
      <c r="T623" s="33" t="s">
        <v>2081</v>
      </c>
      <c r="U623" s="35" t="s">
        <v>1230</v>
      </c>
      <c r="V623" s="177"/>
      <c r="W623" s="178"/>
    </row>
    <row r="624" s="83" customFormat="1" ht="26" customHeight="1" spans="1:23">
      <c r="A624" s="31" t="s">
        <v>1335</v>
      </c>
      <c r="B624" s="31" t="s">
        <v>20</v>
      </c>
      <c r="C624" s="31" t="s">
        <v>3575</v>
      </c>
      <c r="D624" s="31" t="s">
        <v>3576</v>
      </c>
      <c r="E624" s="32">
        <v>43647</v>
      </c>
      <c r="F624" s="31" t="s">
        <v>3577</v>
      </c>
      <c r="G624" s="31" t="s">
        <v>2078</v>
      </c>
      <c r="H624" s="33">
        <v>10</v>
      </c>
      <c r="I624" s="40">
        <v>1</v>
      </c>
      <c r="J624" s="34">
        <v>297867.06316548</v>
      </c>
      <c r="K624" s="34">
        <v>153277.426253903</v>
      </c>
      <c r="L624" s="34">
        <v>144589.636911577</v>
      </c>
      <c r="M624" s="33" t="s">
        <v>2079</v>
      </c>
      <c r="N624" s="33" t="s">
        <v>2089</v>
      </c>
      <c r="O624" s="33" t="s">
        <v>1997</v>
      </c>
      <c r="P624" s="33" t="s">
        <v>2081</v>
      </c>
      <c r="Q624" s="33" t="s">
        <v>2103</v>
      </c>
      <c r="R624" s="33" t="s">
        <v>2104</v>
      </c>
      <c r="S624" s="33" t="s">
        <v>2084</v>
      </c>
      <c r="T624" s="33" t="s">
        <v>2081</v>
      </c>
      <c r="U624" s="35" t="s">
        <v>1322</v>
      </c>
      <c r="V624" s="177"/>
      <c r="W624" s="178"/>
    </row>
    <row r="625" s="83" customFormat="1" ht="26" customHeight="1" spans="1:23">
      <c r="A625" s="31" t="s">
        <v>1335</v>
      </c>
      <c r="B625" s="31" t="s">
        <v>20</v>
      </c>
      <c r="C625" s="31" t="s">
        <v>3578</v>
      </c>
      <c r="D625" s="31" t="s">
        <v>2657</v>
      </c>
      <c r="E625" s="32">
        <v>43647</v>
      </c>
      <c r="F625" s="31"/>
      <c r="G625" s="31" t="s">
        <v>3579</v>
      </c>
      <c r="H625" s="33">
        <v>10</v>
      </c>
      <c r="I625" s="40">
        <v>1</v>
      </c>
      <c r="J625" s="34">
        <v>12276.2171208276</v>
      </c>
      <c r="K625" s="34">
        <v>6317.1367267592</v>
      </c>
      <c r="L625" s="34">
        <v>5959.0803940684</v>
      </c>
      <c r="M625" s="33" t="s">
        <v>2079</v>
      </c>
      <c r="N625" s="33" t="s">
        <v>2089</v>
      </c>
      <c r="O625" s="33" t="s">
        <v>1997</v>
      </c>
      <c r="P625" s="33" t="s">
        <v>2081</v>
      </c>
      <c r="Q625" s="33" t="s">
        <v>2103</v>
      </c>
      <c r="R625" s="33" t="s">
        <v>2104</v>
      </c>
      <c r="S625" s="33" t="s">
        <v>2084</v>
      </c>
      <c r="T625" s="33" t="s">
        <v>2081</v>
      </c>
      <c r="U625" s="35" t="s">
        <v>1322</v>
      </c>
      <c r="V625" s="177"/>
      <c r="W625" s="178"/>
    </row>
    <row r="626" s="83" customFormat="1" ht="26" customHeight="1" spans="1:23">
      <c r="A626" s="31" t="s">
        <v>1335</v>
      </c>
      <c r="B626" s="31" t="s">
        <v>20</v>
      </c>
      <c r="C626" s="31" t="s">
        <v>3580</v>
      </c>
      <c r="D626" s="31" t="s">
        <v>3319</v>
      </c>
      <c r="E626" s="32">
        <v>43647</v>
      </c>
      <c r="F626" s="31"/>
      <c r="G626" s="31" t="s">
        <v>3579</v>
      </c>
      <c r="H626" s="33">
        <v>10</v>
      </c>
      <c r="I626" s="40">
        <v>1</v>
      </c>
      <c r="J626" s="34">
        <v>21483.3799614483</v>
      </c>
      <c r="K626" s="34">
        <v>11054.9892718286</v>
      </c>
      <c r="L626" s="34">
        <v>10428.3906896197</v>
      </c>
      <c r="M626" s="33" t="s">
        <v>2079</v>
      </c>
      <c r="N626" s="33" t="s">
        <v>2089</v>
      </c>
      <c r="O626" s="33" t="s">
        <v>1997</v>
      </c>
      <c r="P626" s="33" t="s">
        <v>2081</v>
      </c>
      <c r="Q626" s="33" t="s">
        <v>2103</v>
      </c>
      <c r="R626" s="33" t="s">
        <v>2104</v>
      </c>
      <c r="S626" s="33" t="s">
        <v>2084</v>
      </c>
      <c r="T626" s="33" t="s">
        <v>2081</v>
      </c>
      <c r="U626" s="35" t="s">
        <v>1322</v>
      </c>
      <c r="V626" s="177"/>
      <c r="W626" s="178"/>
    </row>
    <row r="627" s="83" customFormat="1" ht="26" customHeight="1" spans="1:23">
      <c r="A627" s="31" t="s">
        <v>1335</v>
      </c>
      <c r="B627" s="31" t="s">
        <v>20</v>
      </c>
      <c r="C627" s="31" t="s">
        <v>3581</v>
      </c>
      <c r="D627" s="31" t="s">
        <v>3582</v>
      </c>
      <c r="E627" s="32">
        <v>43647</v>
      </c>
      <c r="F627" s="31"/>
      <c r="G627" s="31" t="s">
        <v>2469</v>
      </c>
      <c r="H627" s="33">
        <v>10</v>
      </c>
      <c r="I627" s="40">
        <v>1</v>
      </c>
      <c r="J627" s="34">
        <v>116624.062647862</v>
      </c>
      <c r="K627" s="34">
        <v>60012.7989042123</v>
      </c>
      <c r="L627" s="34">
        <v>56611.2637436497</v>
      </c>
      <c r="M627" s="33" t="s">
        <v>2079</v>
      </c>
      <c r="N627" s="33" t="s">
        <v>2089</v>
      </c>
      <c r="O627" s="33" t="s">
        <v>1997</v>
      </c>
      <c r="P627" s="33" t="s">
        <v>2081</v>
      </c>
      <c r="Q627" s="33" t="s">
        <v>2103</v>
      </c>
      <c r="R627" s="33" t="s">
        <v>2104</v>
      </c>
      <c r="S627" s="33" t="s">
        <v>2084</v>
      </c>
      <c r="T627" s="33" t="s">
        <v>2081</v>
      </c>
      <c r="U627" s="35" t="s">
        <v>1322</v>
      </c>
      <c r="V627" s="177"/>
      <c r="W627" s="178"/>
    </row>
    <row r="628" s="83" customFormat="1" ht="26" customHeight="1" spans="1:23">
      <c r="A628" s="31" t="s">
        <v>1335</v>
      </c>
      <c r="B628" s="31" t="s">
        <v>20</v>
      </c>
      <c r="C628" s="31" t="s">
        <v>3583</v>
      </c>
      <c r="D628" s="31" t="s">
        <v>3584</v>
      </c>
      <c r="E628" s="32">
        <v>43647</v>
      </c>
      <c r="F628" s="31"/>
      <c r="G628" s="31" t="s">
        <v>3585</v>
      </c>
      <c r="H628" s="33">
        <v>10</v>
      </c>
      <c r="I628" s="40">
        <v>1</v>
      </c>
      <c r="J628" s="34">
        <v>61033.2594523811</v>
      </c>
      <c r="K628" s="34">
        <v>31406.6980932044</v>
      </c>
      <c r="L628" s="34">
        <v>29626.5613591767</v>
      </c>
      <c r="M628" s="33" t="s">
        <v>2079</v>
      </c>
      <c r="N628" s="33" t="s">
        <v>2089</v>
      </c>
      <c r="O628" s="33" t="s">
        <v>1997</v>
      </c>
      <c r="P628" s="33" t="s">
        <v>2081</v>
      </c>
      <c r="Q628" s="33" t="s">
        <v>2103</v>
      </c>
      <c r="R628" s="33" t="s">
        <v>2104</v>
      </c>
      <c r="S628" s="33" t="s">
        <v>2084</v>
      </c>
      <c r="T628" s="33" t="s">
        <v>2081</v>
      </c>
      <c r="U628" s="35" t="s">
        <v>1322</v>
      </c>
      <c r="V628" s="177"/>
      <c r="W628" s="178"/>
    </row>
    <row r="629" s="83" customFormat="1" ht="26" customHeight="1" spans="1:23">
      <c r="A629" s="31" t="s">
        <v>1335</v>
      </c>
      <c r="B629" s="31" t="s">
        <v>20</v>
      </c>
      <c r="C629" s="31" t="s">
        <v>3586</v>
      </c>
      <c r="D629" s="31" t="s">
        <v>3587</v>
      </c>
      <c r="E629" s="32">
        <v>43647</v>
      </c>
      <c r="F629" s="31"/>
      <c r="G629" s="31" t="s">
        <v>3588</v>
      </c>
      <c r="H629" s="33">
        <v>10</v>
      </c>
      <c r="I629" s="40">
        <v>1</v>
      </c>
      <c r="J629" s="34">
        <v>14731.4605449931</v>
      </c>
      <c r="K629" s="34">
        <v>7580.56407211103</v>
      </c>
      <c r="L629" s="34">
        <v>7150.89647288207</v>
      </c>
      <c r="M629" s="33" t="s">
        <v>2079</v>
      </c>
      <c r="N629" s="33" t="s">
        <v>2089</v>
      </c>
      <c r="O629" s="33" t="s">
        <v>2011</v>
      </c>
      <c r="P629" s="33" t="s">
        <v>2081</v>
      </c>
      <c r="Q629" s="33" t="s">
        <v>2103</v>
      </c>
      <c r="R629" s="33" t="s">
        <v>2104</v>
      </c>
      <c r="S629" s="33" t="s">
        <v>2084</v>
      </c>
      <c r="T629" s="33" t="s">
        <v>2081</v>
      </c>
      <c r="U629" s="35" t="s">
        <v>1322</v>
      </c>
      <c r="V629" s="177"/>
      <c r="W629" s="178"/>
    </row>
    <row r="630" s="83" customFormat="1" ht="26" customHeight="1" spans="1:23">
      <c r="A630" s="31" t="s">
        <v>1335</v>
      </c>
      <c r="B630" s="31" t="s">
        <v>20</v>
      </c>
      <c r="C630" s="31" t="s">
        <v>3589</v>
      </c>
      <c r="D630" s="31" t="s">
        <v>3590</v>
      </c>
      <c r="E630" s="32">
        <v>43647</v>
      </c>
      <c r="F630" s="31"/>
      <c r="G630" s="31" t="s">
        <v>2165</v>
      </c>
      <c r="H630" s="33">
        <v>10</v>
      </c>
      <c r="I630" s="40">
        <v>1</v>
      </c>
      <c r="J630" s="34">
        <v>47533.5126918444</v>
      </c>
      <c r="K630" s="34">
        <v>24459.9534060116</v>
      </c>
      <c r="L630" s="34">
        <v>23073.5592858328</v>
      </c>
      <c r="M630" s="33" t="s">
        <v>2079</v>
      </c>
      <c r="N630" s="33" t="s">
        <v>2089</v>
      </c>
      <c r="O630" s="33" t="s">
        <v>2011</v>
      </c>
      <c r="P630" s="33" t="s">
        <v>2081</v>
      </c>
      <c r="Q630" s="33" t="s">
        <v>2103</v>
      </c>
      <c r="R630" s="33" t="s">
        <v>2104</v>
      </c>
      <c r="S630" s="33" t="s">
        <v>2084</v>
      </c>
      <c r="T630" s="33" t="s">
        <v>2081</v>
      </c>
      <c r="U630" s="35" t="s">
        <v>1322</v>
      </c>
      <c r="V630" s="177"/>
      <c r="W630" s="178"/>
    </row>
    <row r="631" s="83" customFormat="1" ht="26" customHeight="1" spans="1:23">
      <c r="A631" s="31" t="s">
        <v>1335</v>
      </c>
      <c r="B631" s="31" t="s">
        <v>20</v>
      </c>
      <c r="C631" s="31" t="s">
        <v>3591</v>
      </c>
      <c r="D631" s="31" t="s">
        <v>2114</v>
      </c>
      <c r="E631" s="32">
        <v>43647</v>
      </c>
      <c r="F631" s="31"/>
      <c r="G631" s="31" t="s">
        <v>2078</v>
      </c>
      <c r="H631" s="33">
        <v>10</v>
      </c>
      <c r="I631" s="40">
        <v>1</v>
      </c>
      <c r="J631" s="34">
        <v>42250.6472575149</v>
      </c>
      <c r="K631" s="34">
        <v>21741.4789012629</v>
      </c>
      <c r="L631" s="34">
        <v>20509.168356252</v>
      </c>
      <c r="M631" s="33" t="s">
        <v>2079</v>
      </c>
      <c r="N631" s="33" t="s">
        <v>2089</v>
      </c>
      <c r="O631" s="33" t="s">
        <v>2011</v>
      </c>
      <c r="P631" s="33" t="s">
        <v>2081</v>
      </c>
      <c r="Q631" s="33" t="s">
        <v>2103</v>
      </c>
      <c r="R631" s="33" t="s">
        <v>2104</v>
      </c>
      <c r="S631" s="33" t="s">
        <v>2084</v>
      </c>
      <c r="T631" s="33" t="s">
        <v>2081</v>
      </c>
      <c r="U631" s="35" t="s">
        <v>1322</v>
      </c>
      <c r="V631" s="177"/>
      <c r="W631" s="178"/>
    </row>
    <row r="632" s="83" customFormat="1" ht="26" customHeight="1" spans="1:23">
      <c r="A632" s="31" t="s">
        <v>1335</v>
      </c>
      <c r="B632" s="31" t="s">
        <v>20</v>
      </c>
      <c r="C632" s="31" t="s">
        <v>3592</v>
      </c>
      <c r="D632" s="31" t="s">
        <v>3538</v>
      </c>
      <c r="E632" s="32">
        <v>43647</v>
      </c>
      <c r="F632" s="31"/>
      <c r="G632" s="31" t="s">
        <v>2326</v>
      </c>
      <c r="H632" s="33">
        <v>10</v>
      </c>
      <c r="I632" s="40">
        <v>1</v>
      </c>
      <c r="J632" s="34">
        <v>39897.7056426896</v>
      </c>
      <c r="K632" s="34">
        <v>39897.7056426896</v>
      </c>
      <c r="L632" s="34">
        <v>0</v>
      </c>
      <c r="M632" s="33" t="s">
        <v>2079</v>
      </c>
      <c r="N632" s="33" t="s">
        <v>2089</v>
      </c>
      <c r="O632" s="33" t="s">
        <v>2011</v>
      </c>
      <c r="P632" s="33" t="s">
        <v>2196</v>
      </c>
      <c r="Q632" s="33" t="s">
        <v>2082</v>
      </c>
      <c r="R632" s="33" t="s">
        <v>2214</v>
      </c>
      <c r="S632" s="33" t="s">
        <v>2084</v>
      </c>
      <c r="T632" s="33" t="s">
        <v>2083</v>
      </c>
      <c r="U632" s="35" t="s">
        <v>1322</v>
      </c>
      <c r="V632" s="177"/>
      <c r="W632" s="178"/>
    </row>
    <row r="633" s="83" customFormat="1" ht="26" customHeight="1" spans="1:23">
      <c r="A633" s="31" t="s">
        <v>1335</v>
      </c>
      <c r="B633" s="31" t="s">
        <v>20</v>
      </c>
      <c r="C633" s="31" t="s">
        <v>3593</v>
      </c>
      <c r="D633" s="31" t="s">
        <v>3594</v>
      </c>
      <c r="E633" s="32">
        <v>43647</v>
      </c>
      <c r="F633" s="31"/>
      <c r="G633" s="31" t="s">
        <v>2479</v>
      </c>
      <c r="H633" s="33">
        <v>10</v>
      </c>
      <c r="I633" s="40">
        <v>1</v>
      </c>
      <c r="J633" s="34">
        <v>319181.645141517</v>
      </c>
      <c r="K633" s="34">
        <v>319181.645141517</v>
      </c>
      <c r="L633" s="34">
        <v>0</v>
      </c>
      <c r="M633" s="33" t="s">
        <v>2079</v>
      </c>
      <c r="N633" s="33" t="s">
        <v>2089</v>
      </c>
      <c r="O633" s="33" t="s">
        <v>2011</v>
      </c>
      <c r="P633" s="33" t="s">
        <v>2196</v>
      </c>
      <c r="Q633" s="33" t="s">
        <v>2082</v>
      </c>
      <c r="R633" s="33" t="s">
        <v>2214</v>
      </c>
      <c r="S633" s="33" t="s">
        <v>2084</v>
      </c>
      <c r="T633" s="33" t="s">
        <v>2083</v>
      </c>
      <c r="U633" s="35" t="s">
        <v>1322</v>
      </c>
      <c r="V633" s="177"/>
      <c r="W633" s="178"/>
    </row>
    <row r="634" s="83" customFormat="1" ht="26" customHeight="1" spans="1:23">
      <c r="A634" s="31" t="s">
        <v>1335</v>
      </c>
      <c r="B634" s="31" t="s">
        <v>20</v>
      </c>
      <c r="C634" s="31" t="s">
        <v>3595</v>
      </c>
      <c r="D634" s="31" t="s">
        <v>3596</v>
      </c>
      <c r="E634" s="32">
        <v>43647</v>
      </c>
      <c r="F634" s="31"/>
      <c r="G634" s="31" t="s">
        <v>3597</v>
      </c>
      <c r="H634" s="33">
        <v>10</v>
      </c>
      <c r="I634" s="40">
        <v>1</v>
      </c>
      <c r="J634" s="34">
        <v>47058.8322965057</v>
      </c>
      <c r="K634" s="34">
        <v>24215.6907859102</v>
      </c>
      <c r="L634" s="34">
        <v>22843.1415105955</v>
      </c>
      <c r="M634" s="33" t="s">
        <v>2079</v>
      </c>
      <c r="N634" s="33" t="s">
        <v>2089</v>
      </c>
      <c r="O634" s="33" t="s">
        <v>2011</v>
      </c>
      <c r="P634" s="33" t="s">
        <v>2081</v>
      </c>
      <c r="Q634" s="33" t="s">
        <v>2103</v>
      </c>
      <c r="R634" s="33" t="s">
        <v>2104</v>
      </c>
      <c r="S634" s="33" t="s">
        <v>2084</v>
      </c>
      <c r="T634" s="33" t="s">
        <v>2081</v>
      </c>
      <c r="U634" s="35" t="s">
        <v>1322</v>
      </c>
      <c r="V634" s="177"/>
      <c r="W634" s="178"/>
    </row>
    <row r="635" s="83" customFormat="1" ht="26" customHeight="1" spans="1:23">
      <c r="A635" s="31" t="s">
        <v>1335</v>
      </c>
      <c r="B635" s="31" t="s">
        <v>20</v>
      </c>
      <c r="C635" s="31" t="s">
        <v>3598</v>
      </c>
      <c r="D635" s="31" t="s">
        <v>2212</v>
      </c>
      <c r="E635" s="32">
        <v>43647</v>
      </c>
      <c r="F635" s="31"/>
      <c r="G635" s="31" t="s">
        <v>2213</v>
      </c>
      <c r="H635" s="33">
        <v>3</v>
      </c>
      <c r="I635" s="40">
        <v>15</v>
      </c>
      <c r="J635" s="34">
        <v>138107.58870931</v>
      </c>
      <c r="K635" s="34">
        <v>0</v>
      </c>
      <c r="L635" s="34">
        <v>138107.58870931</v>
      </c>
      <c r="M635" s="33" t="s">
        <v>2137</v>
      </c>
      <c r="N635" s="33" t="s">
        <v>2138</v>
      </c>
      <c r="O635" s="33" t="s">
        <v>2011</v>
      </c>
      <c r="P635" s="33" t="s">
        <v>2081</v>
      </c>
      <c r="Q635" s="33" t="s">
        <v>2103</v>
      </c>
      <c r="R635" s="33" t="s">
        <v>2139</v>
      </c>
      <c r="S635" s="33" t="s">
        <v>2084</v>
      </c>
      <c r="T635" s="33" t="s">
        <v>2081</v>
      </c>
      <c r="U635" s="35" t="s">
        <v>1322</v>
      </c>
      <c r="V635" s="179" t="s">
        <v>3599</v>
      </c>
      <c r="W635" s="178" t="s">
        <v>3600</v>
      </c>
    </row>
    <row r="636" s="83" customFormat="1" ht="26" customHeight="1" spans="1:23">
      <c r="A636" s="31" t="s">
        <v>1335</v>
      </c>
      <c r="B636" s="31" t="s">
        <v>20</v>
      </c>
      <c r="C636" s="31" t="s">
        <v>3601</v>
      </c>
      <c r="D636" s="31" t="s">
        <v>3602</v>
      </c>
      <c r="E636" s="32">
        <v>43647</v>
      </c>
      <c r="F636" s="31"/>
      <c r="G636" s="31" t="s">
        <v>2893</v>
      </c>
      <c r="H636" s="33">
        <v>5</v>
      </c>
      <c r="I636" s="40">
        <v>20</v>
      </c>
      <c r="J636" s="34">
        <v>36810.234</v>
      </c>
      <c r="K636" s="34">
        <v>34969.7223</v>
      </c>
      <c r="L636" s="34">
        <v>1840.5117</v>
      </c>
      <c r="M636" s="33" t="s">
        <v>2079</v>
      </c>
      <c r="N636" s="33" t="s">
        <v>2096</v>
      </c>
      <c r="O636" s="33" t="s">
        <v>2011</v>
      </c>
      <c r="P636" s="33" t="s">
        <v>2081</v>
      </c>
      <c r="Q636" s="33" t="s">
        <v>2103</v>
      </c>
      <c r="R636" s="33" t="s">
        <v>2104</v>
      </c>
      <c r="S636" s="33" t="s">
        <v>2084</v>
      </c>
      <c r="T636" s="33" t="s">
        <v>2081</v>
      </c>
      <c r="U636" s="35" t="s">
        <v>1322</v>
      </c>
      <c r="V636" s="177"/>
      <c r="W636" s="178"/>
    </row>
    <row r="637" s="83" customFormat="1" ht="26" customHeight="1" spans="1:23">
      <c r="A637" s="31" t="s">
        <v>1335</v>
      </c>
      <c r="B637" s="31" t="s">
        <v>20</v>
      </c>
      <c r="C637" s="31" t="s">
        <v>3603</v>
      </c>
      <c r="D637" s="31" t="s">
        <v>3602</v>
      </c>
      <c r="E637" s="32">
        <v>43647</v>
      </c>
      <c r="F637" s="31"/>
      <c r="G637" s="31" t="s">
        <v>2893</v>
      </c>
      <c r="H637" s="33">
        <v>5</v>
      </c>
      <c r="I637" s="40">
        <v>2</v>
      </c>
      <c r="J637" s="34">
        <v>4090.026</v>
      </c>
      <c r="K637" s="34">
        <v>4090.026</v>
      </c>
      <c r="L637" s="34">
        <v>0</v>
      </c>
      <c r="M637" s="33" t="s">
        <v>2079</v>
      </c>
      <c r="N637" s="33" t="s">
        <v>2096</v>
      </c>
      <c r="O637" s="33" t="s">
        <v>2011</v>
      </c>
      <c r="P637" s="33" t="s">
        <v>2196</v>
      </c>
      <c r="Q637" s="33" t="s">
        <v>2082</v>
      </c>
      <c r="R637" s="33" t="s">
        <v>2214</v>
      </c>
      <c r="S637" s="33" t="s">
        <v>2084</v>
      </c>
      <c r="T637" s="33" t="s">
        <v>2083</v>
      </c>
      <c r="U637" s="35" t="s">
        <v>1322</v>
      </c>
      <c r="V637" s="177"/>
      <c r="W637" s="178"/>
    </row>
    <row r="638" s="83" customFormat="1" ht="26" customHeight="1" spans="1:23">
      <c r="A638" s="31" t="s">
        <v>1335</v>
      </c>
      <c r="B638" s="31" t="s">
        <v>20</v>
      </c>
      <c r="C638" s="31" t="s">
        <v>3604</v>
      </c>
      <c r="D638" s="31" t="s">
        <v>3605</v>
      </c>
      <c r="E638" s="32">
        <v>43647</v>
      </c>
      <c r="F638" s="31"/>
      <c r="G638" s="31" t="s">
        <v>2092</v>
      </c>
      <c r="H638" s="33">
        <v>3</v>
      </c>
      <c r="I638" s="40">
        <v>10</v>
      </c>
      <c r="J638" s="34">
        <v>1023.0180934023</v>
      </c>
      <c r="K638" s="34">
        <v>1023.0180934023</v>
      </c>
      <c r="L638" s="34">
        <v>0</v>
      </c>
      <c r="M638" s="33" t="s">
        <v>2123</v>
      </c>
      <c r="N638" s="33" t="s">
        <v>2124</v>
      </c>
      <c r="O638" s="33" t="s">
        <v>2011</v>
      </c>
      <c r="P638" s="33" t="s">
        <v>2196</v>
      </c>
      <c r="Q638" s="33" t="s">
        <v>2082</v>
      </c>
      <c r="R638" s="33" t="s">
        <v>2145</v>
      </c>
      <c r="S638" s="33" t="s">
        <v>2084</v>
      </c>
      <c r="T638" s="33" t="s">
        <v>2083</v>
      </c>
      <c r="U638" s="35" t="s">
        <v>1322</v>
      </c>
      <c r="V638" s="195"/>
      <c r="W638" s="221"/>
    </row>
    <row r="639" s="83" customFormat="1" ht="26" customHeight="1" spans="1:23">
      <c r="A639" s="31" t="s">
        <v>1347</v>
      </c>
      <c r="B639" s="31" t="s">
        <v>20</v>
      </c>
      <c r="C639" s="31" t="s">
        <v>3606</v>
      </c>
      <c r="D639" s="31" t="s">
        <v>3530</v>
      </c>
      <c r="E639" s="32">
        <v>44028</v>
      </c>
      <c r="F639" s="31" t="s">
        <v>3607</v>
      </c>
      <c r="G639" s="38" t="s">
        <v>2165</v>
      </c>
      <c r="H639" s="33">
        <v>20</v>
      </c>
      <c r="I639" s="33">
        <v>1</v>
      </c>
      <c r="J639" s="34">
        <v>221200</v>
      </c>
      <c r="K639" s="34">
        <v>45530.3333333333</v>
      </c>
      <c r="L639" s="34">
        <v>175669.666666667</v>
      </c>
      <c r="M639" s="33" t="s">
        <v>2079</v>
      </c>
      <c r="N639" s="33" t="s">
        <v>2089</v>
      </c>
      <c r="O639" s="33" t="s">
        <v>2011</v>
      </c>
      <c r="P639" s="33" t="s">
        <v>2081</v>
      </c>
      <c r="Q639" s="33" t="s">
        <v>2103</v>
      </c>
      <c r="R639" s="33" t="s">
        <v>2104</v>
      </c>
      <c r="S639" s="33" t="s">
        <v>2084</v>
      </c>
      <c r="T639" s="33" t="s">
        <v>2081</v>
      </c>
      <c r="U639" s="35" t="s">
        <v>808</v>
      </c>
      <c r="V639" s="179" t="s">
        <v>3608</v>
      </c>
      <c r="W639" s="178" t="s">
        <v>3609</v>
      </c>
    </row>
    <row r="640" s="83" customFormat="1" ht="26" customHeight="1" spans="1:23">
      <c r="A640" s="31" t="s">
        <v>1347</v>
      </c>
      <c r="B640" s="31" t="s">
        <v>20</v>
      </c>
      <c r="C640" s="31" t="s">
        <v>3610</v>
      </c>
      <c r="D640" s="31" t="s">
        <v>3611</v>
      </c>
      <c r="E640" s="32">
        <v>44028</v>
      </c>
      <c r="F640" s="31" t="s">
        <v>3607</v>
      </c>
      <c r="G640" s="31" t="s">
        <v>2078</v>
      </c>
      <c r="H640" s="33">
        <v>5</v>
      </c>
      <c r="I640" s="33">
        <v>1</v>
      </c>
      <c r="J640" s="34">
        <v>28600</v>
      </c>
      <c r="K640" s="34">
        <v>23547.3333333333</v>
      </c>
      <c r="L640" s="34">
        <v>5052.66666666667</v>
      </c>
      <c r="M640" s="33" t="s">
        <v>2079</v>
      </c>
      <c r="N640" s="33" t="s">
        <v>2089</v>
      </c>
      <c r="O640" s="33" t="s">
        <v>2011</v>
      </c>
      <c r="P640" s="33" t="s">
        <v>2081</v>
      </c>
      <c r="Q640" s="33" t="s">
        <v>2103</v>
      </c>
      <c r="R640" s="33" t="s">
        <v>2104</v>
      </c>
      <c r="S640" s="33" t="s">
        <v>2084</v>
      </c>
      <c r="T640" s="33" t="s">
        <v>2081</v>
      </c>
      <c r="U640" s="35" t="s">
        <v>808</v>
      </c>
      <c r="V640" s="179"/>
      <c r="W640" s="178"/>
    </row>
    <row r="641" s="83" customFormat="1" ht="26" customHeight="1" spans="1:23">
      <c r="A641" s="31" t="s">
        <v>1347</v>
      </c>
      <c r="B641" s="31" t="s">
        <v>20</v>
      </c>
      <c r="C641" s="31" t="s">
        <v>3612</v>
      </c>
      <c r="D641" s="31" t="s">
        <v>2114</v>
      </c>
      <c r="E641" s="32">
        <v>44028</v>
      </c>
      <c r="F641" s="31" t="s">
        <v>3607</v>
      </c>
      <c r="G641" s="38" t="s">
        <v>3556</v>
      </c>
      <c r="H641" s="33">
        <v>10</v>
      </c>
      <c r="I641" s="33">
        <v>1</v>
      </c>
      <c r="J641" s="34">
        <v>50200</v>
      </c>
      <c r="K641" s="34">
        <v>20665.6666666667</v>
      </c>
      <c r="L641" s="34">
        <v>29534.3333333333</v>
      </c>
      <c r="M641" s="33" t="s">
        <v>2079</v>
      </c>
      <c r="N641" s="33" t="s">
        <v>2089</v>
      </c>
      <c r="O641" s="33" t="s">
        <v>2011</v>
      </c>
      <c r="P641" s="33" t="s">
        <v>2081</v>
      </c>
      <c r="Q641" s="33" t="s">
        <v>2103</v>
      </c>
      <c r="R641" s="33" t="s">
        <v>2104</v>
      </c>
      <c r="S641" s="33" t="s">
        <v>2084</v>
      </c>
      <c r="T641" s="33" t="s">
        <v>2081</v>
      </c>
      <c r="U641" s="35" t="s">
        <v>808</v>
      </c>
      <c r="V641" s="179"/>
      <c r="W641" s="178"/>
    </row>
    <row r="642" s="83" customFormat="1" ht="26" customHeight="1" spans="1:23">
      <c r="A642" s="31" t="s">
        <v>1363</v>
      </c>
      <c r="B642" s="197" t="s">
        <v>20</v>
      </c>
      <c r="C642" s="31" t="s">
        <v>3613</v>
      </c>
      <c r="D642" s="197" t="s">
        <v>3614</v>
      </c>
      <c r="E642" s="32">
        <v>43466</v>
      </c>
      <c r="F642" s="199" t="s">
        <v>3615</v>
      </c>
      <c r="G642" s="220" t="s">
        <v>2243</v>
      </c>
      <c r="H642" s="74">
        <v>20</v>
      </c>
      <c r="I642" s="74">
        <v>1</v>
      </c>
      <c r="J642" s="70">
        <v>36950000</v>
      </c>
      <c r="K642" s="34">
        <v>10384489.5833333</v>
      </c>
      <c r="L642" s="34">
        <v>26565510.4166667</v>
      </c>
      <c r="M642" s="197" t="s">
        <v>2079</v>
      </c>
      <c r="N642" s="33" t="s">
        <v>2080</v>
      </c>
      <c r="O642" s="33" t="s">
        <v>2011</v>
      </c>
      <c r="P642" s="33" t="s">
        <v>2081</v>
      </c>
      <c r="Q642" s="33" t="s">
        <v>2103</v>
      </c>
      <c r="R642" s="33" t="s">
        <v>2128</v>
      </c>
      <c r="S642" s="33" t="s">
        <v>2105</v>
      </c>
      <c r="T642" s="33" t="s">
        <v>664</v>
      </c>
      <c r="U642" s="35" t="s">
        <v>880</v>
      </c>
      <c r="V642" s="179"/>
      <c r="W642" s="178"/>
    </row>
    <row r="643" s="83" customFormat="1" ht="26" customHeight="1" spans="1:23">
      <c r="A643" s="31" t="s">
        <v>1366</v>
      </c>
      <c r="B643" s="31" t="s">
        <v>20</v>
      </c>
      <c r="C643" s="31" t="s">
        <v>3616</v>
      </c>
      <c r="D643" s="31" t="s">
        <v>3617</v>
      </c>
      <c r="E643" s="32">
        <v>43670</v>
      </c>
      <c r="F643" s="31" t="s">
        <v>1958</v>
      </c>
      <c r="G643" s="31" t="s">
        <v>2195</v>
      </c>
      <c r="H643" s="33">
        <v>3</v>
      </c>
      <c r="I643" s="33">
        <v>39600</v>
      </c>
      <c r="J643" s="34">
        <v>1534879.44</v>
      </c>
      <c r="K643" s="34">
        <v>0</v>
      </c>
      <c r="L643" s="34">
        <v>1534879.44</v>
      </c>
      <c r="M643" s="33" t="s">
        <v>2137</v>
      </c>
      <c r="N643" s="33" t="s">
        <v>2143</v>
      </c>
      <c r="O643" s="33" t="s">
        <v>2011</v>
      </c>
      <c r="P643" s="33" t="s">
        <v>2081</v>
      </c>
      <c r="Q643" s="33" t="s">
        <v>2103</v>
      </c>
      <c r="R643" s="33" t="s">
        <v>2305</v>
      </c>
      <c r="S643" s="33" t="s">
        <v>2084</v>
      </c>
      <c r="T643" s="33" t="s">
        <v>2081</v>
      </c>
      <c r="U643" s="35" t="s">
        <v>1354</v>
      </c>
      <c r="V643" s="179"/>
      <c r="W643" s="178"/>
    </row>
    <row r="644" s="83" customFormat="1" ht="26" customHeight="1" spans="1:23">
      <c r="A644" s="31" t="s">
        <v>1366</v>
      </c>
      <c r="B644" s="31" t="s">
        <v>20</v>
      </c>
      <c r="C644" s="31" t="s">
        <v>3618</v>
      </c>
      <c r="D644" s="31" t="s">
        <v>3619</v>
      </c>
      <c r="E644" s="32">
        <v>43670</v>
      </c>
      <c r="F644" s="31" t="s">
        <v>1958</v>
      </c>
      <c r="G644" s="31" t="s">
        <v>2142</v>
      </c>
      <c r="H644" s="33">
        <v>3</v>
      </c>
      <c r="I644" s="33">
        <v>100</v>
      </c>
      <c r="J644" s="34">
        <v>473728.22</v>
      </c>
      <c r="K644" s="34">
        <v>0</v>
      </c>
      <c r="L644" s="34">
        <v>473728.22</v>
      </c>
      <c r="M644" s="33" t="s">
        <v>2137</v>
      </c>
      <c r="N644" s="33" t="s">
        <v>2143</v>
      </c>
      <c r="O644" s="33" t="s">
        <v>2011</v>
      </c>
      <c r="P644" s="33" t="s">
        <v>2081</v>
      </c>
      <c r="Q644" s="33" t="s">
        <v>2103</v>
      </c>
      <c r="R644" s="33" t="s">
        <v>2305</v>
      </c>
      <c r="S644" s="33" t="s">
        <v>2084</v>
      </c>
      <c r="T644" s="33" t="s">
        <v>2081</v>
      </c>
      <c r="U644" s="35" t="s">
        <v>1354</v>
      </c>
      <c r="V644" s="179"/>
      <c r="W644" s="178"/>
    </row>
    <row r="645" s="83" customFormat="1" ht="26" customHeight="1" spans="1:23">
      <c r="A645" s="31" t="s">
        <v>1366</v>
      </c>
      <c r="B645" s="31" t="s">
        <v>20</v>
      </c>
      <c r="C645" s="31" t="s">
        <v>3620</v>
      </c>
      <c r="D645" s="31" t="s">
        <v>3252</v>
      </c>
      <c r="E645" s="32">
        <v>43670</v>
      </c>
      <c r="F645" s="31" t="s">
        <v>1958</v>
      </c>
      <c r="G645" s="31" t="s">
        <v>2195</v>
      </c>
      <c r="H645" s="33">
        <v>10</v>
      </c>
      <c r="I645" s="33">
        <v>114</v>
      </c>
      <c r="J645" s="34">
        <v>387595.82</v>
      </c>
      <c r="K645" s="34">
        <v>0</v>
      </c>
      <c r="L645" s="34">
        <v>387595.82</v>
      </c>
      <c r="M645" s="33" t="s">
        <v>2137</v>
      </c>
      <c r="N645" s="33" t="s">
        <v>2143</v>
      </c>
      <c r="O645" s="33" t="s">
        <v>2011</v>
      </c>
      <c r="P645" s="33" t="s">
        <v>2081</v>
      </c>
      <c r="Q645" s="33" t="s">
        <v>2103</v>
      </c>
      <c r="R645" s="33" t="s">
        <v>2305</v>
      </c>
      <c r="S645" s="33" t="s">
        <v>2084</v>
      </c>
      <c r="T645" s="33" t="s">
        <v>2081</v>
      </c>
      <c r="U645" s="35" t="s">
        <v>1354</v>
      </c>
      <c r="V645" s="179"/>
      <c r="W645" s="178"/>
    </row>
    <row r="646" s="83" customFormat="1" ht="26" customHeight="1" spans="1:23">
      <c r="A646" s="31" t="s">
        <v>1366</v>
      </c>
      <c r="B646" s="31" t="s">
        <v>20</v>
      </c>
      <c r="C646" s="31" t="s">
        <v>3621</v>
      </c>
      <c r="D646" s="31" t="s">
        <v>2199</v>
      </c>
      <c r="E646" s="32">
        <v>43670</v>
      </c>
      <c r="F646" s="31" t="s">
        <v>1958</v>
      </c>
      <c r="G646" s="31" t="s">
        <v>2195</v>
      </c>
      <c r="H646" s="33">
        <v>10</v>
      </c>
      <c r="I646" s="33">
        <v>300</v>
      </c>
      <c r="J646" s="34">
        <v>117570.73</v>
      </c>
      <c r="K646" s="34">
        <v>0</v>
      </c>
      <c r="L646" s="34">
        <v>117570.73</v>
      </c>
      <c r="M646" s="33" t="s">
        <v>2137</v>
      </c>
      <c r="N646" s="33" t="s">
        <v>2143</v>
      </c>
      <c r="O646" s="33" t="s">
        <v>2011</v>
      </c>
      <c r="P646" s="33" t="s">
        <v>2081</v>
      </c>
      <c r="Q646" s="33" t="s">
        <v>2103</v>
      </c>
      <c r="R646" s="33" t="s">
        <v>2305</v>
      </c>
      <c r="S646" s="33" t="s">
        <v>2084</v>
      </c>
      <c r="T646" s="33" t="s">
        <v>2081</v>
      </c>
      <c r="U646" s="35" t="s">
        <v>1354</v>
      </c>
      <c r="V646" s="179"/>
      <c r="W646" s="178"/>
    </row>
    <row r="647" s="83" customFormat="1" ht="26" customHeight="1" spans="1:23">
      <c r="A647" s="31" t="s">
        <v>1366</v>
      </c>
      <c r="B647" s="31" t="s">
        <v>20</v>
      </c>
      <c r="C647" s="31" t="s">
        <v>3622</v>
      </c>
      <c r="D647" s="31" t="s">
        <v>3256</v>
      </c>
      <c r="E647" s="32">
        <v>43670</v>
      </c>
      <c r="F647" s="31" t="s">
        <v>1958</v>
      </c>
      <c r="G647" s="31" t="s">
        <v>2195</v>
      </c>
      <c r="H647" s="33">
        <v>10</v>
      </c>
      <c r="I647" s="33">
        <v>400</v>
      </c>
      <c r="J647" s="34">
        <v>129198.61</v>
      </c>
      <c r="K647" s="34">
        <v>0</v>
      </c>
      <c r="L647" s="34">
        <v>129198.61</v>
      </c>
      <c r="M647" s="33" t="s">
        <v>2137</v>
      </c>
      <c r="N647" s="33" t="s">
        <v>2143</v>
      </c>
      <c r="O647" s="33" t="s">
        <v>2011</v>
      </c>
      <c r="P647" s="33" t="s">
        <v>2081</v>
      </c>
      <c r="Q647" s="33" t="s">
        <v>2103</v>
      </c>
      <c r="R647" s="33" t="s">
        <v>2305</v>
      </c>
      <c r="S647" s="33" t="s">
        <v>2084</v>
      </c>
      <c r="T647" s="33" t="s">
        <v>2081</v>
      </c>
      <c r="U647" s="35" t="s">
        <v>1354</v>
      </c>
      <c r="V647" s="179"/>
      <c r="W647" s="178"/>
    </row>
    <row r="648" s="83" customFormat="1" ht="26" customHeight="1" spans="1:23">
      <c r="A648" s="31" t="s">
        <v>1366</v>
      </c>
      <c r="B648" s="31" t="s">
        <v>20</v>
      </c>
      <c r="C648" s="31" t="s">
        <v>3623</v>
      </c>
      <c r="D648" s="31" t="s">
        <v>3624</v>
      </c>
      <c r="E648" s="32">
        <v>43670</v>
      </c>
      <c r="F648" s="31" t="s">
        <v>1958</v>
      </c>
      <c r="G648" s="31" t="s">
        <v>2195</v>
      </c>
      <c r="H648" s="33">
        <v>10</v>
      </c>
      <c r="I648" s="33">
        <v>13000</v>
      </c>
      <c r="J648" s="34">
        <v>139965.16</v>
      </c>
      <c r="K648" s="34">
        <v>0</v>
      </c>
      <c r="L648" s="34">
        <v>139965.16</v>
      </c>
      <c r="M648" s="33" t="s">
        <v>2137</v>
      </c>
      <c r="N648" s="33" t="s">
        <v>2143</v>
      </c>
      <c r="O648" s="33" t="s">
        <v>2011</v>
      </c>
      <c r="P648" s="33" t="s">
        <v>2081</v>
      </c>
      <c r="Q648" s="33" t="s">
        <v>2103</v>
      </c>
      <c r="R648" s="33" t="s">
        <v>2305</v>
      </c>
      <c r="S648" s="33" t="s">
        <v>2084</v>
      </c>
      <c r="T648" s="33" t="s">
        <v>2081</v>
      </c>
      <c r="U648" s="35" t="s">
        <v>1354</v>
      </c>
      <c r="V648" s="179"/>
      <c r="W648" s="178"/>
    </row>
    <row r="649" s="83" customFormat="1" ht="26" customHeight="1" spans="1:23">
      <c r="A649" s="31" t="s">
        <v>1366</v>
      </c>
      <c r="B649" s="31" t="s">
        <v>20</v>
      </c>
      <c r="C649" s="31" t="s">
        <v>3625</v>
      </c>
      <c r="D649" s="31" t="s">
        <v>3626</v>
      </c>
      <c r="E649" s="32">
        <v>43670</v>
      </c>
      <c r="F649" s="31" t="s">
        <v>1958</v>
      </c>
      <c r="G649" s="31" t="s">
        <v>2195</v>
      </c>
      <c r="H649" s="33">
        <v>10</v>
      </c>
      <c r="I649" s="33">
        <v>400</v>
      </c>
      <c r="J649" s="34">
        <v>430662.02</v>
      </c>
      <c r="K649" s="34">
        <v>0</v>
      </c>
      <c r="L649" s="34">
        <v>430662.02</v>
      </c>
      <c r="M649" s="33" t="s">
        <v>2137</v>
      </c>
      <c r="N649" s="33" t="s">
        <v>2143</v>
      </c>
      <c r="O649" s="33" t="s">
        <v>2011</v>
      </c>
      <c r="P649" s="33" t="s">
        <v>2081</v>
      </c>
      <c r="Q649" s="33" t="s">
        <v>2103</v>
      </c>
      <c r="R649" s="33" t="s">
        <v>2305</v>
      </c>
      <c r="S649" s="33" t="s">
        <v>2084</v>
      </c>
      <c r="T649" s="33" t="s">
        <v>2081</v>
      </c>
      <c r="U649" s="35" t="s">
        <v>1354</v>
      </c>
      <c r="V649" s="179" t="s">
        <v>3627</v>
      </c>
      <c r="W649" s="178"/>
    </row>
    <row r="650" s="83" customFormat="1" ht="26" customHeight="1" spans="1:23">
      <c r="A650" s="31" t="s">
        <v>1366</v>
      </c>
      <c r="B650" s="31" t="s">
        <v>20</v>
      </c>
      <c r="C650" s="31" t="s">
        <v>3628</v>
      </c>
      <c r="D650" s="31" t="s">
        <v>2475</v>
      </c>
      <c r="E650" s="32">
        <v>43670</v>
      </c>
      <c r="F650" s="31" t="s">
        <v>1958</v>
      </c>
      <c r="G650" s="38" t="s">
        <v>3629</v>
      </c>
      <c r="H650" s="33">
        <v>3</v>
      </c>
      <c r="I650" s="33">
        <v>1</v>
      </c>
      <c r="J650" s="34">
        <v>57600</v>
      </c>
      <c r="K650" s="34">
        <v>54720</v>
      </c>
      <c r="L650" s="34">
        <v>2880</v>
      </c>
      <c r="M650" s="33" t="s">
        <v>2079</v>
      </c>
      <c r="N650" s="33" t="s">
        <v>2089</v>
      </c>
      <c r="O650" s="33" t="s">
        <v>2011</v>
      </c>
      <c r="P650" s="33" t="s">
        <v>2081</v>
      </c>
      <c r="Q650" s="33" t="s">
        <v>2103</v>
      </c>
      <c r="R650" s="33" t="s">
        <v>2104</v>
      </c>
      <c r="S650" s="33" t="s">
        <v>2084</v>
      </c>
      <c r="T650" s="33" t="s">
        <v>2081</v>
      </c>
      <c r="U650" s="35" t="s">
        <v>1354</v>
      </c>
      <c r="V650" s="177"/>
      <c r="W650" s="178"/>
    </row>
    <row r="651" s="83" customFormat="1" ht="26" customHeight="1" spans="1:23">
      <c r="A651" s="31" t="s">
        <v>1366</v>
      </c>
      <c r="B651" s="31" t="s">
        <v>20</v>
      </c>
      <c r="C651" s="31" t="s">
        <v>3630</v>
      </c>
      <c r="D651" s="31" t="s">
        <v>3631</v>
      </c>
      <c r="E651" s="32">
        <v>43670</v>
      </c>
      <c r="F651" s="31" t="s">
        <v>1958</v>
      </c>
      <c r="G651" s="31" t="s">
        <v>2142</v>
      </c>
      <c r="H651" s="33">
        <v>10</v>
      </c>
      <c r="I651" s="33">
        <v>160</v>
      </c>
      <c r="J651" s="34">
        <v>468800</v>
      </c>
      <c r="K651" s="34">
        <v>468800</v>
      </c>
      <c r="L651" s="34">
        <v>0</v>
      </c>
      <c r="M651" s="33" t="s">
        <v>2079</v>
      </c>
      <c r="N651" s="33" t="s">
        <v>2096</v>
      </c>
      <c r="O651" s="33" t="s">
        <v>2011</v>
      </c>
      <c r="P651" s="33" t="s">
        <v>2196</v>
      </c>
      <c r="Q651" s="33" t="s">
        <v>2082</v>
      </c>
      <c r="R651" s="33" t="s">
        <v>2214</v>
      </c>
      <c r="S651" s="33" t="s">
        <v>2084</v>
      </c>
      <c r="T651" s="33" t="s">
        <v>2083</v>
      </c>
      <c r="U651" s="35" t="s">
        <v>1354</v>
      </c>
      <c r="V651" s="177"/>
      <c r="W651" s="178"/>
    </row>
    <row r="652" s="83" customFormat="1" ht="26" customHeight="1" spans="1:23">
      <c r="A652" s="31" t="s">
        <v>1366</v>
      </c>
      <c r="B652" s="31" t="s">
        <v>20</v>
      </c>
      <c r="C652" s="31" t="s">
        <v>3632</v>
      </c>
      <c r="D652" s="31" t="s">
        <v>3633</v>
      </c>
      <c r="E652" s="32">
        <v>43670</v>
      </c>
      <c r="F652" s="31" t="s">
        <v>1958</v>
      </c>
      <c r="G652" s="31" t="s">
        <v>2243</v>
      </c>
      <c r="H652" s="33">
        <v>10</v>
      </c>
      <c r="I652" s="33">
        <v>1</v>
      </c>
      <c r="J652" s="34">
        <v>260000</v>
      </c>
      <c r="K652" s="34">
        <v>131733.333333333</v>
      </c>
      <c r="L652" s="34">
        <v>128266.666666667</v>
      </c>
      <c r="M652" s="33" t="s">
        <v>2079</v>
      </c>
      <c r="N652" s="33" t="s">
        <v>2096</v>
      </c>
      <c r="O652" s="33" t="s">
        <v>2011</v>
      </c>
      <c r="P652" s="33" t="s">
        <v>2081</v>
      </c>
      <c r="Q652" s="33" t="s">
        <v>2103</v>
      </c>
      <c r="R652" s="33" t="s">
        <v>2104</v>
      </c>
      <c r="S652" s="33" t="s">
        <v>2084</v>
      </c>
      <c r="T652" s="33" t="s">
        <v>2081</v>
      </c>
      <c r="U652" s="35" t="s">
        <v>1354</v>
      </c>
      <c r="V652" s="177"/>
      <c r="W652" s="178"/>
    </row>
    <row r="653" s="83" customFormat="1" ht="26" customHeight="1" spans="1:23">
      <c r="A653" s="31" t="s">
        <v>1372</v>
      </c>
      <c r="B653" s="31" t="s">
        <v>20</v>
      </c>
      <c r="C653" s="31" t="s">
        <v>3634</v>
      </c>
      <c r="D653" s="31" t="s">
        <v>3635</v>
      </c>
      <c r="E653" s="32">
        <v>43585</v>
      </c>
      <c r="F653" s="31" t="s">
        <v>3636</v>
      </c>
      <c r="G653" s="38" t="s">
        <v>3637</v>
      </c>
      <c r="H653" s="33">
        <v>10</v>
      </c>
      <c r="I653" s="33">
        <v>1</v>
      </c>
      <c r="J653" s="34">
        <v>100908.45</v>
      </c>
      <c r="K653" s="34">
        <v>53523.5236875</v>
      </c>
      <c r="L653" s="34">
        <v>47384.9263125</v>
      </c>
      <c r="M653" s="33" t="s">
        <v>2079</v>
      </c>
      <c r="N653" s="33" t="s">
        <v>2089</v>
      </c>
      <c r="O653" s="33" t="s">
        <v>2011</v>
      </c>
      <c r="P653" s="33" t="s">
        <v>2081</v>
      </c>
      <c r="Q653" s="33" t="s">
        <v>2103</v>
      </c>
      <c r="R653" s="33" t="s">
        <v>2104</v>
      </c>
      <c r="S653" s="33" t="s">
        <v>2084</v>
      </c>
      <c r="T653" s="33" t="s">
        <v>2081</v>
      </c>
      <c r="U653" s="35" t="s">
        <v>1358</v>
      </c>
      <c r="V653" s="177"/>
      <c r="W653" s="178"/>
    </row>
    <row r="654" s="83" customFormat="1" ht="26" customHeight="1" spans="1:23">
      <c r="A654" s="31" t="s">
        <v>1372</v>
      </c>
      <c r="B654" s="31" t="s">
        <v>20</v>
      </c>
      <c r="C654" s="31" t="s">
        <v>3638</v>
      </c>
      <c r="D654" s="31" t="s">
        <v>2287</v>
      </c>
      <c r="E654" s="32">
        <v>43585</v>
      </c>
      <c r="F654" s="31" t="s">
        <v>3636</v>
      </c>
      <c r="G654" s="38" t="s">
        <v>3639</v>
      </c>
      <c r="H654" s="33">
        <v>10</v>
      </c>
      <c r="I654" s="33">
        <v>1</v>
      </c>
      <c r="J654" s="34">
        <v>249791.55</v>
      </c>
      <c r="K654" s="34">
        <v>132493.6013125</v>
      </c>
      <c r="L654" s="34">
        <v>117297.9486875</v>
      </c>
      <c r="M654" s="33" t="s">
        <v>2079</v>
      </c>
      <c r="N654" s="33" t="s">
        <v>2089</v>
      </c>
      <c r="O654" s="33" t="s">
        <v>2011</v>
      </c>
      <c r="P654" s="33" t="s">
        <v>2081</v>
      </c>
      <c r="Q654" s="33" t="s">
        <v>2103</v>
      </c>
      <c r="R654" s="33" t="s">
        <v>2104</v>
      </c>
      <c r="S654" s="33" t="s">
        <v>2084</v>
      </c>
      <c r="T654" s="33" t="s">
        <v>2081</v>
      </c>
      <c r="U654" s="35" t="s">
        <v>1358</v>
      </c>
      <c r="V654" s="177"/>
      <c r="W654" s="178"/>
    </row>
    <row r="655" s="83" customFormat="1" ht="26" customHeight="1" spans="1:23">
      <c r="A655" s="31" t="s">
        <v>1372</v>
      </c>
      <c r="B655" s="31" t="s">
        <v>20</v>
      </c>
      <c r="C655" s="31" t="s">
        <v>3640</v>
      </c>
      <c r="D655" s="31" t="s">
        <v>3641</v>
      </c>
      <c r="E655" s="32">
        <v>43585</v>
      </c>
      <c r="F655" s="31" t="s">
        <v>3636</v>
      </c>
      <c r="G655" s="31" t="s">
        <v>2169</v>
      </c>
      <c r="H655" s="33">
        <v>10</v>
      </c>
      <c r="I655" s="33">
        <v>1</v>
      </c>
      <c r="J655" s="34">
        <v>31942.86</v>
      </c>
      <c r="K655" s="34">
        <v>16943.025325</v>
      </c>
      <c r="L655" s="34">
        <v>14999.834675</v>
      </c>
      <c r="M655" s="33" t="s">
        <v>2079</v>
      </c>
      <c r="N655" s="33" t="s">
        <v>2096</v>
      </c>
      <c r="O655" s="33" t="s">
        <v>2011</v>
      </c>
      <c r="P655" s="33" t="s">
        <v>2081</v>
      </c>
      <c r="Q655" s="33" t="s">
        <v>2103</v>
      </c>
      <c r="R655" s="33" t="s">
        <v>2104</v>
      </c>
      <c r="S655" s="33" t="s">
        <v>2084</v>
      </c>
      <c r="T655" s="33" t="s">
        <v>2081</v>
      </c>
      <c r="U655" s="35" t="s">
        <v>1358</v>
      </c>
      <c r="V655" s="177"/>
      <c r="W655" s="178"/>
    </row>
    <row r="656" s="83" customFormat="1" ht="26" customHeight="1" spans="1:23">
      <c r="A656" s="31" t="s">
        <v>1372</v>
      </c>
      <c r="B656" s="31" t="s">
        <v>20</v>
      </c>
      <c r="C656" s="31" t="s">
        <v>3642</v>
      </c>
      <c r="D656" s="31" t="s">
        <v>3643</v>
      </c>
      <c r="E656" s="32">
        <v>43585</v>
      </c>
      <c r="F656" s="31" t="s">
        <v>3636</v>
      </c>
      <c r="G656" s="31" t="s">
        <v>2169</v>
      </c>
      <c r="H656" s="33">
        <v>10</v>
      </c>
      <c r="I656" s="33">
        <v>1</v>
      </c>
      <c r="J656" s="34">
        <v>9828.57</v>
      </c>
      <c r="K656" s="34">
        <v>5213.2373375</v>
      </c>
      <c r="L656" s="34">
        <v>4615.3326625</v>
      </c>
      <c r="M656" s="33" t="s">
        <v>2079</v>
      </c>
      <c r="N656" s="33" t="s">
        <v>2096</v>
      </c>
      <c r="O656" s="33" t="s">
        <v>2011</v>
      </c>
      <c r="P656" s="33" t="s">
        <v>2081</v>
      </c>
      <c r="Q656" s="33" t="s">
        <v>2103</v>
      </c>
      <c r="R656" s="33" t="s">
        <v>2104</v>
      </c>
      <c r="S656" s="33" t="s">
        <v>2084</v>
      </c>
      <c r="T656" s="33" t="s">
        <v>2081</v>
      </c>
      <c r="U656" s="35" t="s">
        <v>1358</v>
      </c>
      <c r="V656" s="177"/>
      <c r="W656" s="178"/>
    </row>
    <row r="657" s="83" customFormat="1" ht="26" customHeight="1" spans="1:24">
      <c r="A657" s="31" t="s">
        <v>1372</v>
      </c>
      <c r="B657" s="31" t="s">
        <v>20</v>
      </c>
      <c r="C657" s="31" t="s">
        <v>3644</v>
      </c>
      <c r="D657" s="31" t="s">
        <v>3645</v>
      </c>
      <c r="E657" s="32">
        <v>43585</v>
      </c>
      <c r="F657" s="31" t="s">
        <v>3636</v>
      </c>
      <c r="G657" s="31" t="s">
        <v>2169</v>
      </c>
      <c r="H657" s="33">
        <v>10</v>
      </c>
      <c r="I657" s="33">
        <v>2</v>
      </c>
      <c r="J657" s="34">
        <v>24571.43</v>
      </c>
      <c r="K657" s="34">
        <v>13033.0959958333</v>
      </c>
      <c r="L657" s="34">
        <v>11538.3340041667</v>
      </c>
      <c r="M657" s="33" t="s">
        <v>2079</v>
      </c>
      <c r="N657" s="33" t="s">
        <v>2096</v>
      </c>
      <c r="O657" s="33" t="s">
        <v>2011</v>
      </c>
      <c r="P657" s="33" t="s">
        <v>2081</v>
      </c>
      <c r="Q657" s="33" t="s">
        <v>2103</v>
      </c>
      <c r="R657" s="33" t="s">
        <v>2104</v>
      </c>
      <c r="S657" s="33" t="s">
        <v>2084</v>
      </c>
      <c r="T657" s="33" t="s">
        <v>2081</v>
      </c>
      <c r="U657" s="35" t="s">
        <v>1358</v>
      </c>
      <c r="V657" s="177"/>
      <c r="W657" s="178"/>
    </row>
    <row r="658" s="83" customFormat="1" ht="26" customHeight="1" spans="1:24">
      <c r="A658" s="31" t="s">
        <v>1372</v>
      </c>
      <c r="B658" s="31" t="s">
        <v>20</v>
      </c>
      <c r="C658" s="31" t="s">
        <v>3646</v>
      </c>
      <c r="D658" s="31" t="s">
        <v>3647</v>
      </c>
      <c r="E658" s="32">
        <v>43585</v>
      </c>
      <c r="F658" s="31" t="s">
        <v>3636</v>
      </c>
      <c r="G658" s="31" t="s">
        <v>2169</v>
      </c>
      <c r="H658" s="33">
        <v>10</v>
      </c>
      <c r="I658" s="33">
        <v>1</v>
      </c>
      <c r="J658" s="34">
        <v>9975</v>
      </c>
      <c r="K658" s="34">
        <v>5290.90625</v>
      </c>
      <c r="L658" s="34">
        <v>4684.09375</v>
      </c>
      <c r="M658" s="33" t="s">
        <v>2079</v>
      </c>
      <c r="N658" s="33" t="s">
        <v>2096</v>
      </c>
      <c r="O658" s="33" t="s">
        <v>2011</v>
      </c>
      <c r="P658" s="33" t="s">
        <v>2081</v>
      </c>
      <c r="Q658" s="33" t="s">
        <v>2103</v>
      </c>
      <c r="R658" s="33" t="s">
        <v>2104</v>
      </c>
      <c r="S658" s="33" t="s">
        <v>2084</v>
      </c>
      <c r="T658" s="33" t="s">
        <v>2081</v>
      </c>
      <c r="U658" s="35" t="s">
        <v>1358</v>
      </c>
      <c r="V658" s="177"/>
      <c r="W658" s="178"/>
    </row>
    <row r="659" s="83" customFormat="1" ht="26" customHeight="1" spans="1:24">
      <c r="A659" s="31" t="s">
        <v>1372</v>
      </c>
      <c r="B659" s="31" t="s">
        <v>20</v>
      </c>
      <c r="C659" s="31" t="s">
        <v>3648</v>
      </c>
      <c r="D659" s="31" t="s">
        <v>3649</v>
      </c>
      <c r="E659" s="32">
        <v>43585</v>
      </c>
      <c r="F659" s="31" t="s">
        <v>3636</v>
      </c>
      <c r="G659" s="31" t="s">
        <v>2169</v>
      </c>
      <c r="H659" s="33">
        <v>10</v>
      </c>
      <c r="I659" s="33">
        <v>1</v>
      </c>
      <c r="J659" s="34">
        <v>9828.57</v>
      </c>
      <c r="K659" s="34">
        <v>5213.2373375</v>
      </c>
      <c r="L659" s="34">
        <v>4615.3326625</v>
      </c>
      <c r="M659" s="33" t="s">
        <v>2079</v>
      </c>
      <c r="N659" s="33" t="s">
        <v>2096</v>
      </c>
      <c r="O659" s="33" t="s">
        <v>2011</v>
      </c>
      <c r="P659" s="33" t="s">
        <v>2081</v>
      </c>
      <c r="Q659" s="33" t="s">
        <v>2103</v>
      </c>
      <c r="R659" s="33" t="s">
        <v>2104</v>
      </c>
      <c r="S659" s="33" t="s">
        <v>2084</v>
      </c>
      <c r="T659" s="33" t="s">
        <v>2081</v>
      </c>
      <c r="U659" s="35" t="s">
        <v>1358</v>
      </c>
      <c r="V659" s="177"/>
      <c r="W659" s="178"/>
    </row>
    <row r="660" s="83" customFormat="1" ht="26" customHeight="1" spans="1:24">
      <c r="A660" s="31" t="s">
        <v>1372</v>
      </c>
      <c r="B660" s="31" t="s">
        <v>20</v>
      </c>
      <c r="C660" s="31" t="s">
        <v>3650</v>
      </c>
      <c r="D660" s="31" t="s">
        <v>3651</v>
      </c>
      <c r="E660" s="32">
        <v>43585</v>
      </c>
      <c r="F660" s="31" t="s">
        <v>3636</v>
      </c>
      <c r="G660" s="31" t="s">
        <v>2169</v>
      </c>
      <c r="H660" s="33">
        <v>10</v>
      </c>
      <c r="I660" s="33">
        <v>6</v>
      </c>
      <c r="J660" s="34">
        <v>58971.43</v>
      </c>
      <c r="K660" s="34">
        <v>31279.4293291667</v>
      </c>
      <c r="L660" s="34">
        <v>27692.0006708333</v>
      </c>
      <c r="M660" s="33" t="s">
        <v>2079</v>
      </c>
      <c r="N660" s="33" t="s">
        <v>2096</v>
      </c>
      <c r="O660" s="33" t="s">
        <v>2011</v>
      </c>
      <c r="P660" s="33" t="s">
        <v>2081</v>
      </c>
      <c r="Q660" s="33" t="s">
        <v>2103</v>
      </c>
      <c r="R660" s="33" t="s">
        <v>2104</v>
      </c>
      <c r="S660" s="33" t="s">
        <v>2084</v>
      </c>
      <c r="T660" s="33" t="s">
        <v>2081</v>
      </c>
      <c r="U660" s="35" t="s">
        <v>1358</v>
      </c>
      <c r="V660" s="177"/>
      <c r="W660" s="178" t="s">
        <v>3652</v>
      </c>
    </row>
    <row r="661" s="83" customFormat="1" ht="26" customHeight="1" spans="1:24">
      <c r="A661" s="31" t="s">
        <v>1372</v>
      </c>
      <c r="B661" s="31" t="s">
        <v>20</v>
      </c>
      <c r="C661" s="31" t="s">
        <v>3653</v>
      </c>
      <c r="D661" s="31" t="s">
        <v>3654</v>
      </c>
      <c r="E661" s="32">
        <v>43585</v>
      </c>
      <c r="F661" s="31" t="s">
        <v>3636</v>
      </c>
      <c r="G661" s="31" t="s">
        <v>2169</v>
      </c>
      <c r="H661" s="33">
        <v>10</v>
      </c>
      <c r="I661" s="33">
        <v>1</v>
      </c>
      <c r="J661" s="34">
        <v>2457.14</v>
      </c>
      <c r="K661" s="34">
        <v>1303.30800833333</v>
      </c>
      <c r="L661" s="34">
        <v>1153.83199166667</v>
      </c>
      <c r="M661" s="33" t="s">
        <v>2079</v>
      </c>
      <c r="N661" s="33" t="s">
        <v>2096</v>
      </c>
      <c r="O661" s="33" t="s">
        <v>2011</v>
      </c>
      <c r="P661" s="33" t="s">
        <v>2081</v>
      </c>
      <c r="Q661" s="33" t="s">
        <v>2103</v>
      </c>
      <c r="R661" s="33" t="s">
        <v>2104</v>
      </c>
      <c r="S661" s="33" t="s">
        <v>2084</v>
      </c>
      <c r="T661" s="33" t="s">
        <v>2081</v>
      </c>
      <c r="U661" s="35" t="s">
        <v>1358</v>
      </c>
      <c r="V661" s="177"/>
      <c r="W661" s="178"/>
    </row>
    <row r="662" s="83" customFormat="1" ht="26" customHeight="1" spans="1:24">
      <c r="A662" s="31" t="s">
        <v>1372</v>
      </c>
      <c r="B662" s="31" t="s">
        <v>20</v>
      </c>
      <c r="C662" s="31" t="s">
        <v>3655</v>
      </c>
      <c r="D662" s="31" t="s">
        <v>3656</v>
      </c>
      <c r="E662" s="32">
        <v>43585</v>
      </c>
      <c r="F662" s="31" t="s">
        <v>3636</v>
      </c>
      <c r="G662" s="31" t="s">
        <v>2169</v>
      </c>
      <c r="H662" s="33">
        <v>10</v>
      </c>
      <c r="I662" s="33">
        <v>1</v>
      </c>
      <c r="J662" s="34">
        <v>19657.14</v>
      </c>
      <c r="K662" s="34">
        <v>10426.474675</v>
      </c>
      <c r="L662" s="34">
        <v>9230.665325</v>
      </c>
      <c r="M662" s="33" t="s">
        <v>2079</v>
      </c>
      <c r="N662" s="33" t="s">
        <v>2096</v>
      </c>
      <c r="O662" s="33" t="s">
        <v>2011</v>
      </c>
      <c r="P662" s="33" t="s">
        <v>2081</v>
      </c>
      <c r="Q662" s="33" t="s">
        <v>2103</v>
      </c>
      <c r="R662" s="33" t="s">
        <v>2104</v>
      </c>
      <c r="S662" s="33" t="s">
        <v>2084</v>
      </c>
      <c r="T662" s="33" t="s">
        <v>2081</v>
      </c>
      <c r="U662" s="35" t="s">
        <v>1358</v>
      </c>
      <c r="V662" s="177"/>
      <c r="W662" s="178"/>
    </row>
    <row r="663" s="83" customFormat="1" ht="26" customHeight="1" spans="1:24">
      <c r="A663" s="31" t="s">
        <v>1372</v>
      </c>
      <c r="B663" s="31" t="s">
        <v>20</v>
      </c>
      <c r="C663" s="31" t="s">
        <v>3657</v>
      </c>
      <c r="D663" s="31" t="s">
        <v>3658</v>
      </c>
      <c r="E663" s="32">
        <v>43585</v>
      </c>
      <c r="F663" s="31" t="s">
        <v>3636</v>
      </c>
      <c r="G663" s="31" t="s">
        <v>2169</v>
      </c>
      <c r="H663" s="33">
        <v>10</v>
      </c>
      <c r="I663" s="33">
        <v>1</v>
      </c>
      <c r="J663" s="34">
        <v>14742.87</v>
      </c>
      <c r="K663" s="34">
        <v>7819.8639625</v>
      </c>
      <c r="L663" s="34">
        <v>6923.0060375</v>
      </c>
      <c r="M663" s="33" t="s">
        <v>2079</v>
      </c>
      <c r="N663" s="33" t="s">
        <v>2096</v>
      </c>
      <c r="O663" s="33" t="s">
        <v>2011</v>
      </c>
      <c r="P663" s="33" t="s">
        <v>2081</v>
      </c>
      <c r="Q663" s="33" t="s">
        <v>2103</v>
      </c>
      <c r="R663" s="33" t="s">
        <v>2104</v>
      </c>
      <c r="S663" s="33" t="s">
        <v>2084</v>
      </c>
      <c r="T663" s="33" t="s">
        <v>2081</v>
      </c>
      <c r="U663" s="35" t="s">
        <v>1358</v>
      </c>
      <c r="V663" s="177"/>
      <c r="W663" s="178"/>
    </row>
    <row r="664" s="83" customFormat="1" ht="26" customHeight="1" spans="1:24">
      <c r="A664" s="31" t="s">
        <v>1376</v>
      </c>
      <c r="B664" s="31" t="s">
        <v>20</v>
      </c>
      <c r="C664" s="31" t="s">
        <v>3659</v>
      </c>
      <c r="D664" s="31" t="s">
        <v>3660</v>
      </c>
      <c r="E664" s="32">
        <v>43803</v>
      </c>
      <c r="F664" s="31" t="s">
        <v>3661</v>
      </c>
      <c r="G664" s="38" t="s">
        <v>3662</v>
      </c>
      <c r="H664" s="33">
        <v>20</v>
      </c>
      <c r="I664" s="33">
        <v>1</v>
      </c>
      <c r="J664" s="34">
        <v>27066.2253717439</v>
      </c>
      <c r="K664" s="34">
        <v>6321.0913836927</v>
      </c>
      <c r="L664" s="34">
        <v>20745.1339880512</v>
      </c>
      <c r="M664" s="33" t="s">
        <v>2079</v>
      </c>
      <c r="N664" s="33" t="s">
        <v>2080</v>
      </c>
      <c r="O664" s="33" t="s">
        <v>2011</v>
      </c>
      <c r="P664" s="33" t="s">
        <v>2081</v>
      </c>
      <c r="Q664" s="33" t="s">
        <v>2103</v>
      </c>
      <c r="R664" s="33" t="s">
        <v>2104</v>
      </c>
      <c r="S664" s="33" t="s">
        <v>2084</v>
      </c>
      <c r="T664" s="33" t="s">
        <v>2081</v>
      </c>
      <c r="U664" s="35" t="s">
        <v>1378</v>
      </c>
      <c r="V664" s="177"/>
      <c r="W664" s="178"/>
    </row>
    <row r="665" s="83" customFormat="1" ht="26" customHeight="1" spans="1:24">
      <c r="A665" s="31" t="s">
        <v>1376</v>
      </c>
      <c r="B665" s="31" t="s">
        <v>20</v>
      </c>
      <c r="C665" s="31" t="s">
        <v>3663</v>
      </c>
      <c r="D665" s="31" t="s">
        <v>3664</v>
      </c>
      <c r="E665" s="32">
        <v>43803</v>
      </c>
      <c r="F665" s="31" t="s">
        <v>3661</v>
      </c>
      <c r="G665" s="38" t="s">
        <v>3665</v>
      </c>
      <c r="H665" s="33">
        <v>10</v>
      </c>
      <c r="I665" s="33">
        <v>1</v>
      </c>
      <c r="J665" s="34">
        <v>37515.6868937426</v>
      </c>
      <c r="K665" s="34">
        <v>17522.9520866189</v>
      </c>
      <c r="L665" s="34">
        <v>19992.7348071237</v>
      </c>
      <c r="M665" s="33" t="s">
        <v>2079</v>
      </c>
      <c r="N665" s="33" t="s">
        <v>2089</v>
      </c>
      <c r="O665" s="33" t="s">
        <v>2011</v>
      </c>
      <c r="P665" s="33" t="s">
        <v>2081</v>
      </c>
      <c r="Q665" s="33" t="s">
        <v>2103</v>
      </c>
      <c r="R665" s="33" t="s">
        <v>2104</v>
      </c>
      <c r="S665" s="33" t="s">
        <v>2084</v>
      </c>
      <c r="T665" s="33" t="s">
        <v>2081</v>
      </c>
      <c r="U665" s="35" t="s">
        <v>1378</v>
      </c>
      <c r="V665" s="177"/>
      <c r="W665" s="178"/>
    </row>
    <row r="666" s="83" customFormat="1" ht="26" customHeight="1" spans="1:24">
      <c r="A666" s="31" t="s">
        <v>1376</v>
      </c>
      <c r="B666" s="31" t="s">
        <v>20</v>
      </c>
      <c r="C666" s="31" t="s">
        <v>3666</v>
      </c>
      <c r="D666" s="31" t="s">
        <v>2668</v>
      </c>
      <c r="E666" s="32">
        <v>43803</v>
      </c>
      <c r="F666" s="31" t="s">
        <v>3661</v>
      </c>
      <c r="G666" s="31" t="s">
        <v>2169</v>
      </c>
      <c r="H666" s="33">
        <v>5</v>
      </c>
      <c r="I666" s="33">
        <v>1</v>
      </c>
      <c r="J666" s="34">
        <v>31347.4754892069</v>
      </c>
      <c r="K666" s="34">
        <v>29283.7666861674</v>
      </c>
      <c r="L666" s="34">
        <v>2063.70880303945</v>
      </c>
      <c r="M666" s="33" t="s">
        <v>2079</v>
      </c>
      <c r="N666" s="33" t="s">
        <v>2096</v>
      </c>
      <c r="O666" s="33" t="s">
        <v>2011</v>
      </c>
      <c r="P666" s="33" t="s">
        <v>2081</v>
      </c>
      <c r="Q666" s="33" t="s">
        <v>2103</v>
      </c>
      <c r="R666" s="33" t="s">
        <v>2104</v>
      </c>
      <c r="S666" s="33" t="s">
        <v>2084</v>
      </c>
      <c r="T666" s="33" t="s">
        <v>2081</v>
      </c>
      <c r="U666" s="35" t="s">
        <v>1378</v>
      </c>
      <c r="V666" s="177"/>
      <c r="W666" s="178"/>
    </row>
    <row r="667" s="83" customFormat="1" ht="26" customHeight="1" spans="1:24">
      <c r="A667" s="31" t="s">
        <v>1376</v>
      </c>
      <c r="B667" s="31" t="s">
        <v>20</v>
      </c>
      <c r="C667" s="31" t="s">
        <v>3667</v>
      </c>
      <c r="D667" s="31" t="s">
        <v>2351</v>
      </c>
      <c r="E667" s="32">
        <v>43803</v>
      </c>
      <c r="F667" s="31" t="s">
        <v>3661</v>
      </c>
      <c r="G667" s="31" t="s">
        <v>2169</v>
      </c>
      <c r="H667" s="33">
        <v>5</v>
      </c>
      <c r="I667" s="33">
        <v>1</v>
      </c>
      <c r="J667" s="34">
        <v>83593.2679712183</v>
      </c>
      <c r="K667" s="34">
        <v>78090.0444964464</v>
      </c>
      <c r="L667" s="34">
        <v>5503.22347477188</v>
      </c>
      <c r="M667" s="33" t="s">
        <v>2079</v>
      </c>
      <c r="N667" s="33" t="s">
        <v>2096</v>
      </c>
      <c r="O667" s="33" t="s">
        <v>2011</v>
      </c>
      <c r="P667" s="33" t="s">
        <v>2081</v>
      </c>
      <c r="Q667" s="33" t="s">
        <v>2103</v>
      </c>
      <c r="R667" s="33" t="s">
        <v>2104</v>
      </c>
      <c r="S667" s="33" t="s">
        <v>2084</v>
      </c>
      <c r="T667" s="33" t="s">
        <v>2081</v>
      </c>
      <c r="U667" s="35" t="s">
        <v>1378</v>
      </c>
      <c r="V667" s="177"/>
      <c r="W667" s="178" t="s">
        <v>3668</v>
      </c>
    </row>
    <row r="668" s="83" customFormat="1" ht="26" customHeight="1" spans="1:24">
      <c r="A668" s="31" t="s">
        <v>1376</v>
      </c>
      <c r="B668" s="31" t="s">
        <v>20</v>
      </c>
      <c r="C668" s="31" t="s">
        <v>3669</v>
      </c>
      <c r="D668" s="31" t="s">
        <v>3670</v>
      </c>
      <c r="E668" s="32">
        <v>43803</v>
      </c>
      <c r="F668" s="31" t="s">
        <v>3661</v>
      </c>
      <c r="G668" s="31" t="s">
        <v>2169</v>
      </c>
      <c r="H668" s="33">
        <v>5</v>
      </c>
      <c r="I668" s="33">
        <v>1</v>
      </c>
      <c r="J668" s="34">
        <v>84638.1838208585</v>
      </c>
      <c r="K668" s="34">
        <v>79066.170052652</v>
      </c>
      <c r="L668" s="34">
        <v>5572.01376820653</v>
      </c>
      <c r="M668" s="33" t="s">
        <v>2079</v>
      </c>
      <c r="N668" s="33" t="s">
        <v>2096</v>
      </c>
      <c r="O668" s="33" t="s">
        <v>2011</v>
      </c>
      <c r="P668" s="33" t="s">
        <v>2081</v>
      </c>
      <c r="Q668" s="33" t="s">
        <v>2103</v>
      </c>
      <c r="R668" s="33" t="s">
        <v>2104</v>
      </c>
      <c r="S668" s="33" t="s">
        <v>2084</v>
      </c>
      <c r="T668" s="33" t="s">
        <v>2081</v>
      </c>
      <c r="U668" s="35" t="s">
        <v>1378</v>
      </c>
      <c r="V668" s="177"/>
      <c r="W668" s="178"/>
    </row>
    <row r="669" s="83" customFormat="1" ht="26" customHeight="1" spans="1:24">
      <c r="A669" s="31" t="s">
        <v>1376</v>
      </c>
      <c r="B669" s="31" t="s">
        <v>20</v>
      </c>
      <c r="C669" s="31" t="s">
        <v>3671</v>
      </c>
      <c r="D669" s="31" t="s">
        <v>3672</v>
      </c>
      <c r="E669" s="32">
        <v>43803</v>
      </c>
      <c r="F669" s="31" t="s">
        <v>3661</v>
      </c>
      <c r="G669" s="31" t="s">
        <v>2095</v>
      </c>
      <c r="H669" s="33">
        <v>1</v>
      </c>
      <c r="I669" s="33">
        <v>10000</v>
      </c>
      <c r="J669" s="34">
        <v>52245.7924820114</v>
      </c>
      <c r="K669" s="34">
        <v>52245.7924820114</v>
      </c>
      <c r="L669" s="34">
        <v>0</v>
      </c>
      <c r="M669" s="33" t="s">
        <v>2123</v>
      </c>
      <c r="N669" s="33" t="s">
        <v>2124</v>
      </c>
      <c r="O669" s="33" t="s">
        <v>2011</v>
      </c>
      <c r="P669" s="33" t="s">
        <v>2196</v>
      </c>
      <c r="Q669" s="33" t="s">
        <v>2082</v>
      </c>
      <c r="R669" s="33" t="s">
        <v>2145</v>
      </c>
      <c r="S669" s="33" t="s">
        <v>2084</v>
      </c>
      <c r="T669" s="33" t="s">
        <v>2083</v>
      </c>
      <c r="U669" s="35" t="s">
        <v>1378</v>
      </c>
      <c r="V669" s="177"/>
      <c r="W669" s="178"/>
    </row>
    <row r="670" s="83" customFormat="1" ht="26" customHeight="1" spans="1:24">
      <c r="A670" s="31" t="s">
        <v>1376</v>
      </c>
      <c r="B670" s="31" t="s">
        <v>20</v>
      </c>
      <c r="C670" s="31" t="s">
        <v>3673</v>
      </c>
      <c r="D670" s="31" t="s">
        <v>3674</v>
      </c>
      <c r="E670" s="32">
        <v>43803</v>
      </c>
      <c r="F670" s="31" t="s">
        <v>3661</v>
      </c>
      <c r="G670" s="31" t="s">
        <v>2095</v>
      </c>
      <c r="H670" s="33">
        <v>1</v>
      </c>
      <c r="I670" s="33">
        <v>10000</v>
      </c>
      <c r="J670" s="34">
        <v>83593.2679712183</v>
      </c>
      <c r="K670" s="34">
        <v>83593.2679712183</v>
      </c>
      <c r="L670" s="34">
        <v>0</v>
      </c>
      <c r="M670" s="33" t="s">
        <v>2123</v>
      </c>
      <c r="N670" s="33" t="s">
        <v>2124</v>
      </c>
      <c r="O670" s="33" t="s">
        <v>2011</v>
      </c>
      <c r="P670" s="33" t="s">
        <v>2196</v>
      </c>
      <c r="Q670" s="33" t="s">
        <v>2082</v>
      </c>
      <c r="R670" s="33" t="s">
        <v>2145</v>
      </c>
      <c r="S670" s="33" t="s">
        <v>2084</v>
      </c>
      <c r="T670" s="33" t="s">
        <v>2083</v>
      </c>
      <c r="U670" s="35" t="s">
        <v>1378</v>
      </c>
      <c r="V670" s="179"/>
      <c r="W670" s="178"/>
    </row>
    <row r="671" s="83" customFormat="1" ht="26" customHeight="1" spans="1:24">
      <c r="A671" s="31" t="s">
        <v>1380</v>
      </c>
      <c r="B671" s="31" t="s">
        <v>20</v>
      </c>
      <c r="C671" s="31" t="s">
        <v>3675</v>
      </c>
      <c r="D671" s="31" t="s">
        <v>3676</v>
      </c>
      <c r="E671" s="32">
        <v>44144</v>
      </c>
      <c r="F671" s="31" t="s">
        <v>738</v>
      </c>
      <c r="G671" s="38" t="s">
        <v>2718</v>
      </c>
      <c r="H671" s="33">
        <v>10</v>
      </c>
      <c r="I671" s="33">
        <v>1</v>
      </c>
      <c r="J671" s="34">
        <v>201500</v>
      </c>
      <c r="K671" s="34">
        <v>201500</v>
      </c>
      <c r="L671" s="34">
        <v>0</v>
      </c>
      <c r="M671" s="33" t="s">
        <v>2079</v>
      </c>
      <c r="N671" s="33" t="s">
        <v>2089</v>
      </c>
      <c r="O671" s="33" t="s">
        <v>2011</v>
      </c>
      <c r="P671" s="33" t="s">
        <v>2196</v>
      </c>
      <c r="Q671" s="33" t="s">
        <v>2082</v>
      </c>
      <c r="R671" s="33" t="s">
        <v>2267</v>
      </c>
      <c r="S671" s="33" t="s">
        <v>2084</v>
      </c>
      <c r="T671" s="33" t="s">
        <v>2083</v>
      </c>
      <c r="U671" s="35" t="s">
        <v>740</v>
      </c>
      <c r="V671" s="179" t="s">
        <v>3677</v>
      </c>
      <c r="W671" s="178" t="s">
        <v>3678</v>
      </c>
      <c r="X671" s="211" t="s">
        <v>3679</v>
      </c>
    </row>
    <row r="672" s="83" customFormat="1" ht="26" customHeight="1" spans="1:24">
      <c r="A672" s="31" t="s">
        <v>1380</v>
      </c>
      <c r="B672" s="31" t="s">
        <v>20</v>
      </c>
      <c r="C672" s="31" t="s">
        <v>3680</v>
      </c>
      <c r="D672" s="31" t="s">
        <v>2475</v>
      </c>
      <c r="E672" s="32">
        <v>44144</v>
      </c>
      <c r="F672" s="31" t="s">
        <v>738</v>
      </c>
      <c r="G672" s="38" t="s">
        <v>3681</v>
      </c>
      <c r="H672" s="33">
        <v>3</v>
      </c>
      <c r="I672" s="33">
        <v>1</v>
      </c>
      <c r="J672" s="34">
        <v>137500</v>
      </c>
      <c r="K672" s="34">
        <v>137500</v>
      </c>
      <c r="L672" s="34">
        <v>0</v>
      </c>
      <c r="M672" s="33" t="s">
        <v>2079</v>
      </c>
      <c r="N672" s="33" t="s">
        <v>2089</v>
      </c>
      <c r="O672" s="33" t="s">
        <v>2011</v>
      </c>
      <c r="P672" s="33" t="s">
        <v>2196</v>
      </c>
      <c r="Q672" s="33" t="s">
        <v>2082</v>
      </c>
      <c r="R672" s="33" t="s">
        <v>2267</v>
      </c>
      <c r="S672" s="33" t="s">
        <v>2084</v>
      </c>
      <c r="T672" s="33" t="s">
        <v>2083</v>
      </c>
      <c r="U672" s="35" t="s">
        <v>740</v>
      </c>
      <c r="V672" s="177"/>
      <c r="W672" s="178"/>
      <c r="X672" s="211" t="s">
        <v>3679</v>
      </c>
    </row>
    <row r="673" s="83" customFormat="1" ht="26" customHeight="1" spans="1:24">
      <c r="A673" s="31" t="s">
        <v>1380</v>
      </c>
      <c r="B673" s="31" t="s">
        <v>20</v>
      </c>
      <c r="C673" s="31" t="s">
        <v>3682</v>
      </c>
      <c r="D673" s="31" t="s">
        <v>3097</v>
      </c>
      <c r="E673" s="32">
        <v>44144</v>
      </c>
      <c r="F673" s="31" t="s">
        <v>738</v>
      </c>
      <c r="G673" s="31" t="s">
        <v>2136</v>
      </c>
      <c r="H673" s="33">
        <v>3</v>
      </c>
      <c r="I673" s="33">
        <v>350</v>
      </c>
      <c r="J673" s="34">
        <v>154100</v>
      </c>
      <c r="K673" s="34">
        <v>154100</v>
      </c>
      <c r="L673" s="34">
        <v>0</v>
      </c>
      <c r="M673" s="33" t="s">
        <v>2137</v>
      </c>
      <c r="N673" s="33" t="s">
        <v>2138</v>
      </c>
      <c r="O673" s="33" t="s">
        <v>2011</v>
      </c>
      <c r="P673" s="33" t="s">
        <v>2196</v>
      </c>
      <c r="Q673" s="33" t="s">
        <v>2082</v>
      </c>
      <c r="R673" s="33" t="s">
        <v>2197</v>
      </c>
      <c r="S673" s="33" t="s">
        <v>2084</v>
      </c>
      <c r="T673" s="33" t="s">
        <v>2083</v>
      </c>
      <c r="U673" s="35" t="s">
        <v>740</v>
      </c>
      <c r="V673" s="177"/>
      <c r="W673" s="178"/>
      <c r="X673" s="211" t="s">
        <v>3679</v>
      </c>
    </row>
    <row r="674" s="83" customFormat="1" ht="26" customHeight="1" spans="1:24">
      <c r="A674" s="31" t="s">
        <v>1380</v>
      </c>
      <c r="B674" s="31" t="s">
        <v>20</v>
      </c>
      <c r="C674" s="31" t="s">
        <v>3683</v>
      </c>
      <c r="D674" s="31" t="s">
        <v>3097</v>
      </c>
      <c r="E674" s="32">
        <v>44144</v>
      </c>
      <c r="F674" s="31" t="s">
        <v>738</v>
      </c>
      <c r="G674" s="31" t="s">
        <v>2136</v>
      </c>
      <c r="H674" s="33">
        <v>3</v>
      </c>
      <c r="I674" s="33">
        <v>15</v>
      </c>
      <c r="J674" s="34">
        <v>6900</v>
      </c>
      <c r="K674" s="34">
        <v>0</v>
      </c>
      <c r="L674" s="34">
        <v>6900</v>
      </c>
      <c r="M674" s="33" t="s">
        <v>2137</v>
      </c>
      <c r="N674" s="33" t="s">
        <v>2138</v>
      </c>
      <c r="O674" s="33" t="s">
        <v>2011</v>
      </c>
      <c r="P674" s="33" t="s">
        <v>2081</v>
      </c>
      <c r="Q674" s="33" t="s">
        <v>2103</v>
      </c>
      <c r="R674" s="33" t="s">
        <v>2139</v>
      </c>
      <c r="S674" s="33" t="s">
        <v>2084</v>
      </c>
      <c r="T674" s="33" t="s">
        <v>2081</v>
      </c>
      <c r="U674" s="35" t="s">
        <v>740</v>
      </c>
      <c r="V674" s="177"/>
      <c r="W674" s="178"/>
      <c r="X674" s="211" t="s">
        <v>3679</v>
      </c>
    </row>
    <row r="675" s="83" customFormat="1" ht="26" customHeight="1" spans="1:24">
      <c r="A675" s="31" t="s">
        <v>1387</v>
      </c>
      <c r="B675" s="31" t="s">
        <v>20</v>
      </c>
      <c r="C675" s="31" t="s">
        <v>3684</v>
      </c>
      <c r="D675" s="31" t="s">
        <v>3685</v>
      </c>
      <c r="E675" s="32">
        <v>43775</v>
      </c>
      <c r="F675" s="31" t="s">
        <v>3686</v>
      </c>
      <c r="G675" s="38" t="s">
        <v>3687</v>
      </c>
      <c r="H675" s="33">
        <v>10</v>
      </c>
      <c r="I675" s="33">
        <v>1</v>
      </c>
      <c r="J675" s="34">
        <v>4917207.1</v>
      </c>
      <c r="K675" s="34">
        <v>2335673.3725</v>
      </c>
      <c r="L675" s="34">
        <v>2581533.7275</v>
      </c>
      <c r="M675" s="33" t="s">
        <v>2079</v>
      </c>
      <c r="N675" s="33" t="s">
        <v>2089</v>
      </c>
      <c r="O675" s="33" t="s">
        <v>2011</v>
      </c>
      <c r="P675" s="33" t="s">
        <v>2081</v>
      </c>
      <c r="Q675" s="33" t="s">
        <v>2103</v>
      </c>
      <c r="R675" s="33" t="s">
        <v>2104</v>
      </c>
      <c r="S675" s="33" t="s">
        <v>2084</v>
      </c>
      <c r="T675" s="33" t="s">
        <v>2081</v>
      </c>
      <c r="U675" s="35" t="s">
        <v>1371</v>
      </c>
      <c r="V675" s="177"/>
      <c r="W675" s="178"/>
      <c r="X675" s="211" t="s">
        <v>3679</v>
      </c>
    </row>
    <row r="676" s="83" customFormat="1" ht="26" customHeight="1" spans="1:24">
      <c r="A676" s="31" t="s">
        <v>1387</v>
      </c>
      <c r="B676" s="31" t="s">
        <v>20</v>
      </c>
      <c r="C676" s="31" t="s">
        <v>3688</v>
      </c>
      <c r="D676" s="31" t="s">
        <v>3689</v>
      </c>
      <c r="E676" s="32">
        <v>43775</v>
      </c>
      <c r="F676" s="31" t="s">
        <v>3686</v>
      </c>
      <c r="G676" s="38" t="s">
        <v>3690</v>
      </c>
      <c r="H676" s="33">
        <v>10</v>
      </c>
      <c r="I676" s="33">
        <v>1</v>
      </c>
      <c r="J676" s="34">
        <v>2085610.44</v>
      </c>
      <c r="K676" s="34">
        <v>990664.959</v>
      </c>
      <c r="L676" s="34">
        <v>1094945.481</v>
      </c>
      <c r="M676" s="33" t="s">
        <v>2079</v>
      </c>
      <c r="N676" s="33" t="s">
        <v>2089</v>
      </c>
      <c r="O676" s="33" t="s">
        <v>2011</v>
      </c>
      <c r="P676" s="33" t="s">
        <v>2081</v>
      </c>
      <c r="Q676" s="33" t="s">
        <v>2103</v>
      </c>
      <c r="R676" s="33" t="s">
        <v>2104</v>
      </c>
      <c r="S676" s="33" t="s">
        <v>2084</v>
      </c>
      <c r="T676" s="33" t="s">
        <v>2081</v>
      </c>
      <c r="U676" s="35" t="s">
        <v>1371</v>
      </c>
      <c r="V676" s="177"/>
      <c r="W676" s="178"/>
      <c r="X676" s="211" t="s">
        <v>3679</v>
      </c>
    </row>
    <row r="677" s="83" customFormat="1" ht="26" customHeight="1" spans="1:24">
      <c r="A677" s="31" t="s">
        <v>1387</v>
      </c>
      <c r="B677" s="31" t="s">
        <v>20</v>
      </c>
      <c r="C677" s="31" t="s">
        <v>3691</v>
      </c>
      <c r="D677" s="31" t="s">
        <v>3692</v>
      </c>
      <c r="E677" s="32">
        <v>43775</v>
      </c>
      <c r="F677" s="31" t="s">
        <v>3686</v>
      </c>
      <c r="G677" s="38" t="s">
        <v>3693</v>
      </c>
      <c r="H677" s="33">
        <v>10</v>
      </c>
      <c r="I677" s="33">
        <v>1</v>
      </c>
      <c r="J677" s="34">
        <v>352845.1</v>
      </c>
      <c r="K677" s="34">
        <v>167601.4225</v>
      </c>
      <c r="L677" s="34">
        <v>185243.6775</v>
      </c>
      <c r="M677" s="33" t="s">
        <v>2079</v>
      </c>
      <c r="N677" s="33" t="s">
        <v>2089</v>
      </c>
      <c r="O677" s="33" t="s">
        <v>2011</v>
      </c>
      <c r="P677" s="33" t="s">
        <v>2081</v>
      </c>
      <c r="Q677" s="33" t="s">
        <v>2103</v>
      </c>
      <c r="R677" s="33" t="s">
        <v>2104</v>
      </c>
      <c r="S677" s="33" t="s">
        <v>2084</v>
      </c>
      <c r="T677" s="33" t="s">
        <v>2081</v>
      </c>
      <c r="U677" s="35" t="s">
        <v>1371</v>
      </c>
      <c r="V677" s="177"/>
      <c r="W677" s="178"/>
      <c r="X677" s="211" t="s">
        <v>3679</v>
      </c>
    </row>
    <row r="678" s="83" customFormat="1" ht="26" customHeight="1" spans="1:24">
      <c r="A678" s="31" t="s">
        <v>1387</v>
      </c>
      <c r="B678" s="31" t="s">
        <v>20</v>
      </c>
      <c r="C678" s="31" t="s">
        <v>3694</v>
      </c>
      <c r="D678" s="31" t="s">
        <v>3695</v>
      </c>
      <c r="E678" s="32">
        <v>43775</v>
      </c>
      <c r="F678" s="31" t="s">
        <v>3686</v>
      </c>
      <c r="G678" s="38" t="s">
        <v>3696</v>
      </c>
      <c r="H678" s="33">
        <v>10</v>
      </c>
      <c r="I678" s="33">
        <v>1</v>
      </c>
      <c r="J678" s="34">
        <v>2869284.42</v>
      </c>
      <c r="K678" s="34">
        <v>1362910.0995</v>
      </c>
      <c r="L678" s="34">
        <v>1506374.3205</v>
      </c>
      <c r="M678" s="33" t="s">
        <v>2079</v>
      </c>
      <c r="N678" s="33" t="s">
        <v>2089</v>
      </c>
      <c r="O678" s="33" t="s">
        <v>2011</v>
      </c>
      <c r="P678" s="33" t="s">
        <v>2081</v>
      </c>
      <c r="Q678" s="33" t="s">
        <v>2103</v>
      </c>
      <c r="R678" s="33" t="s">
        <v>2104</v>
      </c>
      <c r="S678" s="33" t="s">
        <v>2084</v>
      </c>
      <c r="T678" s="33" t="s">
        <v>2081</v>
      </c>
      <c r="U678" s="35" t="s">
        <v>1371</v>
      </c>
      <c r="V678" s="177"/>
      <c r="W678" s="178"/>
      <c r="X678" s="211" t="s">
        <v>3679</v>
      </c>
    </row>
    <row r="679" s="83" customFormat="1" ht="26" customHeight="1" spans="1:24">
      <c r="A679" s="31" t="s">
        <v>1387</v>
      </c>
      <c r="B679" s="31" t="s">
        <v>20</v>
      </c>
      <c r="C679" s="31" t="s">
        <v>3697</v>
      </c>
      <c r="D679" s="31" t="s">
        <v>3698</v>
      </c>
      <c r="E679" s="32">
        <v>43775</v>
      </c>
      <c r="F679" s="31" t="s">
        <v>3686</v>
      </c>
      <c r="G679" s="38" t="s">
        <v>3699</v>
      </c>
      <c r="H679" s="33">
        <v>10</v>
      </c>
      <c r="I679" s="33">
        <v>1</v>
      </c>
      <c r="J679" s="34">
        <v>248690.97</v>
      </c>
      <c r="K679" s="34">
        <v>118128.21075</v>
      </c>
      <c r="L679" s="34">
        <v>130562.75925</v>
      </c>
      <c r="M679" s="33" t="s">
        <v>2079</v>
      </c>
      <c r="N679" s="33" t="s">
        <v>2089</v>
      </c>
      <c r="O679" s="33" t="s">
        <v>2011</v>
      </c>
      <c r="P679" s="33" t="s">
        <v>2081</v>
      </c>
      <c r="Q679" s="33" t="s">
        <v>2103</v>
      </c>
      <c r="R679" s="33" t="s">
        <v>2104</v>
      </c>
      <c r="S679" s="33" t="s">
        <v>2084</v>
      </c>
      <c r="T679" s="33" t="s">
        <v>2081</v>
      </c>
      <c r="U679" s="35" t="s">
        <v>1371</v>
      </c>
      <c r="V679" s="177"/>
      <c r="W679" s="178"/>
      <c r="X679" s="211" t="s">
        <v>3679</v>
      </c>
    </row>
    <row r="680" s="83" customFormat="1" ht="26" customHeight="1" spans="1:24">
      <c r="A680" s="31" t="s">
        <v>1387</v>
      </c>
      <c r="B680" s="31" t="s">
        <v>20</v>
      </c>
      <c r="C680" s="31" t="s">
        <v>3700</v>
      </c>
      <c r="D680" s="31" t="s">
        <v>3701</v>
      </c>
      <c r="E680" s="32">
        <v>43775</v>
      </c>
      <c r="F680" s="31" t="s">
        <v>3686</v>
      </c>
      <c r="G680" s="38" t="s">
        <v>3702</v>
      </c>
      <c r="H680" s="33">
        <v>10</v>
      </c>
      <c r="I680" s="33">
        <v>1</v>
      </c>
      <c r="J680" s="34">
        <v>246166.94</v>
      </c>
      <c r="K680" s="34">
        <v>116929.2965</v>
      </c>
      <c r="L680" s="34">
        <v>129237.6435</v>
      </c>
      <c r="M680" s="33" t="s">
        <v>2079</v>
      </c>
      <c r="N680" s="33" t="s">
        <v>2089</v>
      </c>
      <c r="O680" s="33" t="s">
        <v>2011</v>
      </c>
      <c r="P680" s="33" t="s">
        <v>2081</v>
      </c>
      <c r="Q680" s="33" t="s">
        <v>2103</v>
      </c>
      <c r="R680" s="33" t="s">
        <v>2104</v>
      </c>
      <c r="S680" s="33" t="s">
        <v>2084</v>
      </c>
      <c r="T680" s="33" t="s">
        <v>2081</v>
      </c>
      <c r="U680" s="35" t="s">
        <v>1371</v>
      </c>
      <c r="V680" s="177"/>
      <c r="W680" s="178"/>
      <c r="X680" s="211" t="s">
        <v>3679</v>
      </c>
    </row>
    <row r="681" s="83" customFormat="1" ht="26" customHeight="1" spans="1:24">
      <c r="A681" s="31" t="s">
        <v>1387</v>
      </c>
      <c r="B681" s="31" t="s">
        <v>20</v>
      </c>
      <c r="C681" s="31" t="s">
        <v>3703</v>
      </c>
      <c r="D681" s="31" t="s">
        <v>3704</v>
      </c>
      <c r="E681" s="32">
        <v>43775</v>
      </c>
      <c r="F681" s="31" t="s">
        <v>3686</v>
      </c>
      <c r="G681" s="38" t="s">
        <v>2078</v>
      </c>
      <c r="H681" s="33">
        <v>10</v>
      </c>
      <c r="I681" s="33">
        <v>1</v>
      </c>
      <c r="J681" s="34">
        <v>438927.38</v>
      </c>
      <c r="K681" s="34">
        <v>208490.5055</v>
      </c>
      <c r="L681" s="34">
        <v>230436.8745</v>
      </c>
      <c r="M681" s="33" t="s">
        <v>2079</v>
      </c>
      <c r="N681" s="33" t="s">
        <v>2089</v>
      </c>
      <c r="O681" s="33" t="s">
        <v>2011</v>
      </c>
      <c r="P681" s="33" t="s">
        <v>2081</v>
      </c>
      <c r="Q681" s="33" t="s">
        <v>2103</v>
      </c>
      <c r="R681" s="33" t="s">
        <v>2104</v>
      </c>
      <c r="S681" s="33" t="s">
        <v>2084</v>
      </c>
      <c r="T681" s="33" t="s">
        <v>2081</v>
      </c>
      <c r="U681" s="35" t="s">
        <v>1371</v>
      </c>
      <c r="V681" s="177"/>
      <c r="W681" s="178"/>
      <c r="X681" s="211" t="s">
        <v>3679</v>
      </c>
    </row>
    <row r="682" s="83" customFormat="1" ht="26" customHeight="1" spans="1:24">
      <c r="A682" s="31" t="s">
        <v>1387</v>
      </c>
      <c r="B682" s="31" t="s">
        <v>20</v>
      </c>
      <c r="C682" s="31" t="s">
        <v>3705</v>
      </c>
      <c r="D682" s="31" t="s">
        <v>3706</v>
      </c>
      <c r="E682" s="32">
        <v>43775</v>
      </c>
      <c r="F682" s="31" t="s">
        <v>3686</v>
      </c>
      <c r="G682" s="38" t="s">
        <v>3707</v>
      </c>
      <c r="H682" s="33">
        <v>10</v>
      </c>
      <c r="I682" s="33">
        <v>1</v>
      </c>
      <c r="J682" s="34">
        <v>4572665.62</v>
      </c>
      <c r="K682" s="34">
        <v>2172016.1695</v>
      </c>
      <c r="L682" s="34">
        <v>2400649.4505</v>
      </c>
      <c r="M682" s="33" t="s">
        <v>2079</v>
      </c>
      <c r="N682" s="33" t="s">
        <v>2089</v>
      </c>
      <c r="O682" s="33" t="s">
        <v>2011</v>
      </c>
      <c r="P682" s="33" t="s">
        <v>2081</v>
      </c>
      <c r="Q682" s="33" t="s">
        <v>2103</v>
      </c>
      <c r="R682" s="33" t="s">
        <v>2104</v>
      </c>
      <c r="S682" s="33" t="s">
        <v>2084</v>
      </c>
      <c r="T682" s="33" t="s">
        <v>2081</v>
      </c>
      <c r="U682" s="35" t="s">
        <v>1371</v>
      </c>
      <c r="V682" s="177"/>
      <c r="W682" s="178"/>
      <c r="X682" s="211" t="s">
        <v>3679</v>
      </c>
    </row>
    <row r="683" s="83" customFormat="1" ht="26" customHeight="1" spans="1:24">
      <c r="A683" s="31" t="s">
        <v>1387</v>
      </c>
      <c r="B683" s="31" t="s">
        <v>20</v>
      </c>
      <c r="C683" s="31" t="s">
        <v>3708</v>
      </c>
      <c r="D683" s="31" t="s">
        <v>3709</v>
      </c>
      <c r="E683" s="32">
        <v>43775</v>
      </c>
      <c r="F683" s="31" t="s">
        <v>3686</v>
      </c>
      <c r="G683" s="38" t="s">
        <v>2095</v>
      </c>
      <c r="H683" s="33">
        <v>10</v>
      </c>
      <c r="I683" s="33">
        <v>1</v>
      </c>
      <c r="J683" s="34">
        <v>106150.13</v>
      </c>
      <c r="K683" s="34">
        <v>50421.31175</v>
      </c>
      <c r="L683" s="34">
        <v>55728.81825</v>
      </c>
      <c r="M683" s="33" t="s">
        <v>2079</v>
      </c>
      <c r="N683" s="33" t="s">
        <v>2089</v>
      </c>
      <c r="O683" s="33" t="s">
        <v>2011</v>
      </c>
      <c r="P683" s="33" t="s">
        <v>2081</v>
      </c>
      <c r="Q683" s="33" t="s">
        <v>2103</v>
      </c>
      <c r="R683" s="33" t="s">
        <v>2104</v>
      </c>
      <c r="S683" s="33" t="s">
        <v>2084</v>
      </c>
      <c r="T683" s="33" t="s">
        <v>2081</v>
      </c>
      <c r="U683" s="35" t="s">
        <v>1371</v>
      </c>
      <c r="V683" s="177"/>
      <c r="W683" s="178"/>
      <c r="X683" s="211" t="s">
        <v>3679</v>
      </c>
    </row>
    <row r="684" s="83" customFormat="1" ht="26" customHeight="1" spans="1:24">
      <c r="A684" s="31" t="s">
        <v>1387</v>
      </c>
      <c r="B684" s="31" t="s">
        <v>20</v>
      </c>
      <c r="C684" s="31" t="s">
        <v>3710</v>
      </c>
      <c r="D684" s="31" t="s">
        <v>3711</v>
      </c>
      <c r="E684" s="32">
        <v>43775</v>
      </c>
      <c r="F684" s="31" t="s">
        <v>3686</v>
      </c>
      <c r="G684" s="38" t="s">
        <v>2095</v>
      </c>
      <c r="H684" s="33">
        <v>10</v>
      </c>
      <c r="I684" s="33">
        <v>1</v>
      </c>
      <c r="J684" s="34">
        <v>124009.39</v>
      </c>
      <c r="K684" s="34">
        <v>58904.46025</v>
      </c>
      <c r="L684" s="34">
        <v>65104.92975</v>
      </c>
      <c r="M684" s="33" t="s">
        <v>2079</v>
      </c>
      <c r="N684" s="33" t="s">
        <v>2096</v>
      </c>
      <c r="O684" s="33" t="s">
        <v>2011</v>
      </c>
      <c r="P684" s="33" t="s">
        <v>2081</v>
      </c>
      <c r="Q684" s="33" t="s">
        <v>2103</v>
      </c>
      <c r="R684" s="33" t="s">
        <v>2104</v>
      </c>
      <c r="S684" s="33" t="s">
        <v>2084</v>
      </c>
      <c r="T684" s="33" t="s">
        <v>2081</v>
      </c>
      <c r="U684" s="35" t="s">
        <v>1371</v>
      </c>
      <c r="V684" s="177"/>
      <c r="W684" s="178"/>
      <c r="X684" s="211" t="s">
        <v>3679</v>
      </c>
    </row>
    <row r="685" s="83" customFormat="1" ht="26" customHeight="1" spans="1:24">
      <c r="A685" s="31" t="s">
        <v>1387</v>
      </c>
      <c r="B685" s="31" t="s">
        <v>20</v>
      </c>
      <c r="C685" s="31" t="s">
        <v>3712</v>
      </c>
      <c r="D685" s="31" t="s">
        <v>3713</v>
      </c>
      <c r="E685" s="32">
        <v>43775</v>
      </c>
      <c r="F685" s="31" t="s">
        <v>3686</v>
      </c>
      <c r="G685" s="38" t="s">
        <v>2078</v>
      </c>
      <c r="H685" s="33">
        <v>10</v>
      </c>
      <c r="I685" s="33">
        <v>1</v>
      </c>
      <c r="J685" s="34">
        <v>210293.97</v>
      </c>
      <c r="K685" s="34">
        <v>99889.63575</v>
      </c>
      <c r="L685" s="34">
        <v>110404.33425</v>
      </c>
      <c r="M685" s="33" t="s">
        <v>2079</v>
      </c>
      <c r="N685" s="33" t="s">
        <v>2089</v>
      </c>
      <c r="O685" s="33" t="s">
        <v>2011</v>
      </c>
      <c r="P685" s="33" t="s">
        <v>2081</v>
      </c>
      <c r="Q685" s="33" t="s">
        <v>2103</v>
      </c>
      <c r="R685" s="33" t="s">
        <v>2104</v>
      </c>
      <c r="S685" s="33" t="s">
        <v>2084</v>
      </c>
      <c r="T685" s="33" t="s">
        <v>2081</v>
      </c>
      <c r="U685" s="35" t="s">
        <v>1371</v>
      </c>
      <c r="V685" s="177"/>
      <c r="W685" s="178"/>
      <c r="X685" s="211" t="s">
        <v>3679</v>
      </c>
    </row>
    <row r="686" s="83" customFormat="1" ht="26" customHeight="1" spans="1:24">
      <c r="A686" s="31" t="s">
        <v>1387</v>
      </c>
      <c r="B686" s="31" t="s">
        <v>20</v>
      </c>
      <c r="C686" s="31" t="s">
        <v>3714</v>
      </c>
      <c r="D686" s="31" t="s">
        <v>3715</v>
      </c>
      <c r="E686" s="32">
        <v>43775</v>
      </c>
      <c r="F686" s="31" t="s">
        <v>3686</v>
      </c>
      <c r="G686" s="38" t="s">
        <v>3173</v>
      </c>
      <c r="H686" s="33">
        <v>10</v>
      </c>
      <c r="I686" s="33">
        <v>1</v>
      </c>
      <c r="J686" s="34">
        <v>1058764.75</v>
      </c>
      <c r="K686" s="34">
        <v>502913.25625</v>
      </c>
      <c r="L686" s="34">
        <v>555851.49375</v>
      </c>
      <c r="M686" s="33" t="s">
        <v>2079</v>
      </c>
      <c r="N686" s="33" t="s">
        <v>2089</v>
      </c>
      <c r="O686" s="33" t="s">
        <v>2011</v>
      </c>
      <c r="P686" s="33" t="s">
        <v>2081</v>
      </c>
      <c r="Q686" s="33" t="s">
        <v>2103</v>
      </c>
      <c r="R686" s="33" t="s">
        <v>2104</v>
      </c>
      <c r="S686" s="33" t="s">
        <v>2084</v>
      </c>
      <c r="T686" s="33" t="s">
        <v>2081</v>
      </c>
      <c r="U686" s="35" t="s">
        <v>1371</v>
      </c>
      <c r="V686" s="177"/>
      <c r="W686" s="178"/>
      <c r="X686" s="211" t="s">
        <v>3679</v>
      </c>
    </row>
    <row r="687" s="83" customFormat="1" ht="26" customHeight="1" spans="1:24">
      <c r="A687" s="31" t="s">
        <v>1387</v>
      </c>
      <c r="B687" s="31" t="s">
        <v>20</v>
      </c>
      <c r="C687" s="31" t="s">
        <v>3716</v>
      </c>
      <c r="D687" s="31" t="s">
        <v>3717</v>
      </c>
      <c r="E687" s="32">
        <v>43775</v>
      </c>
      <c r="F687" s="31" t="s">
        <v>3686</v>
      </c>
      <c r="G687" s="31" t="s">
        <v>2243</v>
      </c>
      <c r="H687" s="33">
        <v>10</v>
      </c>
      <c r="I687" s="33">
        <v>1</v>
      </c>
      <c r="J687" s="34">
        <v>56354.1</v>
      </c>
      <c r="K687" s="34">
        <v>26768.1975</v>
      </c>
      <c r="L687" s="34">
        <v>29585.9025</v>
      </c>
      <c r="M687" s="33" t="s">
        <v>2079</v>
      </c>
      <c r="N687" s="33" t="s">
        <v>2096</v>
      </c>
      <c r="O687" s="33" t="s">
        <v>2011</v>
      </c>
      <c r="P687" s="33" t="s">
        <v>2081</v>
      </c>
      <c r="Q687" s="33" t="s">
        <v>2103</v>
      </c>
      <c r="R687" s="33" t="s">
        <v>2104</v>
      </c>
      <c r="S687" s="33" t="s">
        <v>2084</v>
      </c>
      <c r="T687" s="33" t="s">
        <v>2081</v>
      </c>
      <c r="U687" s="35" t="s">
        <v>1371</v>
      </c>
      <c r="V687" s="177"/>
      <c r="W687" s="178"/>
      <c r="X687" s="211" t="s">
        <v>3679</v>
      </c>
    </row>
    <row r="688" s="83" customFormat="1" ht="26" customHeight="1" spans="1:24">
      <c r="A688" s="31" t="s">
        <v>1387</v>
      </c>
      <c r="B688" s="31" t="s">
        <v>20</v>
      </c>
      <c r="C688" s="31" t="s">
        <v>3718</v>
      </c>
      <c r="D688" s="31" t="s">
        <v>3719</v>
      </c>
      <c r="E688" s="32">
        <v>43775</v>
      </c>
      <c r="F688" s="31" t="s">
        <v>3686</v>
      </c>
      <c r="G688" s="31" t="s">
        <v>2243</v>
      </c>
      <c r="H688" s="33">
        <v>10</v>
      </c>
      <c r="I688" s="33">
        <v>1</v>
      </c>
      <c r="J688" s="34">
        <v>276020.07</v>
      </c>
      <c r="K688" s="34">
        <v>131109.53325</v>
      </c>
      <c r="L688" s="34">
        <v>144910.53675</v>
      </c>
      <c r="M688" s="33" t="s">
        <v>2079</v>
      </c>
      <c r="N688" s="33" t="s">
        <v>2096</v>
      </c>
      <c r="O688" s="33" t="s">
        <v>2011</v>
      </c>
      <c r="P688" s="33" t="s">
        <v>2081</v>
      </c>
      <c r="Q688" s="33" t="s">
        <v>2103</v>
      </c>
      <c r="R688" s="33" t="s">
        <v>2104</v>
      </c>
      <c r="S688" s="33" t="s">
        <v>2084</v>
      </c>
      <c r="T688" s="33" t="s">
        <v>2081</v>
      </c>
      <c r="U688" s="35" t="s">
        <v>1371</v>
      </c>
      <c r="V688" s="177"/>
      <c r="W688" s="178"/>
      <c r="X688" s="211" t="s">
        <v>3679</v>
      </c>
    </row>
    <row r="689" s="83" customFormat="1" ht="26" customHeight="1" spans="1:24">
      <c r="A689" s="31" t="s">
        <v>1387</v>
      </c>
      <c r="B689" s="31" t="s">
        <v>20</v>
      </c>
      <c r="C689" s="31" t="s">
        <v>3720</v>
      </c>
      <c r="D689" s="31" t="s">
        <v>3721</v>
      </c>
      <c r="E689" s="32">
        <v>43775</v>
      </c>
      <c r="F689" s="31" t="s">
        <v>3686</v>
      </c>
      <c r="G689" s="31" t="s">
        <v>2243</v>
      </c>
      <c r="H689" s="33">
        <v>10</v>
      </c>
      <c r="I689" s="33">
        <v>1</v>
      </c>
      <c r="J689" s="34">
        <v>14031.02</v>
      </c>
      <c r="K689" s="34">
        <v>6664.7345</v>
      </c>
      <c r="L689" s="34">
        <v>7366.2855</v>
      </c>
      <c r="M689" s="33" t="s">
        <v>2079</v>
      </c>
      <c r="N689" s="33" t="s">
        <v>2096</v>
      </c>
      <c r="O689" s="33" t="s">
        <v>2011</v>
      </c>
      <c r="P689" s="33" t="s">
        <v>2081</v>
      </c>
      <c r="Q689" s="33" t="s">
        <v>2103</v>
      </c>
      <c r="R689" s="33" t="s">
        <v>2104</v>
      </c>
      <c r="S689" s="33" t="s">
        <v>2084</v>
      </c>
      <c r="T689" s="33" t="s">
        <v>2081</v>
      </c>
      <c r="U689" s="35" t="s">
        <v>1371</v>
      </c>
      <c r="V689" s="177"/>
      <c r="W689" s="178"/>
      <c r="X689" s="211" t="s">
        <v>3679</v>
      </c>
    </row>
    <row r="690" s="83" customFormat="1" ht="26" customHeight="1" spans="1:24">
      <c r="A690" s="31" t="s">
        <v>1387</v>
      </c>
      <c r="B690" s="31" t="s">
        <v>20</v>
      </c>
      <c r="C690" s="31" t="s">
        <v>3722</v>
      </c>
      <c r="D690" s="31" t="s">
        <v>3723</v>
      </c>
      <c r="E690" s="32">
        <v>43775</v>
      </c>
      <c r="F690" s="31" t="s">
        <v>3686</v>
      </c>
      <c r="G690" s="31" t="s">
        <v>2243</v>
      </c>
      <c r="H690" s="33">
        <v>3</v>
      </c>
      <c r="I690" s="33">
        <v>1</v>
      </c>
      <c r="J690" s="34">
        <v>6325.46</v>
      </c>
      <c r="K690" s="34">
        <v>6009.187</v>
      </c>
      <c r="L690" s="34">
        <v>316.273</v>
      </c>
      <c r="M690" s="33" t="s">
        <v>2079</v>
      </c>
      <c r="N690" s="33" t="s">
        <v>2089</v>
      </c>
      <c r="O690" s="33" t="s">
        <v>2011</v>
      </c>
      <c r="P690" s="33" t="s">
        <v>2081</v>
      </c>
      <c r="Q690" s="33" t="s">
        <v>2103</v>
      </c>
      <c r="R690" s="33" t="s">
        <v>2104</v>
      </c>
      <c r="S690" s="33" t="s">
        <v>2084</v>
      </c>
      <c r="T690" s="33" t="s">
        <v>2081</v>
      </c>
      <c r="U690" s="35" t="s">
        <v>1371</v>
      </c>
      <c r="V690" s="177"/>
      <c r="W690" s="178"/>
      <c r="X690" s="211" t="s">
        <v>3679</v>
      </c>
    </row>
    <row r="691" s="83" customFormat="1" ht="26" customHeight="1" spans="1:24">
      <c r="A691" s="31" t="s">
        <v>1387</v>
      </c>
      <c r="B691" s="31" t="s">
        <v>20</v>
      </c>
      <c r="C691" s="31" t="s">
        <v>3724</v>
      </c>
      <c r="D691" s="31" t="s">
        <v>2945</v>
      </c>
      <c r="E691" s="32">
        <v>43775</v>
      </c>
      <c r="F691" s="31" t="s">
        <v>3686</v>
      </c>
      <c r="G691" s="31" t="s">
        <v>2243</v>
      </c>
      <c r="H691" s="33">
        <v>5</v>
      </c>
      <c r="I691" s="33">
        <v>1</v>
      </c>
      <c r="J691" s="34">
        <v>57504.18</v>
      </c>
      <c r="K691" s="34">
        <v>54628.971</v>
      </c>
      <c r="L691" s="34">
        <v>2875.209</v>
      </c>
      <c r="M691" s="33" t="s">
        <v>2079</v>
      </c>
      <c r="N691" s="33" t="s">
        <v>2110</v>
      </c>
      <c r="O691" s="33" t="s">
        <v>2011</v>
      </c>
      <c r="P691" s="33" t="s">
        <v>2081</v>
      </c>
      <c r="Q691" s="33" t="s">
        <v>2103</v>
      </c>
      <c r="R691" s="33" t="s">
        <v>2104</v>
      </c>
      <c r="S691" s="33" t="s">
        <v>2084</v>
      </c>
      <c r="T691" s="33" t="s">
        <v>2081</v>
      </c>
      <c r="U691" s="35" t="s">
        <v>1371</v>
      </c>
      <c r="V691" s="177"/>
      <c r="W691" s="178"/>
      <c r="X691" s="211" t="s">
        <v>3679</v>
      </c>
    </row>
    <row r="692" s="83" customFormat="1" ht="26" customHeight="1" spans="1:24">
      <c r="A692" s="31" t="s">
        <v>1387</v>
      </c>
      <c r="B692" s="31" t="s">
        <v>20</v>
      </c>
      <c r="C692" s="31" t="s">
        <v>3725</v>
      </c>
      <c r="D692" s="31" t="s">
        <v>3726</v>
      </c>
      <c r="E692" s="32">
        <v>43775</v>
      </c>
      <c r="F692" s="31" t="s">
        <v>3686</v>
      </c>
      <c r="G692" s="31" t="s">
        <v>2243</v>
      </c>
      <c r="H692" s="33">
        <v>10</v>
      </c>
      <c r="I692" s="33">
        <v>3</v>
      </c>
      <c r="J692" s="34">
        <v>75733</v>
      </c>
      <c r="K692" s="34">
        <v>35973.175</v>
      </c>
      <c r="L692" s="34">
        <v>39759.825</v>
      </c>
      <c r="M692" s="33" t="s">
        <v>2079</v>
      </c>
      <c r="N692" s="33" t="s">
        <v>2096</v>
      </c>
      <c r="O692" s="33" t="s">
        <v>2011</v>
      </c>
      <c r="P692" s="33" t="s">
        <v>2081</v>
      </c>
      <c r="Q692" s="33" t="s">
        <v>2103</v>
      </c>
      <c r="R692" s="33" t="s">
        <v>2104</v>
      </c>
      <c r="S692" s="33" t="s">
        <v>2084</v>
      </c>
      <c r="T692" s="33" t="s">
        <v>2081</v>
      </c>
      <c r="U692" s="35" t="s">
        <v>1371</v>
      </c>
      <c r="V692" s="177"/>
      <c r="W692" s="178"/>
      <c r="X692" s="211" t="s">
        <v>3679</v>
      </c>
    </row>
    <row r="693" s="83" customFormat="1" ht="26" customHeight="1" spans="1:24">
      <c r="A693" s="31" t="s">
        <v>1387</v>
      </c>
      <c r="B693" s="31" t="s">
        <v>20</v>
      </c>
      <c r="C693" s="31" t="s">
        <v>3727</v>
      </c>
      <c r="D693" s="31" t="s">
        <v>3728</v>
      </c>
      <c r="E693" s="32">
        <v>43775</v>
      </c>
      <c r="F693" s="31" t="s">
        <v>3686</v>
      </c>
      <c r="G693" s="31" t="s">
        <v>2243</v>
      </c>
      <c r="H693" s="33">
        <v>10</v>
      </c>
      <c r="I693" s="33">
        <v>1</v>
      </c>
      <c r="J693" s="34">
        <v>12880.93</v>
      </c>
      <c r="K693" s="34">
        <v>6118.44175</v>
      </c>
      <c r="L693" s="34">
        <v>6762.48825</v>
      </c>
      <c r="M693" s="33" t="s">
        <v>2079</v>
      </c>
      <c r="N693" s="33" t="s">
        <v>2096</v>
      </c>
      <c r="O693" s="33" t="s">
        <v>2011</v>
      </c>
      <c r="P693" s="33" t="s">
        <v>2081</v>
      </c>
      <c r="Q693" s="33" t="s">
        <v>2103</v>
      </c>
      <c r="R693" s="33" t="s">
        <v>2104</v>
      </c>
      <c r="S693" s="33" t="s">
        <v>2084</v>
      </c>
      <c r="T693" s="33" t="s">
        <v>2081</v>
      </c>
      <c r="U693" s="35" t="s">
        <v>1371</v>
      </c>
      <c r="V693" s="177"/>
      <c r="W693" s="178"/>
      <c r="X693" s="211" t="s">
        <v>3679</v>
      </c>
    </row>
    <row r="694" s="83" customFormat="1" ht="26" customHeight="1" spans="1:24">
      <c r="A694" s="31" t="s">
        <v>1387</v>
      </c>
      <c r="B694" s="31" t="s">
        <v>20</v>
      </c>
      <c r="C694" s="31" t="s">
        <v>3729</v>
      </c>
      <c r="D694" s="31" t="s">
        <v>3730</v>
      </c>
      <c r="E694" s="32">
        <v>43775</v>
      </c>
      <c r="F694" s="31" t="s">
        <v>3686</v>
      </c>
      <c r="G694" s="31" t="s">
        <v>2243</v>
      </c>
      <c r="H694" s="33">
        <v>10</v>
      </c>
      <c r="I694" s="33">
        <v>1</v>
      </c>
      <c r="J694" s="34">
        <v>14951.09</v>
      </c>
      <c r="K694" s="34">
        <v>7101.76775</v>
      </c>
      <c r="L694" s="34">
        <v>7849.32225</v>
      </c>
      <c r="M694" s="33" t="s">
        <v>2079</v>
      </c>
      <c r="N694" s="33" t="s">
        <v>2096</v>
      </c>
      <c r="O694" s="33" t="s">
        <v>2011</v>
      </c>
      <c r="P694" s="33" t="s">
        <v>2081</v>
      </c>
      <c r="Q694" s="33" t="s">
        <v>2103</v>
      </c>
      <c r="R694" s="33" t="s">
        <v>2104</v>
      </c>
      <c r="S694" s="33" t="s">
        <v>2084</v>
      </c>
      <c r="T694" s="33" t="s">
        <v>2081</v>
      </c>
      <c r="U694" s="35" t="s">
        <v>1371</v>
      </c>
      <c r="V694" s="177"/>
      <c r="W694" s="178"/>
      <c r="X694" s="211" t="s">
        <v>3679</v>
      </c>
    </row>
    <row r="695" s="83" customFormat="1" ht="26" customHeight="1" spans="1:24">
      <c r="A695" s="31" t="s">
        <v>1387</v>
      </c>
      <c r="B695" s="31" t="s">
        <v>20</v>
      </c>
      <c r="C695" s="31" t="s">
        <v>3731</v>
      </c>
      <c r="D695" s="31" t="s">
        <v>3732</v>
      </c>
      <c r="E695" s="32">
        <v>43775</v>
      </c>
      <c r="F695" s="31" t="s">
        <v>3686</v>
      </c>
      <c r="G695" s="31" t="s">
        <v>2635</v>
      </c>
      <c r="H695" s="33">
        <v>8</v>
      </c>
      <c r="I695" s="33">
        <v>2</v>
      </c>
      <c r="J695" s="34">
        <v>195514.22</v>
      </c>
      <c r="K695" s="34">
        <v>116086.568125</v>
      </c>
      <c r="L695" s="34">
        <v>79427.651875</v>
      </c>
      <c r="M695" s="33" t="s">
        <v>2079</v>
      </c>
      <c r="N695" s="33" t="s">
        <v>2356</v>
      </c>
      <c r="O695" s="33" t="s">
        <v>2011</v>
      </c>
      <c r="P695" s="33" t="s">
        <v>2081</v>
      </c>
      <c r="Q695" s="33" t="s">
        <v>2103</v>
      </c>
      <c r="R695" s="33" t="s">
        <v>2104</v>
      </c>
      <c r="S695" s="33" t="s">
        <v>2084</v>
      </c>
      <c r="T695" s="33" t="s">
        <v>2081</v>
      </c>
      <c r="U695" s="35" t="s">
        <v>1371</v>
      </c>
      <c r="V695" s="177"/>
      <c r="W695" s="178"/>
      <c r="X695" s="211" t="s">
        <v>3679</v>
      </c>
    </row>
    <row r="696" s="83" customFormat="1" ht="26" customHeight="1" spans="1:24">
      <c r="A696" s="31" t="s">
        <v>1387</v>
      </c>
      <c r="B696" s="31" t="s">
        <v>20</v>
      </c>
      <c r="C696" s="31" t="s">
        <v>3733</v>
      </c>
      <c r="D696" s="31" t="s">
        <v>3734</v>
      </c>
      <c r="E696" s="32">
        <v>43775</v>
      </c>
      <c r="F696" s="31" t="s">
        <v>3686</v>
      </c>
      <c r="G696" s="31" t="s">
        <v>2243</v>
      </c>
      <c r="H696" s="33">
        <v>5</v>
      </c>
      <c r="I696" s="33">
        <v>1</v>
      </c>
      <c r="J696" s="34">
        <v>207015.05</v>
      </c>
      <c r="K696" s="34">
        <v>196664.2975</v>
      </c>
      <c r="L696" s="34">
        <v>10350.7525</v>
      </c>
      <c r="M696" s="33" t="s">
        <v>2079</v>
      </c>
      <c r="N696" s="33" t="s">
        <v>2096</v>
      </c>
      <c r="O696" s="33" t="s">
        <v>2011</v>
      </c>
      <c r="P696" s="33" t="s">
        <v>2081</v>
      </c>
      <c r="Q696" s="33" t="s">
        <v>2103</v>
      </c>
      <c r="R696" s="33" t="s">
        <v>2104</v>
      </c>
      <c r="S696" s="33" t="s">
        <v>2084</v>
      </c>
      <c r="T696" s="33" t="s">
        <v>2081</v>
      </c>
      <c r="U696" s="35" t="s">
        <v>1371</v>
      </c>
      <c r="V696" s="177"/>
      <c r="W696" s="178"/>
      <c r="X696" s="211" t="s">
        <v>3679</v>
      </c>
    </row>
    <row r="697" s="83" customFormat="1" ht="26" customHeight="1" spans="1:24">
      <c r="A697" s="31" t="s">
        <v>1387</v>
      </c>
      <c r="B697" s="31" t="s">
        <v>20</v>
      </c>
      <c r="C697" s="31" t="s">
        <v>3735</v>
      </c>
      <c r="D697" s="31" t="s">
        <v>3736</v>
      </c>
      <c r="E697" s="32">
        <v>43775</v>
      </c>
      <c r="F697" s="31" t="s">
        <v>3686</v>
      </c>
      <c r="G697" s="31" t="s">
        <v>2243</v>
      </c>
      <c r="H697" s="33">
        <v>10</v>
      </c>
      <c r="I697" s="33">
        <v>2</v>
      </c>
      <c r="J697" s="34">
        <v>370828.36</v>
      </c>
      <c r="K697" s="34">
        <v>176143.471</v>
      </c>
      <c r="L697" s="34">
        <v>194684.889</v>
      </c>
      <c r="M697" s="33" t="s">
        <v>2079</v>
      </c>
      <c r="N697" s="33" t="s">
        <v>2096</v>
      </c>
      <c r="O697" s="33" t="s">
        <v>2011</v>
      </c>
      <c r="P697" s="33" t="s">
        <v>2081</v>
      </c>
      <c r="Q697" s="33" t="s">
        <v>2103</v>
      </c>
      <c r="R697" s="33" t="s">
        <v>2104</v>
      </c>
      <c r="S697" s="33" t="s">
        <v>2084</v>
      </c>
      <c r="T697" s="33" t="s">
        <v>2081</v>
      </c>
      <c r="U697" s="35" t="s">
        <v>1371</v>
      </c>
      <c r="V697" s="177"/>
      <c r="W697" s="178"/>
      <c r="X697" s="211" t="s">
        <v>3679</v>
      </c>
    </row>
    <row r="698" s="83" customFormat="1" ht="26" customHeight="1" spans="1:24">
      <c r="A698" s="31" t="s">
        <v>1387</v>
      </c>
      <c r="B698" s="31" t="s">
        <v>20</v>
      </c>
      <c r="C698" s="31" t="s">
        <v>3737</v>
      </c>
      <c r="D698" s="31" t="s">
        <v>3738</v>
      </c>
      <c r="E698" s="32">
        <v>43775</v>
      </c>
      <c r="F698" s="31" t="s">
        <v>3686</v>
      </c>
      <c r="G698" s="31" t="s">
        <v>2243</v>
      </c>
      <c r="H698" s="33">
        <v>10</v>
      </c>
      <c r="I698" s="33">
        <v>2</v>
      </c>
      <c r="J698" s="34">
        <v>29902.18</v>
      </c>
      <c r="K698" s="34">
        <v>14203.5355</v>
      </c>
      <c r="L698" s="34">
        <v>15698.6445</v>
      </c>
      <c r="M698" s="33" t="s">
        <v>2079</v>
      </c>
      <c r="N698" s="33" t="s">
        <v>2089</v>
      </c>
      <c r="O698" s="33" t="s">
        <v>2011</v>
      </c>
      <c r="P698" s="33" t="s">
        <v>2081</v>
      </c>
      <c r="Q698" s="33" t="s">
        <v>2103</v>
      </c>
      <c r="R698" s="33" t="s">
        <v>2104</v>
      </c>
      <c r="S698" s="33" t="s">
        <v>2084</v>
      </c>
      <c r="T698" s="33" t="s">
        <v>2081</v>
      </c>
      <c r="U698" s="35" t="s">
        <v>1371</v>
      </c>
      <c r="V698" s="177"/>
      <c r="W698" s="178"/>
      <c r="X698" s="211" t="s">
        <v>3679</v>
      </c>
    </row>
    <row r="699" s="83" customFormat="1" ht="26" customHeight="1" spans="1:24">
      <c r="A699" s="31" t="s">
        <v>1387</v>
      </c>
      <c r="B699" s="31" t="s">
        <v>20</v>
      </c>
      <c r="C699" s="31" t="s">
        <v>3739</v>
      </c>
      <c r="D699" s="31" t="s">
        <v>3740</v>
      </c>
      <c r="E699" s="32">
        <v>43775</v>
      </c>
      <c r="F699" s="31" t="s">
        <v>3686</v>
      </c>
      <c r="G699" s="31" t="s">
        <v>2243</v>
      </c>
      <c r="H699" s="33">
        <v>10</v>
      </c>
      <c r="I699" s="33">
        <v>1</v>
      </c>
      <c r="J699" s="34">
        <v>43818.19</v>
      </c>
      <c r="K699" s="34">
        <v>20813.64025</v>
      </c>
      <c r="L699" s="34">
        <v>23004.54975</v>
      </c>
      <c r="M699" s="33" t="s">
        <v>2079</v>
      </c>
      <c r="N699" s="33" t="s">
        <v>2096</v>
      </c>
      <c r="O699" s="33" t="s">
        <v>2011</v>
      </c>
      <c r="P699" s="33" t="s">
        <v>2081</v>
      </c>
      <c r="Q699" s="33" t="s">
        <v>2103</v>
      </c>
      <c r="R699" s="33" t="s">
        <v>2104</v>
      </c>
      <c r="S699" s="33" t="s">
        <v>2084</v>
      </c>
      <c r="T699" s="33" t="s">
        <v>2081</v>
      </c>
      <c r="U699" s="35" t="s">
        <v>1371</v>
      </c>
      <c r="V699" s="177"/>
      <c r="W699" s="178"/>
      <c r="X699" s="211" t="s">
        <v>3679</v>
      </c>
    </row>
    <row r="700" s="83" customFormat="1" ht="26" customHeight="1" spans="1:24">
      <c r="A700" s="31" t="s">
        <v>1387</v>
      </c>
      <c r="B700" s="31" t="s">
        <v>20</v>
      </c>
      <c r="C700" s="31" t="s">
        <v>3741</v>
      </c>
      <c r="D700" s="31" t="s">
        <v>3742</v>
      </c>
      <c r="E700" s="32">
        <v>43775</v>
      </c>
      <c r="F700" s="31" t="s">
        <v>3686</v>
      </c>
      <c r="G700" s="31" t="s">
        <v>2243</v>
      </c>
      <c r="H700" s="33">
        <v>10</v>
      </c>
      <c r="I700" s="33">
        <v>2</v>
      </c>
      <c r="J700" s="34">
        <v>222196.16</v>
      </c>
      <c r="K700" s="34">
        <v>105543.176</v>
      </c>
      <c r="L700" s="34">
        <v>116652.984</v>
      </c>
      <c r="M700" s="33" t="s">
        <v>2079</v>
      </c>
      <c r="N700" s="33" t="s">
        <v>2089</v>
      </c>
      <c r="O700" s="33" t="s">
        <v>2011</v>
      </c>
      <c r="P700" s="33" t="s">
        <v>2081</v>
      </c>
      <c r="Q700" s="33" t="s">
        <v>2103</v>
      </c>
      <c r="R700" s="33" t="s">
        <v>2104</v>
      </c>
      <c r="S700" s="33" t="s">
        <v>2084</v>
      </c>
      <c r="T700" s="33" t="s">
        <v>2081</v>
      </c>
      <c r="U700" s="35" t="s">
        <v>1371</v>
      </c>
      <c r="V700" s="177"/>
      <c r="W700" s="178"/>
      <c r="X700" s="211" t="s">
        <v>3679</v>
      </c>
    </row>
    <row r="701" s="83" customFormat="1" ht="26" customHeight="1" spans="1:24">
      <c r="A701" s="31" t="s">
        <v>1387</v>
      </c>
      <c r="B701" s="31" t="s">
        <v>20</v>
      </c>
      <c r="C701" s="31" t="s">
        <v>3743</v>
      </c>
      <c r="D701" s="31" t="s">
        <v>3744</v>
      </c>
      <c r="E701" s="32">
        <v>43775</v>
      </c>
      <c r="F701" s="31" t="s">
        <v>3686</v>
      </c>
      <c r="G701" s="31" t="s">
        <v>2243</v>
      </c>
      <c r="H701" s="33">
        <v>10</v>
      </c>
      <c r="I701" s="33">
        <v>1</v>
      </c>
      <c r="J701" s="34">
        <v>13570.99</v>
      </c>
      <c r="K701" s="34">
        <v>6446.22025</v>
      </c>
      <c r="L701" s="34">
        <v>7124.76975</v>
      </c>
      <c r="M701" s="33" t="s">
        <v>2079</v>
      </c>
      <c r="N701" s="33" t="s">
        <v>2096</v>
      </c>
      <c r="O701" s="33" t="s">
        <v>2011</v>
      </c>
      <c r="P701" s="33" t="s">
        <v>2081</v>
      </c>
      <c r="Q701" s="33" t="s">
        <v>2103</v>
      </c>
      <c r="R701" s="33" t="s">
        <v>2104</v>
      </c>
      <c r="S701" s="33" t="s">
        <v>2084</v>
      </c>
      <c r="T701" s="33" t="s">
        <v>2081</v>
      </c>
      <c r="U701" s="35" t="s">
        <v>1371</v>
      </c>
      <c r="V701" s="177"/>
      <c r="W701" s="178"/>
      <c r="X701" s="211" t="s">
        <v>3679</v>
      </c>
    </row>
    <row r="702" s="83" customFormat="1" ht="26" customHeight="1" spans="1:24">
      <c r="A702" s="31" t="s">
        <v>1387</v>
      </c>
      <c r="B702" s="31" t="s">
        <v>20</v>
      </c>
      <c r="C702" s="31" t="s">
        <v>3745</v>
      </c>
      <c r="D702" s="31" t="s">
        <v>3746</v>
      </c>
      <c r="E702" s="32">
        <v>43775</v>
      </c>
      <c r="F702" s="31" t="s">
        <v>3686</v>
      </c>
      <c r="G702" s="31" t="s">
        <v>2243</v>
      </c>
      <c r="H702" s="33">
        <v>10</v>
      </c>
      <c r="I702" s="33">
        <v>1</v>
      </c>
      <c r="J702" s="34">
        <v>155261.29</v>
      </c>
      <c r="K702" s="34">
        <v>73749.11275</v>
      </c>
      <c r="L702" s="34">
        <v>81512.17725</v>
      </c>
      <c r="M702" s="33" t="s">
        <v>2079</v>
      </c>
      <c r="N702" s="33" t="s">
        <v>2089</v>
      </c>
      <c r="O702" s="33" t="s">
        <v>2011</v>
      </c>
      <c r="P702" s="33" t="s">
        <v>2081</v>
      </c>
      <c r="Q702" s="33" t="s">
        <v>2103</v>
      </c>
      <c r="R702" s="33" t="s">
        <v>2104</v>
      </c>
      <c r="S702" s="33" t="s">
        <v>2084</v>
      </c>
      <c r="T702" s="33" t="s">
        <v>2081</v>
      </c>
      <c r="U702" s="35" t="s">
        <v>1371</v>
      </c>
      <c r="V702" s="177"/>
      <c r="W702" s="178"/>
      <c r="X702" s="211" t="s">
        <v>3679</v>
      </c>
    </row>
    <row r="703" s="83" customFormat="1" ht="26" customHeight="1" spans="1:24">
      <c r="A703" s="31" t="s">
        <v>1387</v>
      </c>
      <c r="B703" s="31" t="s">
        <v>20</v>
      </c>
      <c r="C703" s="31" t="s">
        <v>3747</v>
      </c>
      <c r="D703" s="31" t="s">
        <v>3748</v>
      </c>
      <c r="E703" s="32">
        <v>43775</v>
      </c>
      <c r="F703" s="31" t="s">
        <v>3686</v>
      </c>
      <c r="G703" s="31" t="s">
        <v>2243</v>
      </c>
      <c r="H703" s="33">
        <v>8</v>
      </c>
      <c r="I703" s="33">
        <v>1</v>
      </c>
      <c r="J703" s="34">
        <v>207015.05</v>
      </c>
      <c r="K703" s="34">
        <v>122915.1859375</v>
      </c>
      <c r="L703" s="34">
        <v>84099.8640625</v>
      </c>
      <c r="M703" s="33" t="s">
        <v>2079</v>
      </c>
      <c r="N703" s="33" t="s">
        <v>2356</v>
      </c>
      <c r="O703" s="33" t="s">
        <v>2011</v>
      </c>
      <c r="P703" s="33" t="s">
        <v>2081</v>
      </c>
      <c r="Q703" s="33" t="s">
        <v>2103</v>
      </c>
      <c r="R703" s="33" t="s">
        <v>2104</v>
      </c>
      <c r="S703" s="33" t="s">
        <v>2084</v>
      </c>
      <c r="T703" s="33" t="s">
        <v>2081</v>
      </c>
      <c r="U703" s="35" t="s">
        <v>1371</v>
      </c>
      <c r="V703" s="177"/>
      <c r="W703" s="178"/>
      <c r="X703" s="211" t="s">
        <v>3679</v>
      </c>
    </row>
    <row r="704" s="83" customFormat="1" ht="26" customHeight="1" spans="1:24">
      <c r="A704" s="31" t="s">
        <v>1387</v>
      </c>
      <c r="B704" s="31" t="s">
        <v>20</v>
      </c>
      <c r="C704" s="31" t="s">
        <v>3749</v>
      </c>
      <c r="D704" s="31" t="s">
        <v>3750</v>
      </c>
      <c r="E704" s="32">
        <v>43775</v>
      </c>
      <c r="F704" s="31" t="s">
        <v>3686</v>
      </c>
      <c r="G704" s="31" t="s">
        <v>2243</v>
      </c>
      <c r="H704" s="33">
        <v>5</v>
      </c>
      <c r="I704" s="33">
        <v>1</v>
      </c>
      <c r="J704" s="34">
        <v>25301.84</v>
      </c>
      <c r="K704" s="34">
        <v>24036.748</v>
      </c>
      <c r="L704" s="34">
        <v>1265.092</v>
      </c>
      <c r="M704" s="33" t="s">
        <v>2079</v>
      </c>
      <c r="N704" s="33" t="s">
        <v>2089</v>
      </c>
      <c r="O704" s="33" t="s">
        <v>2011</v>
      </c>
      <c r="P704" s="33" t="s">
        <v>2081</v>
      </c>
      <c r="Q704" s="33" t="s">
        <v>2103</v>
      </c>
      <c r="R704" s="33" t="s">
        <v>2104</v>
      </c>
      <c r="S704" s="33" t="s">
        <v>2084</v>
      </c>
      <c r="T704" s="33" t="s">
        <v>2081</v>
      </c>
      <c r="U704" s="35" t="s">
        <v>1371</v>
      </c>
      <c r="V704" s="177"/>
      <c r="W704" s="178"/>
      <c r="X704" s="211" t="s">
        <v>3679</v>
      </c>
    </row>
    <row r="705" s="83" customFormat="1" ht="26" customHeight="1" spans="1:24">
      <c r="A705" s="31" t="s">
        <v>1387</v>
      </c>
      <c r="B705" s="31" t="s">
        <v>20</v>
      </c>
      <c r="C705" s="31" t="s">
        <v>3751</v>
      </c>
      <c r="D705" s="31" t="s">
        <v>3752</v>
      </c>
      <c r="E705" s="32">
        <v>43775</v>
      </c>
      <c r="F705" s="31" t="s">
        <v>3686</v>
      </c>
      <c r="G705" s="31" t="s">
        <v>2243</v>
      </c>
      <c r="H705" s="33">
        <v>10</v>
      </c>
      <c r="I705" s="33">
        <v>2</v>
      </c>
      <c r="J705" s="34">
        <v>109487.96</v>
      </c>
      <c r="K705" s="34">
        <v>52006.781</v>
      </c>
      <c r="L705" s="34">
        <v>57481.179</v>
      </c>
      <c r="M705" s="33" t="s">
        <v>2079</v>
      </c>
      <c r="N705" s="33" t="s">
        <v>2089</v>
      </c>
      <c r="O705" s="33" t="s">
        <v>2011</v>
      </c>
      <c r="P705" s="33" t="s">
        <v>2081</v>
      </c>
      <c r="Q705" s="33" t="s">
        <v>2103</v>
      </c>
      <c r="R705" s="33" t="s">
        <v>2104</v>
      </c>
      <c r="S705" s="33" t="s">
        <v>2084</v>
      </c>
      <c r="T705" s="33" t="s">
        <v>2081</v>
      </c>
      <c r="U705" s="35" t="s">
        <v>1371</v>
      </c>
      <c r="V705" s="177"/>
      <c r="W705" s="178"/>
      <c r="X705" s="211" t="s">
        <v>3679</v>
      </c>
    </row>
    <row r="706" s="83" customFormat="1" ht="26" customHeight="1" spans="1:24">
      <c r="A706" s="31" t="s">
        <v>1387</v>
      </c>
      <c r="B706" s="31" t="s">
        <v>20</v>
      </c>
      <c r="C706" s="31" t="s">
        <v>3753</v>
      </c>
      <c r="D706" s="31" t="s">
        <v>3754</v>
      </c>
      <c r="E706" s="32">
        <v>43775</v>
      </c>
      <c r="F706" s="31" t="s">
        <v>3686</v>
      </c>
      <c r="G706" s="31" t="s">
        <v>2243</v>
      </c>
      <c r="H706" s="33">
        <v>10</v>
      </c>
      <c r="I706" s="33">
        <v>1</v>
      </c>
      <c r="J706" s="34">
        <v>12650.92</v>
      </c>
      <c r="K706" s="34">
        <v>6009.187</v>
      </c>
      <c r="L706" s="34">
        <v>6641.733</v>
      </c>
      <c r="M706" s="33" t="s">
        <v>2079</v>
      </c>
      <c r="N706" s="33" t="s">
        <v>2096</v>
      </c>
      <c r="O706" s="33" t="s">
        <v>2011</v>
      </c>
      <c r="P706" s="33" t="s">
        <v>2081</v>
      </c>
      <c r="Q706" s="33" t="s">
        <v>2103</v>
      </c>
      <c r="R706" s="33" t="s">
        <v>2104</v>
      </c>
      <c r="S706" s="33" t="s">
        <v>2084</v>
      </c>
      <c r="T706" s="33" t="s">
        <v>2081</v>
      </c>
      <c r="U706" s="35" t="s">
        <v>1371</v>
      </c>
      <c r="V706" s="177"/>
      <c r="W706" s="178"/>
      <c r="X706" s="211" t="s">
        <v>3679</v>
      </c>
    </row>
    <row r="707" s="83" customFormat="1" ht="26" customHeight="1" spans="1:24">
      <c r="A707" s="31" t="s">
        <v>1387</v>
      </c>
      <c r="B707" s="31" t="s">
        <v>20</v>
      </c>
      <c r="C707" s="31" t="s">
        <v>3755</v>
      </c>
      <c r="D707" s="31" t="s">
        <v>3756</v>
      </c>
      <c r="E707" s="32">
        <v>43775</v>
      </c>
      <c r="F707" s="31" t="s">
        <v>3686</v>
      </c>
      <c r="G707" s="31" t="s">
        <v>2243</v>
      </c>
      <c r="H707" s="33">
        <v>10</v>
      </c>
      <c r="I707" s="33">
        <v>1</v>
      </c>
      <c r="J707" s="34">
        <v>104197.58</v>
      </c>
      <c r="K707" s="34">
        <v>49493.8505</v>
      </c>
      <c r="L707" s="34">
        <v>54703.7295</v>
      </c>
      <c r="M707" s="33" t="s">
        <v>2079</v>
      </c>
      <c r="N707" s="33" t="s">
        <v>2089</v>
      </c>
      <c r="O707" s="33" t="s">
        <v>2011</v>
      </c>
      <c r="P707" s="33" t="s">
        <v>2081</v>
      </c>
      <c r="Q707" s="33" t="s">
        <v>2103</v>
      </c>
      <c r="R707" s="33" t="s">
        <v>2104</v>
      </c>
      <c r="S707" s="33" t="s">
        <v>2084</v>
      </c>
      <c r="T707" s="33" t="s">
        <v>2081</v>
      </c>
      <c r="U707" s="35" t="s">
        <v>1371</v>
      </c>
      <c r="V707" s="177"/>
      <c r="W707" s="178"/>
      <c r="X707" s="211" t="s">
        <v>3679</v>
      </c>
    </row>
    <row r="708" s="83" customFormat="1" ht="26" customHeight="1" spans="1:24">
      <c r="A708" s="31" t="s">
        <v>1387</v>
      </c>
      <c r="B708" s="31" t="s">
        <v>20</v>
      </c>
      <c r="C708" s="31" t="s">
        <v>3757</v>
      </c>
      <c r="D708" s="31" t="s">
        <v>3758</v>
      </c>
      <c r="E708" s="32">
        <v>43775</v>
      </c>
      <c r="F708" s="31" t="s">
        <v>3686</v>
      </c>
      <c r="G708" s="31" t="s">
        <v>2243</v>
      </c>
      <c r="H708" s="33">
        <v>10</v>
      </c>
      <c r="I708" s="33">
        <v>1</v>
      </c>
      <c r="J708" s="34">
        <v>6440.47</v>
      </c>
      <c r="K708" s="34">
        <v>3059.22325</v>
      </c>
      <c r="L708" s="34">
        <v>3381.24675</v>
      </c>
      <c r="M708" s="33" t="s">
        <v>2079</v>
      </c>
      <c r="N708" s="33" t="s">
        <v>2096</v>
      </c>
      <c r="O708" s="33" t="s">
        <v>2011</v>
      </c>
      <c r="P708" s="33" t="s">
        <v>2081</v>
      </c>
      <c r="Q708" s="33" t="s">
        <v>2103</v>
      </c>
      <c r="R708" s="33" t="s">
        <v>2104</v>
      </c>
      <c r="S708" s="33" t="s">
        <v>2084</v>
      </c>
      <c r="T708" s="33" t="s">
        <v>2081</v>
      </c>
      <c r="U708" s="35" t="s">
        <v>1371</v>
      </c>
      <c r="V708" s="177"/>
      <c r="W708" s="178"/>
      <c r="X708" s="211" t="s">
        <v>3679</v>
      </c>
    </row>
    <row r="709" s="83" customFormat="1" ht="26" customHeight="1" spans="1:24">
      <c r="A709" s="31" t="s">
        <v>1387</v>
      </c>
      <c r="B709" s="31" t="s">
        <v>20</v>
      </c>
      <c r="C709" s="31" t="s">
        <v>3759</v>
      </c>
      <c r="D709" s="31" t="s">
        <v>3760</v>
      </c>
      <c r="E709" s="32">
        <v>43775</v>
      </c>
      <c r="F709" s="31" t="s">
        <v>3686</v>
      </c>
      <c r="G709" s="31" t="s">
        <v>2243</v>
      </c>
      <c r="H709" s="33">
        <v>10</v>
      </c>
      <c r="I709" s="33">
        <v>1</v>
      </c>
      <c r="J709" s="34">
        <v>40482.94</v>
      </c>
      <c r="K709" s="34">
        <v>19229.3965</v>
      </c>
      <c r="L709" s="34">
        <v>21253.5435</v>
      </c>
      <c r="M709" s="33" t="s">
        <v>2079</v>
      </c>
      <c r="N709" s="33" t="s">
        <v>2096</v>
      </c>
      <c r="O709" s="33" t="s">
        <v>2011</v>
      </c>
      <c r="P709" s="33" t="s">
        <v>2081</v>
      </c>
      <c r="Q709" s="33" t="s">
        <v>2103</v>
      </c>
      <c r="R709" s="33" t="s">
        <v>2104</v>
      </c>
      <c r="S709" s="33" t="s">
        <v>2084</v>
      </c>
      <c r="T709" s="33" t="s">
        <v>2081</v>
      </c>
      <c r="U709" s="35" t="s">
        <v>1371</v>
      </c>
      <c r="V709" s="177"/>
      <c r="W709" s="178"/>
      <c r="X709" s="211" t="s">
        <v>3679</v>
      </c>
    </row>
    <row r="710" s="83" customFormat="1" ht="26" customHeight="1" spans="1:24">
      <c r="A710" s="31" t="s">
        <v>1387</v>
      </c>
      <c r="B710" s="31" t="s">
        <v>20</v>
      </c>
      <c r="C710" s="31" t="s">
        <v>3761</v>
      </c>
      <c r="D710" s="31" t="s">
        <v>3762</v>
      </c>
      <c r="E710" s="32">
        <v>43775</v>
      </c>
      <c r="F710" s="31" t="s">
        <v>3686</v>
      </c>
      <c r="G710" s="31" t="s">
        <v>2243</v>
      </c>
      <c r="H710" s="33">
        <v>10</v>
      </c>
      <c r="I710" s="33">
        <v>1</v>
      </c>
      <c r="J710" s="34">
        <v>9200.67</v>
      </c>
      <c r="K710" s="34">
        <v>4370.31825</v>
      </c>
      <c r="L710" s="34">
        <v>4830.35175</v>
      </c>
      <c r="M710" s="33" t="s">
        <v>2079</v>
      </c>
      <c r="N710" s="33" t="s">
        <v>2096</v>
      </c>
      <c r="O710" s="33" t="s">
        <v>2011</v>
      </c>
      <c r="P710" s="33" t="s">
        <v>2081</v>
      </c>
      <c r="Q710" s="33" t="s">
        <v>2103</v>
      </c>
      <c r="R710" s="33" t="s">
        <v>2104</v>
      </c>
      <c r="S710" s="33" t="s">
        <v>2084</v>
      </c>
      <c r="T710" s="33" t="s">
        <v>2081</v>
      </c>
      <c r="U710" s="35" t="s">
        <v>1371</v>
      </c>
      <c r="V710" s="177"/>
      <c r="W710" s="178"/>
      <c r="X710" s="211" t="s">
        <v>3679</v>
      </c>
    </row>
    <row r="711" s="83" customFormat="1" ht="26" customHeight="1" spans="1:24">
      <c r="A711" s="31" t="s">
        <v>1387</v>
      </c>
      <c r="B711" s="31" t="s">
        <v>20</v>
      </c>
      <c r="C711" s="31" t="s">
        <v>3763</v>
      </c>
      <c r="D711" s="31" t="s">
        <v>3764</v>
      </c>
      <c r="E711" s="32">
        <v>43775</v>
      </c>
      <c r="F711" s="31" t="s">
        <v>3686</v>
      </c>
      <c r="G711" s="31" t="s">
        <v>2243</v>
      </c>
      <c r="H711" s="33">
        <v>10</v>
      </c>
      <c r="I711" s="33">
        <v>1</v>
      </c>
      <c r="J711" s="34">
        <v>86256.27</v>
      </c>
      <c r="K711" s="34">
        <v>40971.72825</v>
      </c>
      <c r="L711" s="34">
        <v>45284.54175</v>
      </c>
      <c r="M711" s="33" t="s">
        <v>2079</v>
      </c>
      <c r="N711" s="33" t="s">
        <v>2096</v>
      </c>
      <c r="O711" s="33" t="s">
        <v>2011</v>
      </c>
      <c r="P711" s="33" t="s">
        <v>2081</v>
      </c>
      <c r="Q711" s="33" t="s">
        <v>2103</v>
      </c>
      <c r="R711" s="33" t="s">
        <v>2104</v>
      </c>
      <c r="S711" s="33" t="s">
        <v>2084</v>
      </c>
      <c r="T711" s="33" t="s">
        <v>2081</v>
      </c>
      <c r="U711" s="35" t="s">
        <v>1371</v>
      </c>
      <c r="V711" s="177"/>
      <c r="W711" s="178"/>
      <c r="X711" s="211" t="s">
        <v>3679</v>
      </c>
    </row>
    <row r="712" s="83" customFormat="1" ht="26" customHeight="1" spans="1:24">
      <c r="A712" s="31" t="s">
        <v>1387</v>
      </c>
      <c r="B712" s="31" t="s">
        <v>20</v>
      </c>
      <c r="C712" s="31" t="s">
        <v>3765</v>
      </c>
      <c r="D712" s="31" t="s">
        <v>3766</v>
      </c>
      <c r="E712" s="32">
        <v>43775</v>
      </c>
      <c r="F712" s="31" t="s">
        <v>3686</v>
      </c>
      <c r="G712" s="31" t="s">
        <v>2243</v>
      </c>
      <c r="H712" s="33">
        <v>10</v>
      </c>
      <c r="I712" s="33">
        <v>2</v>
      </c>
      <c r="J712" s="34">
        <v>262219.07</v>
      </c>
      <c r="K712" s="34">
        <v>124554.05825</v>
      </c>
      <c r="L712" s="34">
        <v>137665.01175</v>
      </c>
      <c r="M712" s="33" t="s">
        <v>2079</v>
      </c>
      <c r="N712" s="33" t="s">
        <v>2096</v>
      </c>
      <c r="O712" s="33" t="s">
        <v>2011</v>
      </c>
      <c r="P712" s="33" t="s">
        <v>2081</v>
      </c>
      <c r="Q712" s="33" t="s">
        <v>2103</v>
      </c>
      <c r="R712" s="33" t="s">
        <v>2104</v>
      </c>
      <c r="S712" s="33" t="s">
        <v>2084</v>
      </c>
      <c r="T712" s="33" t="s">
        <v>2081</v>
      </c>
      <c r="U712" s="35" t="s">
        <v>1371</v>
      </c>
      <c r="V712" s="177"/>
      <c r="W712" s="178"/>
      <c r="X712" s="211" t="s">
        <v>3679</v>
      </c>
    </row>
    <row r="713" s="83" customFormat="1" ht="26" customHeight="1" spans="1:24">
      <c r="A713" s="31" t="s">
        <v>1387</v>
      </c>
      <c r="B713" s="31" t="s">
        <v>20</v>
      </c>
      <c r="C713" s="31" t="s">
        <v>3767</v>
      </c>
      <c r="D713" s="31" t="s">
        <v>3768</v>
      </c>
      <c r="E713" s="32">
        <v>43775</v>
      </c>
      <c r="F713" s="31" t="s">
        <v>3686</v>
      </c>
      <c r="G713" s="31" t="s">
        <v>2243</v>
      </c>
      <c r="H713" s="33">
        <v>10</v>
      </c>
      <c r="I713" s="33">
        <v>1</v>
      </c>
      <c r="J713" s="34">
        <v>6900.5</v>
      </c>
      <c r="K713" s="34">
        <v>3277.7375</v>
      </c>
      <c r="L713" s="34">
        <v>3622.7625</v>
      </c>
      <c r="M713" s="33" t="s">
        <v>2079</v>
      </c>
      <c r="N713" s="33" t="s">
        <v>2096</v>
      </c>
      <c r="O713" s="33" t="s">
        <v>2011</v>
      </c>
      <c r="P713" s="33" t="s">
        <v>2081</v>
      </c>
      <c r="Q713" s="33" t="s">
        <v>2103</v>
      </c>
      <c r="R713" s="33" t="s">
        <v>2104</v>
      </c>
      <c r="S713" s="33" t="s">
        <v>2084</v>
      </c>
      <c r="T713" s="33" t="s">
        <v>2081</v>
      </c>
      <c r="U713" s="35" t="s">
        <v>1371</v>
      </c>
      <c r="V713" s="177"/>
      <c r="W713" s="178"/>
      <c r="X713" s="211" t="s">
        <v>3679</v>
      </c>
    </row>
    <row r="714" s="83" customFormat="1" ht="26" customHeight="1" spans="1:24">
      <c r="A714" s="31" t="s">
        <v>1387</v>
      </c>
      <c r="B714" s="31" t="s">
        <v>20</v>
      </c>
      <c r="C714" s="31" t="s">
        <v>3769</v>
      </c>
      <c r="D714" s="31" t="s">
        <v>3770</v>
      </c>
      <c r="E714" s="32">
        <v>43775</v>
      </c>
      <c r="F714" s="31" t="s">
        <v>3686</v>
      </c>
      <c r="G714" s="31" t="s">
        <v>2243</v>
      </c>
      <c r="H714" s="33">
        <v>10</v>
      </c>
      <c r="I714" s="33">
        <v>1</v>
      </c>
      <c r="J714" s="34">
        <v>160436.67</v>
      </c>
      <c r="K714" s="34">
        <v>76207.41825</v>
      </c>
      <c r="L714" s="34">
        <v>84229.25175</v>
      </c>
      <c r="M714" s="33" t="s">
        <v>2079</v>
      </c>
      <c r="N714" s="33" t="s">
        <v>2096</v>
      </c>
      <c r="O714" s="33" t="s">
        <v>2011</v>
      </c>
      <c r="P714" s="33" t="s">
        <v>2081</v>
      </c>
      <c r="Q714" s="33" t="s">
        <v>2103</v>
      </c>
      <c r="R714" s="33" t="s">
        <v>2104</v>
      </c>
      <c r="S714" s="33" t="s">
        <v>2084</v>
      </c>
      <c r="T714" s="33" t="s">
        <v>2081</v>
      </c>
      <c r="U714" s="35" t="s">
        <v>1371</v>
      </c>
      <c r="V714" s="177"/>
      <c r="W714" s="178"/>
      <c r="X714" s="211" t="s">
        <v>3679</v>
      </c>
    </row>
    <row r="715" s="83" customFormat="1" ht="26" customHeight="1" spans="1:24">
      <c r="A715" s="31" t="s">
        <v>1387</v>
      </c>
      <c r="B715" s="31" t="s">
        <v>20</v>
      </c>
      <c r="C715" s="31" t="s">
        <v>3771</v>
      </c>
      <c r="D715" s="31" t="s">
        <v>3772</v>
      </c>
      <c r="E715" s="32">
        <v>43775</v>
      </c>
      <c r="F715" s="31" t="s">
        <v>3686</v>
      </c>
      <c r="G715" s="31" t="s">
        <v>2243</v>
      </c>
      <c r="H715" s="33">
        <v>10</v>
      </c>
      <c r="I715" s="33">
        <v>1</v>
      </c>
      <c r="J715" s="34">
        <v>198964.47</v>
      </c>
      <c r="K715" s="34">
        <v>94508.12325</v>
      </c>
      <c r="L715" s="34">
        <v>104456.34675</v>
      </c>
      <c r="M715" s="33" t="s">
        <v>2079</v>
      </c>
      <c r="N715" s="33" t="s">
        <v>2096</v>
      </c>
      <c r="O715" s="33" t="s">
        <v>2011</v>
      </c>
      <c r="P715" s="33" t="s">
        <v>2081</v>
      </c>
      <c r="Q715" s="33" t="s">
        <v>2103</v>
      </c>
      <c r="R715" s="33" t="s">
        <v>2104</v>
      </c>
      <c r="S715" s="33" t="s">
        <v>2084</v>
      </c>
      <c r="T715" s="33" t="s">
        <v>2081</v>
      </c>
      <c r="U715" s="35" t="s">
        <v>1371</v>
      </c>
      <c r="V715" s="177"/>
      <c r="W715" s="178"/>
      <c r="X715" s="211" t="s">
        <v>3679</v>
      </c>
    </row>
    <row r="716" s="83" customFormat="1" ht="26" customHeight="1" spans="1:24">
      <c r="A716" s="31" t="s">
        <v>1387</v>
      </c>
      <c r="B716" s="31" t="s">
        <v>20</v>
      </c>
      <c r="C716" s="31" t="s">
        <v>3773</v>
      </c>
      <c r="D716" s="31" t="s">
        <v>3774</v>
      </c>
      <c r="E716" s="32">
        <v>43775</v>
      </c>
      <c r="F716" s="31" t="s">
        <v>3686</v>
      </c>
      <c r="G716" s="31" t="s">
        <v>2243</v>
      </c>
      <c r="H716" s="33">
        <v>10</v>
      </c>
      <c r="I716" s="33">
        <v>1</v>
      </c>
      <c r="J716" s="34">
        <v>96262</v>
      </c>
      <c r="K716" s="34">
        <v>45724.45</v>
      </c>
      <c r="L716" s="34">
        <v>50537.55</v>
      </c>
      <c r="M716" s="33" t="s">
        <v>2079</v>
      </c>
      <c r="N716" s="33" t="s">
        <v>2096</v>
      </c>
      <c r="O716" s="33" t="s">
        <v>2011</v>
      </c>
      <c r="P716" s="33" t="s">
        <v>2081</v>
      </c>
      <c r="Q716" s="33" t="s">
        <v>2103</v>
      </c>
      <c r="R716" s="33" t="s">
        <v>2104</v>
      </c>
      <c r="S716" s="33" t="s">
        <v>2084</v>
      </c>
      <c r="T716" s="33" t="s">
        <v>2081</v>
      </c>
      <c r="U716" s="35" t="s">
        <v>1371</v>
      </c>
      <c r="V716" s="177"/>
      <c r="W716" s="178"/>
      <c r="X716" s="211" t="s">
        <v>3679</v>
      </c>
    </row>
    <row r="717" s="83" customFormat="1" ht="26" customHeight="1" spans="1:24">
      <c r="A717" s="31" t="s">
        <v>1387</v>
      </c>
      <c r="B717" s="31" t="s">
        <v>20</v>
      </c>
      <c r="C717" s="31" t="s">
        <v>3775</v>
      </c>
      <c r="D717" s="31" t="s">
        <v>3776</v>
      </c>
      <c r="E717" s="32">
        <v>43775</v>
      </c>
      <c r="F717" s="31" t="s">
        <v>3686</v>
      </c>
      <c r="G717" s="31" t="s">
        <v>2243</v>
      </c>
      <c r="H717" s="33">
        <v>10</v>
      </c>
      <c r="I717" s="33">
        <v>1</v>
      </c>
      <c r="J717" s="34">
        <v>6900.5</v>
      </c>
      <c r="K717" s="34">
        <v>3277.7375</v>
      </c>
      <c r="L717" s="34">
        <v>3622.7625</v>
      </c>
      <c r="M717" s="33" t="s">
        <v>2079</v>
      </c>
      <c r="N717" s="33" t="s">
        <v>2096</v>
      </c>
      <c r="O717" s="33" t="s">
        <v>2011</v>
      </c>
      <c r="P717" s="33" t="s">
        <v>2081</v>
      </c>
      <c r="Q717" s="33" t="s">
        <v>2103</v>
      </c>
      <c r="R717" s="33" t="s">
        <v>2104</v>
      </c>
      <c r="S717" s="33" t="s">
        <v>2084</v>
      </c>
      <c r="T717" s="33" t="s">
        <v>2081</v>
      </c>
      <c r="U717" s="35" t="s">
        <v>1371</v>
      </c>
      <c r="V717" s="177"/>
      <c r="W717" s="178"/>
      <c r="X717" s="211" t="s">
        <v>3679</v>
      </c>
    </row>
    <row r="718" s="83" customFormat="1" ht="26" customHeight="1" spans="1:24">
      <c r="A718" s="31" t="s">
        <v>1387</v>
      </c>
      <c r="B718" s="31" t="s">
        <v>20</v>
      </c>
      <c r="C718" s="31" t="s">
        <v>3777</v>
      </c>
      <c r="D718" s="31" t="s">
        <v>3778</v>
      </c>
      <c r="E718" s="32">
        <v>43775</v>
      </c>
      <c r="F718" s="31" t="s">
        <v>3686</v>
      </c>
      <c r="G718" s="31" t="s">
        <v>2243</v>
      </c>
      <c r="H718" s="33">
        <v>10</v>
      </c>
      <c r="I718" s="33">
        <v>1</v>
      </c>
      <c r="J718" s="34">
        <v>130879.52</v>
      </c>
      <c r="K718" s="34">
        <v>62167.772</v>
      </c>
      <c r="L718" s="34">
        <v>68711.748</v>
      </c>
      <c r="M718" s="33" t="s">
        <v>2079</v>
      </c>
      <c r="N718" s="33" t="s">
        <v>2096</v>
      </c>
      <c r="O718" s="33" t="s">
        <v>2011</v>
      </c>
      <c r="P718" s="33" t="s">
        <v>2081</v>
      </c>
      <c r="Q718" s="33" t="s">
        <v>2103</v>
      </c>
      <c r="R718" s="33" t="s">
        <v>2104</v>
      </c>
      <c r="S718" s="33" t="s">
        <v>2084</v>
      </c>
      <c r="T718" s="33" t="s">
        <v>2081</v>
      </c>
      <c r="U718" s="35" t="s">
        <v>1371</v>
      </c>
      <c r="V718" s="177"/>
      <c r="W718" s="178"/>
      <c r="X718" s="211" t="s">
        <v>3679</v>
      </c>
    </row>
    <row r="719" s="83" customFormat="1" ht="26" customHeight="1" spans="1:24">
      <c r="A719" s="31" t="s">
        <v>1387</v>
      </c>
      <c r="B719" s="31" t="s">
        <v>20</v>
      </c>
      <c r="C719" s="31" t="s">
        <v>3779</v>
      </c>
      <c r="D719" s="31" t="s">
        <v>3780</v>
      </c>
      <c r="E719" s="32">
        <v>43775</v>
      </c>
      <c r="F719" s="31" t="s">
        <v>3686</v>
      </c>
      <c r="G719" s="31" t="s">
        <v>2243</v>
      </c>
      <c r="H719" s="33">
        <v>10</v>
      </c>
      <c r="I719" s="33">
        <v>1</v>
      </c>
      <c r="J719" s="34">
        <v>39102.84</v>
      </c>
      <c r="K719" s="34">
        <v>18573.849</v>
      </c>
      <c r="L719" s="34">
        <v>20528.991</v>
      </c>
      <c r="M719" s="33" t="s">
        <v>2079</v>
      </c>
      <c r="N719" s="33" t="s">
        <v>2096</v>
      </c>
      <c r="O719" s="33" t="s">
        <v>2011</v>
      </c>
      <c r="P719" s="33" t="s">
        <v>2081</v>
      </c>
      <c r="Q719" s="33" t="s">
        <v>2103</v>
      </c>
      <c r="R719" s="33" t="s">
        <v>2104</v>
      </c>
      <c r="S719" s="33" t="s">
        <v>2084</v>
      </c>
      <c r="T719" s="33" t="s">
        <v>2081</v>
      </c>
      <c r="U719" s="35" t="s">
        <v>1371</v>
      </c>
      <c r="V719" s="177"/>
      <c r="W719" s="178"/>
      <c r="X719" s="211" t="s">
        <v>3679</v>
      </c>
    </row>
    <row r="720" s="83" customFormat="1" ht="26" customHeight="1" spans="1:24">
      <c r="A720" s="31" t="s">
        <v>1387</v>
      </c>
      <c r="B720" s="31" t="s">
        <v>20</v>
      </c>
      <c r="C720" s="31" t="s">
        <v>3781</v>
      </c>
      <c r="D720" s="31" t="s">
        <v>3782</v>
      </c>
      <c r="E720" s="32">
        <v>43775</v>
      </c>
      <c r="F720" s="31" t="s">
        <v>3686</v>
      </c>
      <c r="G720" s="31" t="s">
        <v>2243</v>
      </c>
      <c r="H720" s="33">
        <v>10</v>
      </c>
      <c r="I720" s="33">
        <v>1</v>
      </c>
      <c r="J720" s="34">
        <v>28407.07</v>
      </c>
      <c r="K720" s="34">
        <v>13493.35825</v>
      </c>
      <c r="L720" s="34">
        <v>14913.71175</v>
      </c>
      <c r="M720" s="33" t="s">
        <v>2079</v>
      </c>
      <c r="N720" s="33" t="s">
        <v>2096</v>
      </c>
      <c r="O720" s="33" t="s">
        <v>2011</v>
      </c>
      <c r="P720" s="33" t="s">
        <v>2081</v>
      </c>
      <c r="Q720" s="33" t="s">
        <v>2103</v>
      </c>
      <c r="R720" s="33" t="s">
        <v>2104</v>
      </c>
      <c r="S720" s="33" t="s">
        <v>2084</v>
      </c>
      <c r="T720" s="33" t="s">
        <v>2081</v>
      </c>
      <c r="U720" s="35" t="s">
        <v>1371</v>
      </c>
      <c r="V720" s="177"/>
      <c r="W720" s="178"/>
      <c r="X720" s="211" t="s">
        <v>3679</v>
      </c>
    </row>
    <row r="721" s="83" customFormat="1" ht="26" customHeight="1" spans="1:24">
      <c r="A721" s="31" t="s">
        <v>1387</v>
      </c>
      <c r="B721" s="31" t="s">
        <v>20</v>
      </c>
      <c r="C721" s="31" t="s">
        <v>3783</v>
      </c>
      <c r="D721" s="31" t="s">
        <v>3784</v>
      </c>
      <c r="E721" s="32">
        <v>43775</v>
      </c>
      <c r="F721" s="31" t="s">
        <v>3686</v>
      </c>
      <c r="G721" s="31" t="s">
        <v>2243</v>
      </c>
      <c r="H721" s="33">
        <v>10</v>
      </c>
      <c r="I721" s="33">
        <v>2</v>
      </c>
      <c r="J721" s="34">
        <v>27141.98</v>
      </c>
      <c r="K721" s="34">
        <v>12892.4405</v>
      </c>
      <c r="L721" s="34">
        <v>14249.5395</v>
      </c>
      <c r="M721" s="33" t="s">
        <v>2079</v>
      </c>
      <c r="N721" s="33" t="s">
        <v>2096</v>
      </c>
      <c r="O721" s="33" t="s">
        <v>2011</v>
      </c>
      <c r="P721" s="33" t="s">
        <v>2081</v>
      </c>
      <c r="Q721" s="33" t="s">
        <v>2103</v>
      </c>
      <c r="R721" s="33" t="s">
        <v>2104</v>
      </c>
      <c r="S721" s="33" t="s">
        <v>2084</v>
      </c>
      <c r="T721" s="33" t="s">
        <v>2081</v>
      </c>
      <c r="U721" s="35" t="s">
        <v>1371</v>
      </c>
      <c r="V721" s="177"/>
      <c r="W721" s="178"/>
      <c r="X721" s="211" t="s">
        <v>3679</v>
      </c>
    </row>
    <row r="722" s="83" customFormat="1" ht="26" customHeight="1" spans="1:24">
      <c r="A722" s="31" t="s">
        <v>1387</v>
      </c>
      <c r="B722" s="31" t="s">
        <v>20</v>
      </c>
      <c r="C722" s="31" t="s">
        <v>3785</v>
      </c>
      <c r="D722" s="31" t="s">
        <v>3786</v>
      </c>
      <c r="E722" s="32">
        <v>43775</v>
      </c>
      <c r="F722" s="31" t="s">
        <v>3686</v>
      </c>
      <c r="G722" s="31" t="s">
        <v>2243</v>
      </c>
      <c r="H722" s="33">
        <v>10</v>
      </c>
      <c r="I722" s="33">
        <v>2</v>
      </c>
      <c r="J722" s="34">
        <v>14606.06</v>
      </c>
      <c r="K722" s="34">
        <v>6937.8785</v>
      </c>
      <c r="L722" s="34">
        <v>7668.1815</v>
      </c>
      <c r="M722" s="33" t="s">
        <v>2079</v>
      </c>
      <c r="N722" s="33" t="s">
        <v>2096</v>
      </c>
      <c r="O722" s="33" t="s">
        <v>2011</v>
      </c>
      <c r="P722" s="33" t="s">
        <v>2081</v>
      </c>
      <c r="Q722" s="33" t="s">
        <v>2103</v>
      </c>
      <c r="R722" s="33" t="s">
        <v>2104</v>
      </c>
      <c r="S722" s="33" t="s">
        <v>2084</v>
      </c>
      <c r="T722" s="33" t="s">
        <v>2081</v>
      </c>
      <c r="U722" s="35" t="s">
        <v>1371</v>
      </c>
      <c r="V722" s="177"/>
      <c r="W722" s="178"/>
      <c r="X722" s="211" t="s">
        <v>3679</v>
      </c>
    </row>
    <row r="723" s="83" customFormat="1" ht="26" customHeight="1" spans="1:24">
      <c r="A723" s="31" t="s">
        <v>1387</v>
      </c>
      <c r="B723" s="31" t="s">
        <v>20</v>
      </c>
      <c r="C723" s="31" t="s">
        <v>3787</v>
      </c>
      <c r="D723" s="31" t="s">
        <v>3788</v>
      </c>
      <c r="E723" s="32">
        <v>43775</v>
      </c>
      <c r="F723" s="31" t="s">
        <v>3686</v>
      </c>
      <c r="G723" s="31" t="s">
        <v>2243</v>
      </c>
      <c r="H723" s="33">
        <v>10</v>
      </c>
      <c r="I723" s="33">
        <v>1</v>
      </c>
      <c r="J723" s="34">
        <v>511787.22</v>
      </c>
      <c r="K723" s="34">
        <v>243098.9295</v>
      </c>
      <c r="L723" s="34">
        <v>268688.2905</v>
      </c>
      <c r="M723" s="33" t="s">
        <v>2079</v>
      </c>
      <c r="N723" s="33" t="s">
        <v>2096</v>
      </c>
      <c r="O723" s="33" t="s">
        <v>2011</v>
      </c>
      <c r="P723" s="33" t="s">
        <v>2081</v>
      </c>
      <c r="Q723" s="33" t="s">
        <v>2103</v>
      </c>
      <c r="R723" s="33" t="s">
        <v>2104</v>
      </c>
      <c r="S723" s="33" t="s">
        <v>2084</v>
      </c>
      <c r="T723" s="33" t="s">
        <v>2081</v>
      </c>
      <c r="U723" s="35" t="s">
        <v>1371</v>
      </c>
      <c r="V723" s="177"/>
      <c r="W723" s="178"/>
      <c r="X723" s="211" t="s">
        <v>3679</v>
      </c>
    </row>
    <row r="724" s="83" customFormat="1" ht="26" customHeight="1" spans="1:24">
      <c r="A724" s="31" t="s">
        <v>1387</v>
      </c>
      <c r="B724" s="31" t="s">
        <v>20</v>
      </c>
      <c r="C724" s="31" t="s">
        <v>3789</v>
      </c>
      <c r="D724" s="31" t="s">
        <v>3790</v>
      </c>
      <c r="E724" s="32">
        <v>43775</v>
      </c>
      <c r="F724" s="31" t="s">
        <v>3686</v>
      </c>
      <c r="G724" s="31" t="s">
        <v>2243</v>
      </c>
      <c r="H724" s="33">
        <v>10</v>
      </c>
      <c r="I724" s="33">
        <v>1</v>
      </c>
      <c r="J724" s="34">
        <v>11500.84</v>
      </c>
      <c r="K724" s="34">
        <v>5462.899</v>
      </c>
      <c r="L724" s="34">
        <v>6037.941</v>
      </c>
      <c r="M724" s="33" t="s">
        <v>2079</v>
      </c>
      <c r="N724" s="33" t="s">
        <v>2096</v>
      </c>
      <c r="O724" s="33" t="s">
        <v>2011</v>
      </c>
      <c r="P724" s="33" t="s">
        <v>2081</v>
      </c>
      <c r="Q724" s="33" t="s">
        <v>2103</v>
      </c>
      <c r="R724" s="33" t="s">
        <v>2104</v>
      </c>
      <c r="S724" s="33" t="s">
        <v>2084</v>
      </c>
      <c r="T724" s="33" t="s">
        <v>2081</v>
      </c>
      <c r="U724" s="35" t="s">
        <v>1371</v>
      </c>
      <c r="V724" s="177"/>
      <c r="W724" s="178"/>
      <c r="X724" s="211" t="s">
        <v>3679</v>
      </c>
    </row>
    <row r="725" s="83" customFormat="1" ht="26" customHeight="1" spans="1:24">
      <c r="A725" s="31" t="s">
        <v>1387</v>
      </c>
      <c r="B725" s="31" t="s">
        <v>20</v>
      </c>
      <c r="C725" s="31" t="s">
        <v>3791</v>
      </c>
      <c r="D725" s="31" t="s">
        <v>3792</v>
      </c>
      <c r="E725" s="32">
        <v>43775</v>
      </c>
      <c r="F725" s="31" t="s">
        <v>3686</v>
      </c>
      <c r="G725" s="31" t="s">
        <v>2243</v>
      </c>
      <c r="H725" s="33">
        <v>10</v>
      </c>
      <c r="I725" s="33">
        <v>1</v>
      </c>
      <c r="J725" s="34">
        <v>690050.18</v>
      </c>
      <c r="K725" s="34">
        <v>327773.8355</v>
      </c>
      <c r="L725" s="34">
        <v>362276.3445</v>
      </c>
      <c r="M725" s="33" t="s">
        <v>2079</v>
      </c>
      <c r="N725" s="33" t="s">
        <v>2096</v>
      </c>
      <c r="O725" s="33" t="s">
        <v>2011</v>
      </c>
      <c r="P725" s="33" t="s">
        <v>2081</v>
      </c>
      <c r="Q725" s="33" t="s">
        <v>2103</v>
      </c>
      <c r="R725" s="33" t="s">
        <v>2104</v>
      </c>
      <c r="S725" s="33" t="s">
        <v>2084</v>
      </c>
      <c r="T725" s="33" t="s">
        <v>2081</v>
      </c>
      <c r="U725" s="35" t="s">
        <v>1371</v>
      </c>
      <c r="V725" s="177"/>
      <c r="W725" s="178"/>
      <c r="X725" s="211" t="s">
        <v>3679</v>
      </c>
    </row>
    <row r="726" s="83" customFormat="1" ht="26" customHeight="1" spans="1:24">
      <c r="A726" s="31" t="s">
        <v>1387</v>
      </c>
      <c r="B726" s="31" t="s">
        <v>20</v>
      </c>
      <c r="C726" s="31" t="s">
        <v>3793</v>
      </c>
      <c r="D726" s="31" t="s">
        <v>3794</v>
      </c>
      <c r="E726" s="32">
        <v>43775</v>
      </c>
      <c r="F726" s="31" t="s">
        <v>3686</v>
      </c>
      <c r="G726" s="31" t="s">
        <v>2243</v>
      </c>
      <c r="H726" s="33">
        <v>10</v>
      </c>
      <c r="I726" s="33">
        <v>2</v>
      </c>
      <c r="J726" s="34">
        <v>45773.32</v>
      </c>
      <c r="K726" s="34">
        <v>21742.327</v>
      </c>
      <c r="L726" s="34">
        <v>24030.993</v>
      </c>
      <c r="M726" s="33" t="s">
        <v>2079</v>
      </c>
      <c r="N726" s="33" t="s">
        <v>2096</v>
      </c>
      <c r="O726" s="33" t="s">
        <v>2011</v>
      </c>
      <c r="P726" s="33" t="s">
        <v>2081</v>
      </c>
      <c r="Q726" s="33" t="s">
        <v>2103</v>
      </c>
      <c r="R726" s="33" t="s">
        <v>2104</v>
      </c>
      <c r="S726" s="33" t="s">
        <v>2084</v>
      </c>
      <c r="T726" s="33" t="s">
        <v>2081</v>
      </c>
      <c r="U726" s="35" t="s">
        <v>1371</v>
      </c>
      <c r="V726" s="177"/>
      <c r="W726" s="178"/>
      <c r="X726" s="211" t="s">
        <v>3679</v>
      </c>
    </row>
    <row r="727" s="83" customFormat="1" ht="26" customHeight="1" spans="1:24">
      <c r="A727" s="31" t="s">
        <v>1387</v>
      </c>
      <c r="B727" s="31" t="s">
        <v>20</v>
      </c>
      <c r="C727" s="31" t="s">
        <v>3795</v>
      </c>
      <c r="D727" s="31" t="s">
        <v>3796</v>
      </c>
      <c r="E727" s="32">
        <v>43775</v>
      </c>
      <c r="F727" s="31" t="s">
        <v>3686</v>
      </c>
      <c r="G727" s="31" t="s">
        <v>2243</v>
      </c>
      <c r="H727" s="33">
        <v>10</v>
      </c>
      <c r="I727" s="33">
        <v>1</v>
      </c>
      <c r="J727" s="34">
        <v>3450.25</v>
      </c>
      <c r="K727" s="34">
        <v>1638.86875</v>
      </c>
      <c r="L727" s="34">
        <v>1811.38125</v>
      </c>
      <c r="M727" s="33" t="s">
        <v>2079</v>
      </c>
      <c r="N727" s="33" t="s">
        <v>2096</v>
      </c>
      <c r="O727" s="33" t="s">
        <v>2011</v>
      </c>
      <c r="P727" s="33" t="s">
        <v>2081</v>
      </c>
      <c r="Q727" s="33" t="s">
        <v>2103</v>
      </c>
      <c r="R727" s="33" t="s">
        <v>2104</v>
      </c>
      <c r="S727" s="33" t="s">
        <v>2084</v>
      </c>
      <c r="T727" s="33" t="s">
        <v>2081</v>
      </c>
      <c r="U727" s="35" t="s">
        <v>1371</v>
      </c>
      <c r="V727" s="177"/>
      <c r="W727" s="178"/>
      <c r="X727" s="211" t="s">
        <v>3679</v>
      </c>
    </row>
    <row r="728" s="83" customFormat="1" ht="26" customHeight="1" spans="1:24">
      <c r="A728" s="31" t="s">
        <v>1387</v>
      </c>
      <c r="B728" s="31" t="s">
        <v>20</v>
      </c>
      <c r="C728" s="31" t="s">
        <v>3797</v>
      </c>
      <c r="D728" s="31" t="s">
        <v>3798</v>
      </c>
      <c r="E728" s="32">
        <v>43775</v>
      </c>
      <c r="F728" s="31" t="s">
        <v>3686</v>
      </c>
      <c r="G728" s="31" t="s">
        <v>2243</v>
      </c>
      <c r="H728" s="33">
        <v>10</v>
      </c>
      <c r="I728" s="33">
        <v>4</v>
      </c>
      <c r="J728" s="34">
        <v>60264.39</v>
      </c>
      <c r="K728" s="34">
        <v>28625.58525</v>
      </c>
      <c r="L728" s="34">
        <v>31638.80475</v>
      </c>
      <c r="M728" s="33" t="s">
        <v>2079</v>
      </c>
      <c r="N728" s="33" t="s">
        <v>2096</v>
      </c>
      <c r="O728" s="33" t="s">
        <v>2011</v>
      </c>
      <c r="P728" s="33" t="s">
        <v>2081</v>
      </c>
      <c r="Q728" s="33" t="s">
        <v>2103</v>
      </c>
      <c r="R728" s="33" t="s">
        <v>2104</v>
      </c>
      <c r="S728" s="33" t="s">
        <v>2084</v>
      </c>
      <c r="T728" s="33" t="s">
        <v>2081</v>
      </c>
      <c r="U728" s="35" t="s">
        <v>1371</v>
      </c>
      <c r="V728" s="177"/>
      <c r="W728" s="178"/>
      <c r="X728" s="211" t="s">
        <v>3679</v>
      </c>
    </row>
    <row r="729" s="83" customFormat="1" ht="26" customHeight="1" spans="1:24">
      <c r="A729" s="31" t="s">
        <v>1387</v>
      </c>
      <c r="B729" s="31" t="s">
        <v>20</v>
      </c>
      <c r="C729" s="31" t="s">
        <v>3799</v>
      </c>
      <c r="D729" s="31" t="s">
        <v>3800</v>
      </c>
      <c r="E729" s="32">
        <v>43775</v>
      </c>
      <c r="F729" s="31" t="s">
        <v>3686</v>
      </c>
      <c r="G729" s="31" t="s">
        <v>2243</v>
      </c>
      <c r="H729" s="33">
        <v>10</v>
      </c>
      <c r="I729" s="33">
        <v>1</v>
      </c>
      <c r="J729" s="34">
        <v>20471.49</v>
      </c>
      <c r="K729" s="34">
        <v>9723.95775</v>
      </c>
      <c r="L729" s="34">
        <v>10747.53225</v>
      </c>
      <c r="M729" s="33" t="s">
        <v>2079</v>
      </c>
      <c r="N729" s="33" t="s">
        <v>2096</v>
      </c>
      <c r="O729" s="33" t="s">
        <v>2011</v>
      </c>
      <c r="P729" s="33" t="s">
        <v>2081</v>
      </c>
      <c r="Q729" s="33" t="s">
        <v>2103</v>
      </c>
      <c r="R729" s="33" t="s">
        <v>2104</v>
      </c>
      <c r="S729" s="33" t="s">
        <v>2084</v>
      </c>
      <c r="T729" s="33" t="s">
        <v>2081</v>
      </c>
      <c r="U729" s="35" t="s">
        <v>1371</v>
      </c>
      <c r="V729" s="177"/>
      <c r="W729" s="178"/>
      <c r="X729" s="211" t="s">
        <v>3679</v>
      </c>
    </row>
    <row r="730" s="83" customFormat="1" ht="26" customHeight="1" spans="1:24">
      <c r="A730" s="31" t="s">
        <v>1387</v>
      </c>
      <c r="B730" s="31" t="s">
        <v>20</v>
      </c>
      <c r="C730" s="31" t="s">
        <v>3801</v>
      </c>
      <c r="D730" s="31" t="s">
        <v>3802</v>
      </c>
      <c r="E730" s="32">
        <v>43775</v>
      </c>
      <c r="F730" s="31" t="s">
        <v>3686</v>
      </c>
      <c r="G730" s="31" t="s">
        <v>2243</v>
      </c>
      <c r="H730" s="33">
        <v>10</v>
      </c>
      <c r="I730" s="33">
        <v>1</v>
      </c>
      <c r="J730" s="34">
        <v>57504.18</v>
      </c>
      <c r="K730" s="34">
        <v>27314.4855</v>
      </c>
      <c r="L730" s="34">
        <v>30189.6945</v>
      </c>
      <c r="M730" s="33" t="s">
        <v>2079</v>
      </c>
      <c r="N730" s="33" t="s">
        <v>2096</v>
      </c>
      <c r="O730" s="33" t="s">
        <v>2011</v>
      </c>
      <c r="P730" s="33" t="s">
        <v>2081</v>
      </c>
      <c r="Q730" s="33" t="s">
        <v>2103</v>
      </c>
      <c r="R730" s="33" t="s">
        <v>2104</v>
      </c>
      <c r="S730" s="33" t="s">
        <v>2084</v>
      </c>
      <c r="T730" s="33" t="s">
        <v>2081</v>
      </c>
      <c r="U730" s="35" t="s">
        <v>1371</v>
      </c>
      <c r="V730" s="177"/>
      <c r="W730" s="178"/>
      <c r="X730" s="211" t="s">
        <v>3679</v>
      </c>
    </row>
    <row r="731" s="83" customFormat="1" ht="26" customHeight="1" spans="1:24">
      <c r="A731" s="31" t="s">
        <v>1387</v>
      </c>
      <c r="B731" s="31" t="s">
        <v>20</v>
      </c>
      <c r="C731" s="31" t="s">
        <v>3803</v>
      </c>
      <c r="D731" s="31" t="s">
        <v>3804</v>
      </c>
      <c r="E731" s="32">
        <v>43775</v>
      </c>
      <c r="F731" s="31" t="s">
        <v>3686</v>
      </c>
      <c r="G731" s="31" t="s">
        <v>2243</v>
      </c>
      <c r="H731" s="33">
        <v>10</v>
      </c>
      <c r="I731" s="33">
        <v>1</v>
      </c>
      <c r="J731" s="34">
        <v>16446.2</v>
      </c>
      <c r="K731" s="34">
        <v>7811.945</v>
      </c>
      <c r="L731" s="34">
        <v>8634.255</v>
      </c>
      <c r="M731" s="33" t="s">
        <v>2079</v>
      </c>
      <c r="N731" s="33" t="s">
        <v>2096</v>
      </c>
      <c r="O731" s="33" t="s">
        <v>2011</v>
      </c>
      <c r="P731" s="33" t="s">
        <v>2081</v>
      </c>
      <c r="Q731" s="33" t="s">
        <v>2103</v>
      </c>
      <c r="R731" s="33" t="s">
        <v>2104</v>
      </c>
      <c r="S731" s="33" t="s">
        <v>2084</v>
      </c>
      <c r="T731" s="33" t="s">
        <v>2081</v>
      </c>
      <c r="U731" s="35" t="s">
        <v>1371</v>
      </c>
      <c r="V731" s="177"/>
      <c r="W731" s="178"/>
      <c r="X731" s="211" t="s">
        <v>3679</v>
      </c>
    </row>
    <row r="732" s="83" customFormat="1" ht="26" customHeight="1" spans="1:24">
      <c r="A732" s="31" t="s">
        <v>1387</v>
      </c>
      <c r="B732" s="31" t="s">
        <v>20</v>
      </c>
      <c r="C732" s="31" t="s">
        <v>3805</v>
      </c>
      <c r="D732" s="31" t="s">
        <v>3806</v>
      </c>
      <c r="E732" s="32">
        <v>43775</v>
      </c>
      <c r="F732" s="31" t="s">
        <v>3686</v>
      </c>
      <c r="G732" s="31" t="s">
        <v>2243</v>
      </c>
      <c r="H732" s="33">
        <v>10</v>
      </c>
      <c r="I732" s="33">
        <v>6</v>
      </c>
      <c r="J732" s="34">
        <v>81195.91</v>
      </c>
      <c r="K732" s="34">
        <v>38568.05725</v>
      </c>
      <c r="L732" s="34">
        <v>42627.85275</v>
      </c>
      <c r="M732" s="33" t="s">
        <v>2079</v>
      </c>
      <c r="N732" s="33" t="s">
        <v>2096</v>
      </c>
      <c r="O732" s="33" t="s">
        <v>2011</v>
      </c>
      <c r="P732" s="33" t="s">
        <v>2081</v>
      </c>
      <c r="Q732" s="33" t="s">
        <v>2103</v>
      </c>
      <c r="R732" s="33" t="s">
        <v>2104</v>
      </c>
      <c r="S732" s="33" t="s">
        <v>2084</v>
      </c>
      <c r="T732" s="33" t="s">
        <v>2081</v>
      </c>
      <c r="U732" s="35" t="s">
        <v>1371</v>
      </c>
      <c r="V732" s="177"/>
      <c r="W732" s="178"/>
      <c r="X732" s="211" t="s">
        <v>3679</v>
      </c>
    </row>
    <row r="733" s="83" customFormat="1" ht="26" customHeight="1" spans="1:24">
      <c r="A733" s="31" t="s">
        <v>1387</v>
      </c>
      <c r="B733" s="31" t="s">
        <v>20</v>
      </c>
      <c r="C733" s="31" t="s">
        <v>3807</v>
      </c>
      <c r="D733" s="31" t="s">
        <v>3808</v>
      </c>
      <c r="E733" s="32">
        <v>43775</v>
      </c>
      <c r="F733" s="31" t="s">
        <v>3686</v>
      </c>
      <c r="G733" s="31" t="s">
        <v>2243</v>
      </c>
      <c r="H733" s="33">
        <v>10</v>
      </c>
      <c r="I733" s="33">
        <v>1</v>
      </c>
      <c r="J733" s="34">
        <v>27141.97</v>
      </c>
      <c r="K733" s="34">
        <v>12892.43575</v>
      </c>
      <c r="L733" s="34">
        <v>14249.53425</v>
      </c>
      <c r="M733" s="33" t="s">
        <v>2079</v>
      </c>
      <c r="N733" s="33" t="s">
        <v>2096</v>
      </c>
      <c r="O733" s="33" t="s">
        <v>2011</v>
      </c>
      <c r="P733" s="33" t="s">
        <v>2081</v>
      </c>
      <c r="Q733" s="33" t="s">
        <v>2103</v>
      </c>
      <c r="R733" s="33" t="s">
        <v>2104</v>
      </c>
      <c r="S733" s="33" t="s">
        <v>2084</v>
      </c>
      <c r="T733" s="33" t="s">
        <v>2081</v>
      </c>
      <c r="U733" s="35" t="s">
        <v>1371</v>
      </c>
      <c r="V733" s="177"/>
      <c r="W733" s="178"/>
      <c r="X733" s="211" t="s">
        <v>3679</v>
      </c>
    </row>
    <row r="734" s="83" customFormat="1" ht="26" customHeight="1" spans="1:24">
      <c r="A734" s="31" t="s">
        <v>1387</v>
      </c>
      <c r="B734" s="31" t="s">
        <v>20</v>
      </c>
      <c r="C734" s="31" t="s">
        <v>3809</v>
      </c>
      <c r="D734" s="31" t="s">
        <v>3810</v>
      </c>
      <c r="E734" s="32">
        <v>43775</v>
      </c>
      <c r="F734" s="31" t="s">
        <v>3686</v>
      </c>
      <c r="G734" s="31" t="s">
        <v>2243</v>
      </c>
      <c r="H734" s="33">
        <v>10</v>
      </c>
      <c r="I734" s="33">
        <v>1</v>
      </c>
      <c r="J734" s="34">
        <v>123633.99</v>
      </c>
      <c r="K734" s="34">
        <v>58726.14525</v>
      </c>
      <c r="L734" s="34">
        <v>64907.84475</v>
      </c>
      <c r="M734" s="33" t="s">
        <v>2079</v>
      </c>
      <c r="N734" s="33" t="s">
        <v>2096</v>
      </c>
      <c r="O734" s="33" t="s">
        <v>2011</v>
      </c>
      <c r="P734" s="33" t="s">
        <v>2081</v>
      </c>
      <c r="Q734" s="33" t="s">
        <v>2103</v>
      </c>
      <c r="R734" s="33" t="s">
        <v>2104</v>
      </c>
      <c r="S734" s="33" t="s">
        <v>2084</v>
      </c>
      <c r="T734" s="33" t="s">
        <v>2081</v>
      </c>
      <c r="U734" s="35" t="s">
        <v>1371</v>
      </c>
      <c r="V734" s="177"/>
      <c r="W734" s="178"/>
      <c r="X734" s="211" t="s">
        <v>3679</v>
      </c>
    </row>
    <row r="735" s="83" customFormat="1" ht="26" customHeight="1" spans="1:24">
      <c r="A735" s="31" t="s">
        <v>1387</v>
      </c>
      <c r="B735" s="31" t="s">
        <v>20</v>
      </c>
      <c r="C735" s="31" t="s">
        <v>3811</v>
      </c>
      <c r="D735" s="31" t="s">
        <v>3812</v>
      </c>
      <c r="E735" s="32">
        <v>43775</v>
      </c>
      <c r="F735" s="31" t="s">
        <v>3686</v>
      </c>
      <c r="G735" s="31" t="s">
        <v>2243</v>
      </c>
      <c r="H735" s="33">
        <v>10</v>
      </c>
      <c r="I735" s="33">
        <v>1</v>
      </c>
      <c r="J735" s="34">
        <v>97757.11</v>
      </c>
      <c r="K735" s="34">
        <v>46434.62725</v>
      </c>
      <c r="L735" s="34">
        <v>51322.48275</v>
      </c>
      <c r="M735" s="33" t="s">
        <v>2079</v>
      </c>
      <c r="N735" s="33" t="s">
        <v>2096</v>
      </c>
      <c r="O735" s="33" t="s">
        <v>2011</v>
      </c>
      <c r="P735" s="33" t="s">
        <v>2081</v>
      </c>
      <c r="Q735" s="33" t="s">
        <v>2103</v>
      </c>
      <c r="R735" s="33" t="s">
        <v>2104</v>
      </c>
      <c r="S735" s="33" t="s">
        <v>2084</v>
      </c>
      <c r="T735" s="33" t="s">
        <v>2081</v>
      </c>
      <c r="U735" s="35" t="s">
        <v>1371</v>
      </c>
      <c r="V735" s="177"/>
      <c r="W735" s="178"/>
      <c r="X735" s="211" t="s">
        <v>3679</v>
      </c>
    </row>
    <row r="736" s="83" customFormat="1" ht="26" customHeight="1" spans="1:24">
      <c r="A736" s="31" t="s">
        <v>1387</v>
      </c>
      <c r="B736" s="31" t="s">
        <v>20</v>
      </c>
      <c r="C736" s="31" t="s">
        <v>3813</v>
      </c>
      <c r="D736" s="31" t="s">
        <v>3814</v>
      </c>
      <c r="E736" s="32">
        <v>43775</v>
      </c>
      <c r="F736" s="31" t="s">
        <v>3686</v>
      </c>
      <c r="G736" s="31" t="s">
        <v>2243</v>
      </c>
      <c r="H736" s="33">
        <v>10</v>
      </c>
      <c r="I736" s="33">
        <v>1</v>
      </c>
      <c r="J736" s="34">
        <v>9775.71</v>
      </c>
      <c r="K736" s="34">
        <v>4643.46225</v>
      </c>
      <c r="L736" s="34">
        <v>5132.24775</v>
      </c>
      <c r="M736" s="33" t="s">
        <v>2079</v>
      </c>
      <c r="N736" s="33" t="s">
        <v>2096</v>
      </c>
      <c r="O736" s="33" t="s">
        <v>2011</v>
      </c>
      <c r="P736" s="33" t="s">
        <v>2081</v>
      </c>
      <c r="Q736" s="33" t="s">
        <v>2103</v>
      </c>
      <c r="R736" s="33" t="s">
        <v>2104</v>
      </c>
      <c r="S736" s="33" t="s">
        <v>2084</v>
      </c>
      <c r="T736" s="33" t="s">
        <v>2081</v>
      </c>
      <c r="U736" s="35" t="s">
        <v>1371</v>
      </c>
      <c r="V736" s="177"/>
      <c r="W736" s="178"/>
      <c r="X736" s="211" t="s">
        <v>3679</v>
      </c>
    </row>
    <row r="737" s="83" customFormat="1" ht="26" customHeight="1" spans="1:24">
      <c r="A737" s="31" t="s">
        <v>1387</v>
      </c>
      <c r="B737" s="31" t="s">
        <v>20</v>
      </c>
      <c r="C737" s="31" t="s">
        <v>3815</v>
      </c>
      <c r="D737" s="31" t="s">
        <v>3816</v>
      </c>
      <c r="E737" s="32">
        <v>43775</v>
      </c>
      <c r="F737" s="31" t="s">
        <v>3686</v>
      </c>
      <c r="G737" s="31" t="s">
        <v>2243</v>
      </c>
      <c r="H737" s="33">
        <v>10</v>
      </c>
      <c r="I737" s="33">
        <v>1</v>
      </c>
      <c r="J737" s="34">
        <v>34502.51</v>
      </c>
      <c r="K737" s="34">
        <v>16388.69225</v>
      </c>
      <c r="L737" s="34">
        <v>18113.81775</v>
      </c>
      <c r="M737" s="33" t="s">
        <v>2079</v>
      </c>
      <c r="N737" s="33" t="s">
        <v>2096</v>
      </c>
      <c r="O737" s="33" t="s">
        <v>2011</v>
      </c>
      <c r="P737" s="33" t="s">
        <v>2081</v>
      </c>
      <c r="Q737" s="33" t="s">
        <v>2103</v>
      </c>
      <c r="R737" s="33" t="s">
        <v>2104</v>
      </c>
      <c r="S737" s="33" t="s">
        <v>2084</v>
      </c>
      <c r="T737" s="33" t="s">
        <v>2081</v>
      </c>
      <c r="U737" s="35" t="s">
        <v>1371</v>
      </c>
      <c r="V737" s="177"/>
      <c r="W737" s="178"/>
      <c r="X737" s="211" t="s">
        <v>3679</v>
      </c>
    </row>
    <row r="738" s="83" customFormat="1" ht="26" customHeight="1" spans="1:24">
      <c r="A738" s="31" t="s">
        <v>1387</v>
      </c>
      <c r="B738" s="31" t="s">
        <v>20</v>
      </c>
      <c r="C738" s="31" t="s">
        <v>3817</v>
      </c>
      <c r="D738" s="31" t="s">
        <v>3818</v>
      </c>
      <c r="E738" s="32">
        <v>43775</v>
      </c>
      <c r="F738" s="31" t="s">
        <v>3686</v>
      </c>
      <c r="G738" s="31" t="s">
        <v>2243</v>
      </c>
      <c r="H738" s="33">
        <v>10</v>
      </c>
      <c r="I738" s="33">
        <v>1</v>
      </c>
      <c r="J738" s="34">
        <v>244737.8</v>
      </c>
      <c r="K738" s="34">
        <v>116250.455</v>
      </c>
      <c r="L738" s="34">
        <v>128487.345</v>
      </c>
      <c r="M738" s="33" t="s">
        <v>2079</v>
      </c>
      <c r="N738" s="33" t="s">
        <v>2096</v>
      </c>
      <c r="O738" s="33" t="s">
        <v>2011</v>
      </c>
      <c r="P738" s="33" t="s">
        <v>2081</v>
      </c>
      <c r="Q738" s="33" t="s">
        <v>2103</v>
      </c>
      <c r="R738" s="33" t="s">
        <v>2104</v>
      </c>
      <c r="S738" s="33" t="s">
        <v>2084</v>
      </c>
      <c r="T738" s="33" t="s">
        <v>2081</v>
      </c>
      <c r="U738" s="35" t="s">
        <v>1371</v>
      </c>
      <c r="V738" s="177"/>
      <c r="W738" s="178"/>
      <c r="X738" s="211" t="s">
        <v>3679</v>
      </c>
    </row>
    <row r="739" s="83" customFormat="1" ht="26" customHeight="1" spans="1:24">
      <c r="A739" s="31" t="s">
        <v>1387</v>
      </c>
      <c r="B739" s="31" t="s">
        <v>20</v>
      </c>
      <c r="C739" s="31" t="s">
        <v>3819</v>
      </c>
      <c r="D739" s="31" t="s">
        <v>3820</v>
      </c>
      <c r="E739" s="32">
        <v>43775</v>
      </c>
      <c r="F739" s="31" t="s">
        <v>3686</v>
      </c>
      <c r="G739" s="31" t="s">
        <v>2243</v>
      </c>
      <c r="H739" s="33">
        <v>10</v>
      </c>
      <c r="I739" s="33">
        <v>1</v>
      </c>
      <c r="J739" s="34">
        <v>5750.42</v>
      </c>
      <c r="K739" s="34">
        <v>2731.4495</v>
      </c>
      <c r="L739" s="34">
        <v>3018.9705</v>
      </c>
      <c r="M739" s="33" t="s">
        <v>2079</v>
      </c>
      <c r="N739" s="33" t="s">
        <v>2096</v>
      </c>
      <c r="O739" s="33" t="s">
        <v>2011</v>
      </c>
      <c r="P739" s="33" t="s">
        <v>2081</v>
      </c>
      <c r="Q739" s="33" t="s">
        <v>2103</v>
      </c>
      <c r="R739" s="33" t="s">
        <v>2104</v>
      </c>
      <c r="S739" s="33" t="s">
        <v>2084</v>
      </c>
      <c r="T739" s="33" t="s">
        <v>2081</v>
      </c>
      <c r="U739" s="35" t="s">
        <v>1371</v>
      </c>
      <c r="V739" s="177"/>
      <c r="W739" s="178"/>
      <c r="X739" s="211" t="s">
        <v>3679</v>
      </c>
    </row>
    <row r="740" s="83" customFormat="1" ht="26" customHeight="1" spans="1:24">
      <c r="A740" s="31" t="s">
        <v>1387</v>
      </c>
      <c r="B740" s="31" t="s">
        <v>20</v>
      </c>
      <c r="C740" s="31" t="s">
        <v>3821</v>
      </c>
      <c r="D740" s="31" t="s">
        <v>2599</v>
      </c>
      <c r="E740" s="32">
        <v>43775</v>
      </c>
      <c r="F740" s="31" t="s">
        <v>3686</v>
      </c>
      <c r="G740" s="31" t="s">
        <v>2243</v>
      </c>
      <c r="H740" s="33">
        <v>10</v>
      </c>
      <c r="I740" s="33">
        <v>1</v>
      </c>
      <c r="J740" s="34">
        <v>5750.42</v>
      </c>
      <c r="K740" s="34">
        <v>2731.4495</v>
      </c>
      <c r="L740" s="34">
        <v>3018.9705</v>
      </c>
      <c r="M740" s="33" t="s">
        <v>2079</v>
      </c>
      <c r="N740" s="33" t="s">
        <v>2096</v>
      </c>
      <c r="O740" s="33" t="s">
        <v>2011</v>
      </c>
      <c r="P740" s="33" t="s">
        <v>2081</v>
      </c>
      <c r="Q740" s="33" t="s">
        <v>2103</v>
      </c>
      <c r="R740" s="33" t="s">
        <v>2104</v>
      </c>
      <c r="S740" s="33" t="s">
        <v>2084</v>
      </c>
      <c r="T740" s="33" t="s">
        <v>2081</v>
      </c>
      <c r="U740" s="35" t="s">
        <v>1371</v>
      </c>
      <c r="V740" s="177"/>
      <c r="W740" s="178"/>
      <c r="X740" s="211" t="s">
        <v>3679</v>
      </c>
    </row>
    <row r="741" s="83" customFormat="1" ht="26" customHeight="1" spans="1:24">
      <c r="A741" s="31" t="s">
        <v>1387</v>
      </c>
      <c r="B741" s="31" t="s">
        <v>20</v>
      </c>
      <c r="C741" s="31" t="s">
        <v>3822</v>
      </c>
      <c r="D741" s="31" t="s">
        <v>3823</v>
      </c>
      <c r="E741" s="32">
        <v>43775</v>
      </c>
      <c r="F741" s="31" t="s">
        <v>3686</v>
      </c>
      <c r="G741" s="31" t="s">
        <v>2243</v>
      </c>
      <c r="H741" s="33">
        <v>10</v>
      </c>
      <c r="I741" s="33">
        <v>1</v>
      </c>
      <c r="J741" s="34">
        <v>81770.94</v>
      </c>
      <c r="K741" s="34">
        <v>38841.1965</v>
      </c>
      <c r="L741" s="34">
        <v>42929.7435</v>
      </c>
      <c r="M741" s="33" t="s">
        <v>2079</v>
      </c>
      <c r="N741" s="33" t="s">
        <v>2096</v>
      </c>
      <c r="O741" s="33" t="s">
        <v>2011</v>
      </c>
      <c r="P741" s="33" t="s">
        <v>2081</v>
      </c>
      <c r="Q741" s="33" t="s">
        <v>2103</v>
      </c>
      <c r="R741" s="33" t="s">
        <v>2104</v>
      </c>
      <c r="S741" s="33" t="s">
        <v>2084</v>
      </c>
      <c r="T741" s="33" t="s">
        <v>2081</v>
      </c>
      <c r="U741" s="35" t="s">
        <v>1371</v>
      </c>
      <c r="V741" s="177"/>
      <c r="W741" s="178"/>
      <c r="X741" s="211" t="s">
        <v>3679</v>
      </c>
    </row>
    <row r="742" s="83" customFormat="1" ht="26" customHeight="1" spans="1:24">
      <c r="A742" s="31" t="s">
        <v>1387</v>
      </c>
      <c r="B742" s="31" t="s">
        <v>20</v>
      </c>
      <c r="C742" s="31" t="s">
        <v>3824</v>
      </c>
      <c r="D742" s="31" t="s">
        <v>3825</v>
      </c>
      <c r="E742" s="32">
        <v>43775</v>
      </c>
      <c r="F742" s="31" t="s">
        <v>3686</v>
      </c>
      <c r="G742" s="31" t="s">
        <v>2243</v>
      </c>
      <c r="H742" s="33">
        <v>10</v>
      </c>
      <c r="I742" s="33">
        <v>2</v>
      </c>
      <c r="J742" s="34">
        <v>35077.55</v>
      </c>
      <c r="K742" s="34">
        <v>16661.83625</v>
      </c>
      <c r="L742" s="34">
        <v>18415.71375</v>
      </c>
      <c r="M742" s="33" t="s">
        <v>2079</v>
      </c>
      <c r="N742" s="33" t="s">
        <v>2096</v>
      </c>
      <c r="O742" s="33" t="s">
        <v>2011</v>
      </c>
      <c r="P742" s="33" t="s">
        <v>2081</v>
      </c>
      <c r="Q742" s="33" t="s">
        <v>2103</v>
      </c>
      <c r="R742" s="33" t="s">
        <v>2104</v>
      </c>
      <c r="S742" s="33" t="s">
        <v>2084</v>
      </c>
      <c r="T742" s="33" t="s">
        <v>2081</v>
      </c>
      <c r="U742" s="35" t="s">
        <v>1371</v>
      </c>
      <c r="V742" s="177"/>
      <c r="W742" s="178"/>
      <c r="X742" s="211" t="s">
        <v>3679</v>
      </c>
    </row>
    <row r="743" s="83" customFormat="1" ht="26" customHeight="1" spans="1:24">
      <c r="A743" s="31" t="s">
        <v>1387</v>
      </c>
      <c r="B743" s="31" t="s">
        <v>20</v>
      </c>
      <c r="C743" s="31" t="s">
        <v>3826</v>
      </c>
      <c r="D743" s="31" t="s">
        <v>3827</v>
      </c>
      <c r="E743" s="32">
        <v>43775</v>
      </c>
      <c r="F743" s="31" t="s">
        <v>3686</v>
      </c>
      <c r="G743" s="31" t="s">
        <v>2243</v>
      </c>
      <c r="H743" s="33">
        <v>10</v>
      </c>
      <c r="I743" s="33">
        <v>2</v>
      </c>
      <c r="J743" s="34">
        <v>33122.41</v>
      </c>
      <c r="K743" s="34">
        <v>15733.14475</v>
      </c>
      <c r="L743" s="34">
        <v>17389.26525</v>
      </c>
      <c r="M743" s="33" t="s">
        <v>2079</v>
      </c>
      <c r="N743" s="33" t="s">
        <v>2096</v>
      </c>
      <c r="O743" s="33" t="s">
        <v>2011</v>
      </c>
      <c r="P743" s="33" t="s">
        <v>2081</v>
      </c>
      <c r="Q743" s="33" t="s">
        <v>2103</v>
      </c>
      <c r="R743" s="33" t="s">
        <v>2104</v>
      </c>
      <c r="S743" s="33" t="s">
        <v>2084</v>
      </c>
      <c r="T743" s="33" t="s">
        <v>2081</v>
      </c>
      <c r="U743" s="35" t="s">
        <v>1371</v>
      </c>
      <c r="V743" s="177"/>
      <c r="W743" s="178"/>
      <c r="X743" s="211" t="s">
        <v>3679</v>
      </c>
    </row>
    <row r="744" s="83" customFormat="1" ht="26" customHeight="1" spans="1:24">
      <c r="A744" s="31" t="s">
        <v>1387</v>
      </c>
      <c r="B744" s="31" t="s">
        <v>20</v>
      </c>
      <c r="C744" s="31" t="s">
        <v>3828</v>
      </c>
      <c r="D744" s="31" t="s">
        <v>3829</v>
      </c>
      <c r="E744" s="32">
        <v>43775</v>
      </c>
      <c r="F744" s="31" t="s">
        <v>3686</v>
      </c>
      <c r="G744" s="31" t="s">
        <v>2243</v>
      </c>
      <c r="H744" s="33">
        <v>10</v>
      </c>
      <c r="I744" s="33">
        <v>2</v>
      </c>
      <c r="J744" s="34">
        <v>63484.62</v>
      </c>
      <c r="K744" s="34">
        <v>30155.1945</v>
      </c>
      <c r="L744" s="34">
        <v>33329.4255</v>
      </c>
      <c r="M744" s="33" t="s">
        <v>2079</v>
      </c>
      <c r="N744" s="33" t="s">
        <v>2096</v>
      </c>
      <c r="O744" s="33" t="s">
        <v>2011</v>
      </c>
      <c r="P744" s="33" t="s">
        <v>2081</v>
      </c>
      <c r="Q744" s="33" t="s">
        <v>2103</v>
      </c>
      <c r="R744" s="33" t="s">
        <v>2104</v>
      </c>
      <c r="S744" s="33" t="s">
        <v>2084</v>
      </c>
      <c r="T744" s="33" t="s">
        <v>2081</v>
      </c>
      <c r="U744" s="35" t="s">
        <v>1371</v>
      </c>
      <c r="V744" s="177"/>
      <c r="W744" s="178"/>
      <c r="X744" s="211" t="s">
        <v>3679</v>
      </c>
    </row>
    <row r="745" s="83" customFormat="1" ht="26" customHeight="1" spans="1:24">
      <c r="A745" s="31" t="s">
        <v>1387</v>
      </c>
      <c r="B745" s="31" t="s">
        <v>20</v>
      </c>
      <c r="C745" s="31" t="s">
        <v>3830</v>
      </c>
      <c r="D745" s="31" t="s">
        <v>3831</v>
      </c>
      <c r="E745" s="32">
        <v>43775</v>
      </c>
      <c r="F745" s="31" t="s">
        <v>3686</v>
      </c>
      <c r="G745" s="31" t="s">
        <v>2243</v>
      </c>
      <c r="H745" s="33">
        <v>10</v>
      </c>
      <c r="I745" s="33">
        <v>6</v>
      </c>
      <c r="J745" s="34">
        <v>280735.4</v>
      </c>
      <c r="K745" s="34">
        <v>133349.315</v>
      </c>
      <c r="L745" s="34">
        <v>147386.085</v>
      </c>
      <c r="M745" s="33" t="s">
        <v>2079</v>
      </c>
      <c r="N745" s="33" t="s">
        <v>2096</v>
      </c>
      <c r="O745" s="33" t="s">
        <v>2011</v>
      </c>
      <c r="P745" s="33" t="s">
        <v>2081</v>
      </c>
      <c r="Q745" s="33" t="s">
        <v>2103</v>
      </c>
      <c r="R745" s="33" t="s">
        <v>2104</v>
      </c>
      <c r="S745" s="33" t="s">
        <v>2084</v>
      </c>
      <c r="T745" s="33" t="s">
        <v>2081</v>
      </c>
      <c r="U745" s="35" t="s">
        <v>1371</v>
      </c>
      <c r="V745" s="177"/>
      <c r="W745" s="178"/>
      <c r="X745" s="211" t="s">
        <v>3679</v>
      </c>
    </row>
    <row r="746" s="83" customFormat="1" ht="26" customHeight="1" spans="1:24">
      <c r="A746" s="31" t="s">
        <v>1387</v>
      </c>
      <c r="B746" s="31" t="s">
        <v>20</v>
      </c>
      <c r="C746" s="31" t="s">
        <v>3832</v>
      </c>
      <c r="D746" s="31" t="s">
        <v>3833</v>
      </c>
      <c r="E746" s="32">
        <v>43775</v>
      </c>
      <c r="F746" s="31" t="s">
        <v>3686</v>
      </c>
      <c r="G746" s="31" t="s">
        <v>2243</v>
      </c>
      <c r="H746" s="33">
        <v>10</v>
      </c>
      <c r="I746" s="33">
        <v>1</v>
      </c>
      <c r="J746" s="34">
        <v>200919.7</v>
      </c>
      <c r="K746" s="34">
        <v>95436.8575</v>
      </c>
      <c r="L746" s="34">
        <v>105482.8425</v>
      </c>
      <c r="M746" s="33" t="s">
        <v>2079</v>
      </c>
      <c r="N746" s="33" t="s">
        <v>2096</v>
      </c>
      <c r="O746" s="33" t="s">
        <v>2011</v>
      </c>
      <c r="P746" s="33" t="s">
        <v>2081</v>
      </c>
      <c r="Q746" s="33" t="s">
        <v>2103</v>
      </c>
      <c r="R746" s="33" t="s">
        <v>2104</v>
      </c>
      <c r="S746" s="33" t="s">
        <v>2084</v>
      </c>
      <c r="T746" s="33" t="s">
        <v>2081</v>
      </c>
      <c r="U746" s="35" t="s">
        <v>1371</v>
      </c>
      <c r="V746" s="177"/>
      <c r="W746" s="178"/>
      <c r="X746" s="211" t="s">
        <v>3679</v>
      </c>
    </row>
    <row r="747" s="83" customFormat="1" ht="26" customHeight="1" spans="1:24">
      <c r="A747" s="31" t="s">
        <v>1387</v>
      </c>
      <c r="B747" s="31" t="s">
        <v>20</v>
      </c>
      <c r="C747" s="31" t="s">
        <v>3834</v>
      </c>
      <c r="D747" s="31" t="s">
        <v>3835</v>
      </c>
      <c r="E747" s="32">
        <v>43775</v>
      </c>
      <c r="F747" s="31" t="s">
        <v>3686</v>
      </c>
      <c r="G747" s="31" t="s">
        <v>2243</v>
      </c>
      <c r="H747" s="33">
        <v>10</v>
      </c>
      <c r="I747" s="33">
        <v>2</v>
      </c>
      <c r="J747" s="34">
        <v>23231.68</v>
      </c>
      <c r="K747" s="34">
        <v>11035.048</v>
      </c>
      <c r="L747" s="34">
        <v>12196.632</v>
      </c>
      <c r="M747" s="33" t="s">
        <v>2079</v>
      </c>
      <c r="N747" s="33" t="s">
        <v>2096</v>
      </c>
      <c r="O747" s="33" t="s">
        <v>2011</v>
      </c>
      <c r="P747" s="33" t="s">
        <v>2081</v>
      </c>
      <c r="Q747" s="33" t="s">
        <v>2103</v>
      </c>
      <c r="R747" s="33" t="s">
        <v>2104</v>
      </c>
      <c r="S747" s="33" t="s">
        <v>2084</v>
      </c>
      <c r="T747" s="33" t="s">
        <v>2081</v>
      </c>
      <c r="U747" s="35" t="s">
        <v>1371</v>
      </c>
      <c r="V747" s="177"/>
      <c r="W747" s="178"/>
      <c r="X747" s="211" t="s">
        <v>3679</v>
      </c>
    </row>
    <row r="748" s="83" customFormat="1" ht="26" customHeight="1" spans="1:24">
      <c r="A748" s="31" t="s">
        <v>1387</v>
      </c>
      <c r="B748" s="31" t="s">
        <v>20</v>
      </c>
      <c r="C748" s="31" t="s">
        <v>3836</v>
      </c>
      <c r="D748" s="31" t="s">
        <v>3837</v>
      </c>
      <c r="E748" s="32">
        <v>43775</v>
      </c>
      <c r="F748" s="31" t="s">
        <v>3686</v>
      </c>
      <c r="G748" s="31" t="s">
        <v>2243</v>
      </c>
      <c r="H748" s="33">
        <v>10</v>
      </c>
      <c r="I748" s="33">
        <v>1</v>
      </c>
      <c r="J748" s="34">
        <v>27026.97</v>
      </c>
      <c r="K748" s="34">
        <v>12837.81075</v>
      </c>
      <c r="L748" s="34">
        <v>14189.15925</v>
      </c>
      <c r="M748" s="33" t="s">
        <v>2079</v>
      </c>
      <c r="N748" s="33" t="s">
        <v>2096</v>
      </c>
      <c r="O748" s="33" t="s">
        <v>2011</v>
      </c>
      <c r="P748" s="33" t="s">
        <v>2081</v>
      </c>
      <c r="Q748" s="33" t="s">
        <v>2103</v>
      </c>
      <c r="R748" s="33" t="s">
        <v>2104</v>
      </c>
      <c r="S748" s="33" t="s">
        <v>2084</v>
      </c>
      <c r="T748" s="33" t="s">
        <v>2081</v>
      </c>
      <c r="U748" s="35" t="s">
        <v>1371</v>
      </c>
      <c r="V748" s="177"/>
      <c r="W748" s="178"/>
      <c r="X748" s="211" t="s">
        <v>3679</v>
      </c>
    </row>
    <row r="749" s="83" customFormat="1" ht="26" customHeight="1" spans="1:24">
      <c r="A749" s="31" t="s">
        <v>1387</v>
      </c>
      <c r="B749" s="31" t="s">
        <v>20</v>
      </c>
      <c r="C749" s="31" t="s">
        <v>3838</v>
      </c>
      <c r="D749" s="31" t="s">
        <v>3839</v>
      </c>
      <c r="E749" s="32">
        <v>43775</v>
      </c>
      <c r="F749" s="31" t="s">
        <v>3686</v>
      </c>
      <c r="G749" s="31" t="s">
        <v>2243</v>
      </c>
      <c r="H749" s="33">
        <v>10</v>
      </c>
      <c r="I749" s="33">
        <v>1</v>
      </c>
      <c r="J749" s="34">
        <v>39562.88</v>
      </c>
      <c r="K749" s="34">
        <v>18792.368</v>
      </c>
      <c r="L749" s="34">
        <v>20770.512</v>
      </c>
      <c r="M749" s="33" t="s">
        <v>2079</v>
      </c>
      <c r="N749" s="33" t="s">
        <v>2096</v>
      </c>
      <c r="O749" s="33" t="s">
        <v>2011</v>
      </c>
      <c r="P749" s="33" t="s">
        <v>2081</v>
      </c>
      <c r="Q749" s="33" t="s">
        <v>2103</v>
      </c>
      <c r="R749" s="33" t="s">
        <v>2104</v>
      </c>
      <c r="S749" s="33" t="s">
        <v>2084</v>
      </c>
      <c r="T749" s="33" t="s">
        <v>2081</v>
      </c>
      <c r="U749" s="35" t="s">
        <v>1371</v>
      </c>
      <c r="V749" s="177"/>
      <c r="W749" s="178"/>
      <c r="X749" s="211" t="s">
        <v>3679</v>
      </c>
    </row>
    <row r="750" s="83" customFormat="1" ht="26" customHeight="1" spans="1:24">
      <c r="A750" s="31" t="s">
        <v>1387</v>
      </c>
      <c r="B750" s="31" t="s">
        <v>20</v>
      </c>
      <c r="C750" s="31" t="s">
        <v>3840</v>
      </c>
      <c r="D750" s="31" t="s">
        <v>3841</v>
      </c>
      <c r="E750" s="32">
        <v>43775</v>
      </c>
      <c r="F750" s="31" t="s">
        <v>3686</v>
      </c>
      <c r="G750" s="31" t="s">
        <v>2243</v>
      </c>
      <c r="H750" s="33">
        <v>10</v>
      </c>
      <c r="I750" s="33">
        <v>3</v>
      </c>
      <c r="J750" s="34">
        <v>107647.83</v>
      </c>
      <c r="K750" s="34">
        <v>51132.71925</v>
      </c>
      <c r="L750" s="34">
        <v>56515.11075</v>
      </c>
      <c r="M750" s="33" t="s">
        <v>2079</v>
      </c>
      <c r="N750" s="33" t="s">
        <v>2096</v>
      </c>
      <c r="O750" s="33" t="s">
        <v>2011</v>
      </c>
      <c r="P750" s="33" t="s">
        <v>2081</v>
      </c>
      <c r="Q750" s="33" t="s">
        <v>2103</v>
      </c>
      <c r="R750" s="33" t="s">
        <v>2104</v>
      </c>
      <c r="S750" s="33" t="s">
        <v>2084</v>
      </c>
      <c r="T750" s="33" t="s">
        <v>2081</v>
      </c>
      <c r="U750" s="35" t="s">
        <v>1371</v>
      </c>
      <c r="V750" s="177"/>
      <c r="W750" s="178"/>
      <c r="X750" s="211" t="s">
        <v>3679</v>
      </c>
    </row>
    <row r="751" s="83" customFormat="1" ht="26" customHeight="1" spans="1:24">
      <c r="A751" s="31" t="s">
        <v>1387</v>
      </c>
      <c r="B751" s="31" t="s">
        <v>20</v>
      </c>
      <c r="C751" s="31" t="s">
        <v>3842</v>
      </c>
      <c r="D751" s="31" t="s">
        <v>3843</v>
      </c>
      <c r="E751" s="32">
        <v>43775</v>
      </c>
      <c r="F751" s="31" t="s">
        <v>3686</v>
      </c>
      <c r="G751" s="31" t="s">
        <v>2243</v>
      </c>
      <c r="H751" s="33">
        <v>10</v>
      </c>
      <c r="I751" s="33">
        <v>3</v>
      </c>
      <c r="J751" s="34">
        <v>31742.31</v>
      </c>
      <c r="K751" s="34">
        <v>15077.59725</v>
      </c>
      <c r="L751" s="34">
        <v>16664.71275</v>
      </c>
      <c r="M751" s="33" t="s">
        <v>2079</v>
      </c>
      <c r="N751" s="33" t="s">
        <v>2096</v>
      </c>
      <c r="O751" s="33" t="s">
        <v>2011</v>
      </c>
      <c r="P751" s="33" t="s">
        <v>2081</v>
      </c>
      <c r="Q751" s="33" t="s">
        <v>2103</v>
      </c>
      <c r="R751" s="33" t="s">
        <v>2104</v>
      </c>
      <c r="S751" s="33" t="s">
        <v>2084</v>
      </c>
      <c r="T751" s="33" t="s">
        <v>2081</v>
      </c>
      <c r="U751" s="35" t="s">
        <v>1371</v>
      </c>
      <c r="V751" s="177"/>
      <c r="W751" s="178"/>
      <c r="X751" s="211" t="s">
        <v>3679</v>
      </c>
    </row>
    <row r="752" s="83" customFormat="1" ht="26" customHeight="1" spans="1:24">
      <c r="A752" s="31" t="s">
        <v>1387</v>
      </c>
      <c r="B752" s="31" t="s">
        <v>20</v>
      </c>
      <c r="C752" s="31" t="s">
        <v>3844</v>
      </c>
      <c r="D752" s="31" t="s">
        <v>3845</v>
      </c>
      <c r="E752" s="32">
        <v>43775</v>
      </c>
      <c r="F752" s="31" t="s">
        <v>3686</v>
      </c>
      <c r="G752" s="31" t="s">
        <v>2243</v>
      </c>
      <c r="H752" s="33">
        <v>10</v>
      </c>
      <c r="I752" s="33">
        <v>1</v>
      </c>
      <c r="J752" s="34">
        <v>24151.76</v>
      </c>
      <c r="K752" s="34">
        <v>11472.086</v>
      </c>
      <c r="L752" s="34">
        <v>12679.674</v>
      </c>
      <c r="M752" s="33" t="s">
        <v>2079</v>
      </c>
      <c r="N752" s="33" t="s">
        <v>2096</v>
      </c>
      <c r="O752" s="33" t="s">
        <v>2011</v>
      </c>
      <c r="P752" s="33" t="s">
        <v>2081</v>
      </c>
      <c r="Q752" s="33" t="s">
        <v>2103</v>
      </c>
      <c r="R752" s="33" t="s">
        <v>2104</v>
      </c>
      <c r="S752" s="33" t="s">
        <v>2084</v>
      </c>
      <c r="T752" s="33" t="s">
        <v>2081</v>
      </c>
      <c r="U752" s="35" t="s">
        <v>1371</v>
      </c>
      <c r="V752" s="177"/>
      <c r="W752" s="178"/>
      <c r="X752" s="211" t="s">
        <v>3679</v>
      </c>
    </row>
    <row r="753" s="83" customFormat="1" ht="26" customHeight="1" spans="1:24">
      <c r="A753" s="31" t="s">
        <v>1387</v>
      </c>
      <c r="B753" s="31" t="s">
        <v>20</v>
      </c>
      <c r="C753" s="31" t="s">
        <v>3846</v>
      </c>
      <c r="D753" s="31" t="s">
        <v>3847</v>
      </c>
      <c r="E753" s="32">
        <v>43775</v>
      </c>
      <c r="F753" s="31" t="s">
        <v>3686</v>
      </c>
      <c r="G753" s="31" t="s">
        <v>2243</v>
      </c>
      <c r="H753" s="33">
        <v>10</v>
      </c>
      <c r="I753" s="33">
        <v>2</v>
      </c>
      <c r="J753" s="34">
        <v>22311.62</v>
      </c>
      <c r="K753" s="34">
        <v>10598.0195</v>
      </c>
      <c r="L753" s="34">
        <v>11713.6005</v>
      </c>
      <c r="M753" s="33" t="s">
        <v>2079</v>
      </c>
      <c r="N753" s="33" t="s">
        <v>2096</v>
      </c>
      <c r="O753" s="33" t="s">
        <v>2011</v>
      </c>
      <c r="P753" s="33" t="s">
        <v>2081</v>
      </c>
      <c r="Q753" s="33" t="s">
        <v>2103</v>
      </c>
      <c r="R753" s="33" t="s">
        <v>2104</v>
      </c>
      <c r="S753" s="33" t="s">
        <v>2084</v>
      </c>
      <c r="T753" s="33" t="s">
        <v>2081</v>
      </c>
      <c r="U753" s="35" t="s">
        <v>1371</v>
      </c>
      <c r="V753" s="177"/>
      <c r="W753" s="178"/>
      <c r="X753" s="211" t="s">
        <v>3679</v>
      </c>
    </row>
    <row r="754" s="83" customFormat="1" ht="26" customHeight="1" spans="1:24">
      <c r="A754" s="31" t="s">
        <v>1387</v>
      </c>
      <c r="B754" s="31" t="s">
        <v>20</v>
      </c>
      <c r="C754" s="31" t="s">
        <v>3848</v>
      </c>
      <c r="D754" s="31" t="s">
        <v>3849</v>
      </c>
      <c r="E754" s="32">
        <v>43775</v>
      </c>
      <c r="F754" s="31" t="s">
        <v>3686</v>
      </c>
      <c r="G754" s="31" t="s">
        <v>2243</v>
      </c>
      <c r="H754" s="33">
        <v>10</v>
      </c>
      <c r="I754" s="33">
        <v>1</v>
      </c>
      <c r="J754" s="34">
        <v>25991.89</v>
      </c>
      <c r="K754" s="34">
        <v>12346.14775</v>
      </c>
      <c r="L754" s="34">
        <v>13645.74225</v>
      </c>
      <c r="M754" s="33" t="s">
        <v>2079</v>
      </c>
      <c r="N754" s="33" t="s">
        <v>2096</v>
      </c>
      <c r="O754" s="33" t="s">
        <v>2011</v>
      </c>
      <c r="P754" s="33" t="s">
        <v>2081</v>
      </c>
      <c r="Q754" s="33" t="s">
        <v>2103</v>
      </c>
      <c r="R754" s="33" t="s">
        <v>2104</v>
      </c>
      <c r="S754" s="33" t="s">
        <v>2084</v>
      </c>
      <c r="T754" s="33" t="s">
        <v>2081</v>
      </c>
      <c r="U754" s="35" t="s">
        <v>1371</v>
      </c>
      <c r="V754" s="177"/>
      <c r="W754" s="178"/>
      <c r="X754" s="211" t="s">
        <v>3679</v>
      </c>
    </row>
    <row r="755" s="83" customFormat="1" ht="26" customHeight="1" spans="1:24">
      <c r="A755" s="31" t="s">
        <v>1387</v>
      </c>
      <c r="B755" s="31" t="s">
        <v>20</v>
      </c>
      <c r="C755" s="31" t="s">
        <v>3850</v>
      </c>
      <c r="D755" s="31" t="s">
        <v>3851</v>
      </c>
      <c r="E755" s="32">
        <v>43775</v>
      </c>
      <c r="F755" s="31" t="s">
        <v>3686</v>
      </c>
      <c r="G755" s="31" t="s">
        <v>2243</v>
      </c>
      <c r="H755" s="33">
        <v>10</v>
      </c>
      <c r="I755" s="33">
        <v>1</v>
      </c>
      <c r="J755" s="34">
        <v>55549.04</v>
      </c>
      <c r="K755" s="34">
        <v>26385.794</v>
      </c>
      <c r="L755" s="34">
        <v>29163.246</v>
      </c>
      <c r="M755" s="33" t="s">
        <v>2079</v>
      </c>
      <c r="N755" s="33" t="s">
        <v>2096</v>
      </c>
      <c r="O755" s="33" t="s">
        <v>2011</v>
      </c>
      <c r="P755" s="33" t="s">
        <v>2081</v>
      </c>
      <c r="Q755" s="33" t="s">
        <v>2103</v>
      </c>
      <c r="R755" s="33" t="s">
        <v>2104</v>
      </c>
      <c r="S755" s="33" t="s">
        <v>2084</v>
      </c>
      <c r="T755" s="33" t="s">
        <v>2081</v>
      </c>
      <c r="U755" s="35" t="s">
        <v>1371</v>
      </c>
      <c r="V755" s="177"/>
      <c r="W755" s="178"/>
      <c r="X755" s="211" t="s">
        <v>3679</v>
      </c>
    </row>
    <row r="756" s="83" customFormat="1" ht="26" customHeight="1" spans="1:24">
      <c r="A756" s="31" t="s">
        <v>1387</v>
      </c>
      <c r="B756" s="31" t="s">
        <v>20</v>
      </c>
      <c r="C756" s="31" t="s">
        <v>3852</v>
      </c>
      <c r="D756" s="31" t="s">
        <v>3853</v>
      </c>
      <c r="E756" s="32">
        <v>43775</v>
      </c>
      <c r="F756" s="31" t="s">
        <v>3686</v>
      </c>
      <c r="G756" s="31" t="s">
        <v>2243</v>
      </c>
      <c r="H756" s="33">
        <v>10</v>
      </c>
      <c r="I756" s="33">
        <v>6</v>
      </c>
      <c r="J756" s="34">
        <v>101207.37</v>
      </c>
      <c r="K756" s="34">
        <v>48073.50075</v>
      </c>
      <c r="L756" s="34">
        <v>53133.86925</v>
      </c>
      <c r="M756" s="33" t="s">
        <v>2079</v>
      </c>
      <c r="N756" s="33" t="s">
        <v>2096</v>
      </c>
      <c r="O756" s="33" t="s">
        <v>2011</v>
      </c>
      <c r="P756" s="33" t="s">
        <v>2081</v>
      </c>
      <c r="Q756" s="33" t="s">
        <v>2103</v>
      </c>
      <c r="R756" s="33" t="s">
        <v>2104</v>
      </c>
      <c r="S756" s="33" t="s">
        <v>2084</v>
      </c>
      <c r="T756" s="33" t="s">
        <v>2081</v>
      </c>
      <c r="U756" s="35" t="s">
        <v>1371</v>
      </c>
      <c r="V756" s="177"/>
      <c r="W756" s="178"/>
      <c r="X756" s="211" t="s">
        <v>3679</v>
      </c>
    </row>
    <row r="757" s="83" customFormat="1" ht="26" customHeight="1" spans="1:24">
      <c r="A757" s="31" t="s">
        <v>1387</v>
      </c>
      <c r="B757" s="31" t="s">
        <v>20</v>
      </c>
      <c r="C757" s="31" t="s">
        <v>3854</v>
      </c>
      <c r="D757" s="31" t="s">
        <v>3855</v>
      </c>
      <c r="E757" s="32">
        <v>43775</v>
      </c>
      <c r="F757" s="31" t="s">
        <v>3686</v>
      </c>
      <c r="G757" s="31" t="s">
        <v>2243</v>
      </c>
      <c r="H757" s="33">
        <v>10</v>
      </c>
      <c r="I757" s="33">
        <v>1</v>
      </c>
      <c r="J757" s="34">
        <v>34502.51</v>
      </c>
      <c r="K757" s="34">
        <v>16388.69225</v>
      </c>
      <c r="L757" s="34">
        <v>18113.81775</v>
      </c>
      <c r="M757" s="33" t="s">
        <v>2079</v>
      </c>
      <c r="N757" s="33" t="s">
        <v>2096</v>
      </c>
      <c r="O757" s="33" t="s">
        <v>2011</v>
      </c>
      <c r="P757" s="33" t="s">
        <v>2081</v>
      </c>
      <c r="Q757" s="33" t="s">
        <v>2103</v>
      </c>
      <c r="R757" s="33" t="s">
        <v>2104</v>
      </c>
      <c r="S757" s="33" t="s">
        <v>2084</v>
      </c>
      <c r="T757" s="33" t="s">
        <v>2081</v>
      </c>
      <c r="U757" s="35" t="s">
        <v>1371</v>
      </c>
      <c r="V757" s="177"/>
      <c r="W757" s="178"/>
      <c r="X757" s="211" t="s">
        <v>3679</v>
      </c>
    </row>
    <row r="758" s="83" customFormat="1" ht="26" customHeight="1" spans="1:24">
      <c r="A758" s="31" t="s">
        <v>1387</v>
      </c>
      <c r="B758" s="31" t="s">
        <v>20</v>
      </c>
      <c r="C758" s="31" t="s">
        <v>3856</v>
      </c>
      <c r="D758" s="31" t="s">
        <v>3857</v>
      </c>
      <c r="E758" s="32">
        <v>43775</v>
      </c>
      <c r="F758" s="31" t="s">
        <v>3686</v>
      </c>
      <c r="G758" s="31" t="s">
        <v>2243</v>
      </c>
      <c r="H758" s="33">
        <v>10</v>
      </c>
      <c r="I758" s="33">
        <v>1</v>
      </c>
      <c r="J758" s="34">
        <v>6900.5</v>
      </c>
      <c r="K758" s="34">
        <v>3277.7375</v>
      </c>
      <c r="L758" s="34">
        <v>3622.7625</v>
      </c>
      <c r="M758" s="33" t="s">
        <v>2079</v>
      </c>
      <c r="N758" s="33" t="s">
        <v>2096</v>
      </c>
      <c r="O758" s="33" t="s">
        <v>1997</v>
      </c>
      <c r="P758" s="33" t="s">
        <v>2081</v>
      </c>
      <c r="Q758" s="33" t="s">
        <v>2103</v>
      </c>
      <c r="R758" s="33" t="s">
        <v>2104</v>
      </c>
      <c r="S758" s="33" t="s">
        <v>2084</v>
      </c>
      <c r="T758" s="33" t="s">
        <v>2081</v>
      </c>
      <c r="U758" s="35" t="s">
        <v>1371</v>
      </c>
      <c r="V758" s="177"/>
      <c r="W758" s="178"/>
      <c r="X758" s="211" t="s">
        <v>3679</v>
      </c>
    </row>
    <row r="759" s="83" customFormat="1" ht="26" customHeight="1" spans="1:24">
      <c r="A759" s="31" t="s">
        <v>1387</v>
      </c>
      <c r="B759" s="31" t="s">
        <v>20</v>
      </c>
      <c r="C759" s="31" t="s">
        <v>3858</v>
      </c>
      <c r="D759" s="31" t="s">
        <v>3859</v>
      </c>
      <c r="E759" s="32">
        <v>43775</v>
      </c>
      <c r="F759" s="31" t="s">
        <v>3686</v>
      </c>
      <c r="G759" s="31" t="s">
        <v>2243</v>
      </c>
      <c r="H759" s="33">
        <v>10</v>
      </c>
      <c r="I759" s="33">
        <v>8</v>
      </c>
      <c r="J759" s="34">
        <v>44853.27</v>
      </c>
      <c r="K759" s="34">
        <v>21305.30325</v>
      </c>
      <c r="L759" s="34">
        <v>23547.96675</v>
      </c>
      <c r="M759" s="33" t="s">
        <v>2079</v>
      </c>
      <c r="N759" s="33" t="s">
        <v>2096</v>
      </c>
      <c r="O759" s="33" t="s">
        <v>1997</v>
      </c>
      <c r="P759" s="33" t="s">
        <v>2081</v>
      </c>
      <c r="Q759" s="33" t="s">
        <v>2103</v>
      </c>
      <c r="R759" s="33" t="s">
        <v>2104</v>
      </c>
      <c r="S759" s="33" t="s">
        <v>2084</v>
      </c>
      <c r="T759" s="33" t="s">
        <v>2081</v>
      </c>
      <c r="U759" s="35" t="s">
        <v>1371</v>
      </c>
      <c r="V759" s="177"/>
      <c r="W759" s="178"/>
      <c r="X759" s="211" t="s">
        <v>3679</v>
      </c>
    </row>
    <row r="760" s="83" customFormat="1" ht="26" customHeight="1" spans="1:24">
      <c r="A760" s="31" t="s">
        <v>1387</v>
      </c>
      <c r="B760" s="31" t="s">
        <v>20</v>
      </c>
      <c r="C760" s="31" t="s">
        <v>3860</v>
      </c>
      <c r="D760" s="31" t="s">
        <v>3861</v>
      </c>
      <c r="E760" s="32">
        <v>43775</v>
      </c>
      <c r="F760" s="31" t="s">
        <v>3686</v>
      </c>
      <c r="G760" s="31" t="s">
        <v>2243</v>
      </c>
      <c r="H760" s="33">
        <v>10</v>
      </c>
      <c r="I760" s="33">
        <v>1</v>
      </c>
      <c r="J760" s="34">
        <v>40252.93</v>
      </c>
      <c r="K760" s="34">
        <v>19120.14175</v>
      </c>
      <c r="L760" s="34">
        <v>21132.78825</v>
      </c>
      <c r="M760" s="33" t="s">
        <v>2079</v>
      </c>
      <c r="N760" s="33" t="s">
        <v>2089</v>
      </c>
      <c r="O760" s="33" t="s">
        <v>1997</v>
      </c>
      <c r="P760" s="33" t="s">
        <v>2081</v>
      </c>
      <c r="Q760" s="33" t="s">
        <v>2103</v>
      </c>
      <c r="R760" s="33" t="s">
        <v>2104</v>
      </c>
      <c r="S760" s="33" t="s">
        <v>2084</v>
      </c>
      <c r="T760" s="33" t="s">
        <v>2081</v>
      </c>
      <c r="U760" s="35" t="s">
        <v>1371</v>
      </c>
      <c r="V760" s="177"/>
      <c r="W760" s="178"/>
      <c r="X760" s="211" t="s">
        <v>3679</v>
      </c>
    </row>
    <row r="761" s="83" customFormat="1" ht="26" customHeight="1" spans="1:24">
      <c r="A761" s="31" t="s">
        <v>1387</v>
      </c>
      <c r="B761" s="31" t="s">
        <v>20</v>
      </c>
      <c r="C761" s="31" t="s">
        <v>3862</v>
      </c>
      <c r="D761" s="31" t="s">
        <v>3863</v>
      </c>
      <c r="E761" s="32">
        <v>43775</v>
      </c>
      <c r="F761" s="31" t="s">
        <v>3686</v>
      </c>
      <c r="G761" s="31" t="s">
        <v>2243</v>
      </c>
      <c r="H761" s="33">
        <v>10</v>
      </c>
      <c r="I761" s="33">
        <v>1</v>
      </c>
      <c r="J761" s="34">
        <v>13225.96</v>
      </c>
      <c r="K761" s="34">
        <v>6282.331</v>
      </c>
      <c r="L761" s="34">
        <v>6943.629</v>
      </c>
      <c r="M761" s="33" t="s">
        <v>2079</v>
      </c>
      <c r="N761" s="33" t="s">
        <v>2096</v>
      </c>
      <c r="O761" s="33" t="s">
        <v>1997</v>
      </c>
      <c r="P761" s="33" t="s">
        <v>2081</v>
      </c>
      <c r="Q761" s="33" t="s">
        <v>2103</v>
      </c>
      <c r="R761" s="33" t="s">
        <v>2104</v>
      </c>
      <c r="S761" s="33" t="s">
        <v>2084</v>
      </c>
      <c r="T761" s="33" t="s">
        <v>2081</v>
      </c>
      <c r="U761" s="35" t="s">
        <v>1371</v>
      </c>
      <c r="V761" s="177"/>
      <c r="W761" s="178"/>
      <c r="X761" s="211" t="s">
        <v>3679</v>
      </c>
    </row>
    <row r="762" s="83" customFormat="1" ht="26" customHeight="1" spans="1:24">
      <c r="A762" s="31" t="s">
        <v>1387</v>
      </c>
      <c r="B762" s="31" t="s">
        <v>20</v>
      </c>
      <c r="C762" s="31" t="s">
        <v>3864</v>
      </c>
      <c r="D762" s="31" t="s">
        <v>3865</v>
      </c>
      <c r="E762" s="32">
        <v>43775</v>
      </c>
      <c r="F762" s="31" t="s">
        <v>3686</v>
      </c>
      <c r="G762" s="31" t="s">
        <v>2243</v>
      </c>
      <c r="H762" s="33">
        <v>10</v>
      </c>
      <c r="I762" s="33">
        <v>1</v>
      </c>
      <c r="J762" s="34">
        <v>2875.21</v>
      </c>
      <c r="K762" s="34">
        <v>1365.72475</v>
      </c>
      <c r="L762" s="34">
        <v>1509.48525</v>
      </c>
      <c r="M762" s="33" t="s">
        <v>2079</v>
      </c>
      <c r="N762" s="33" t="s">
        <v>2096</v>
      </c>
      <c r="O762" s="33" t="s">
        <v>1997</v>
      </c>
      <c r="P762" s="33" t="s">
        <v>2081</v>
      </c>
      <c r="Q762" s="33" t="s">
        <v>2103</v>
      </c>
      <c r="R762" s="33" t="s">
        <v>2104</v>
      </c>
      <c r="S762" s="33" t="s">
        <v>2084</v>
      </c>
      <c r="T762" s="33" t="s">
        <v>2081</v>
      </c>
      <c r="U762" s="35" t="s">
        <v>1371</v>
      </c>
      <c r="V762" s="177"/>
      <c r="W762" s="178"/>
      <c r="X762" s="211" t="s">
        <v>3679</v>
      </c>
    </row>
    <row r="763" s="83" customFormat="1" ht="26" customHeight="1" spans="1:24">
      <c r="A763" s="31" t="s">
        <v>1387</v>
      </c>
      <c r="B763" s="31" t="s">
        <v>20</v>
      </c>
      <c r="C763" s="31" t="s">
        <v>3866</v>
      </c>
      <c r="D763" s="31" t="s">
        <v>3867</v>
      </c>
      <c r="E763" s="32">
        <v>43775</v>
      </c>
      <c r="F763" s="31" t="s">
        <v>3686</v>
      </c>
      <c r="G763" s="31" t="s">
        <v>2243</v>
      </c>
      <c r="H763" s="33">
        <v>10</v>
      </c>
      <c r="I763" s="33">
        <v>1</v>
      </c>
      <c r="J763" s="34">
        <v>9200.67</v>
      </c>
      <c r="K763" s="34">
        <v>4370.31825</v>
      </c>
      <c r="L763" s="34">
        <v>4830.35175</v>
      </c>
      <c r="M763" s="33" t="s">
        <v>2079</v>
      </c>
      <c r="N763" s="33" t="s">
        <v>2096</v>
      </c>
      <c r="O763" s="33" t="s">
        <v>1997</v>
      </c>
      <c r="P763" s="33" t="s">
        <v>2081</v>
      </c>
      <c r="Q763" s="33" t="s">
        <v>2103</v>
      </c>
      <c r="R763" s="33" t="s">
        <v>2104</v>
      </c>
      <c r="S763" s="33" t="s">
        <v>2084</v>
      </c>
      <c r="T763" s="33" t="s">
        <v>2081</v>
      </c>
      <c r="U763" s="35" t="s">
        <v>1371</v>
      </c>
      <c r="V763" s="177"/>
      <c r="W763" s="178"/>
      <c r="X763" s="211" t="s">
        <v>3679</v>
      </c>
    </row>
    <row r="764" s="83" customFormat="1" ht="26" customHeight="1" spans="1:24">
      <c r="A764" s="31" t="s">
        <v>1387</v>
      </c>
      <c r="B764" s="31" t="s">
        <v>20</v>
      </c>
      <c r="C764" s="31" t="s">
        <v>3868</v>
      </c>
      <c r="D764" s="31" t="s">
        <v>3869</v>
      </c>
      <c r="E764" s="32">
        <v>43775</v>
      </c>
      <c r="F764" s="31" t="s">
        <v>3686</v>
      </c>
      <c r="G764" s="31" t="s">
        <v>2243</v>
      </c>
      <c r="H764" s="33">
        <v>10</v>
      </c>
      <c r="I764" s="33">
        <v>5</v>
      </c>
      <c r="J764" s="34">
        <v>255663.58</v>
      </c>
      <c r="K764" s="34">
        <v>121440.2005</v>
      </c>
      <c r="L764" s="34">
        <v>134223.3795</v>
      </c>
      <c r="M764" s="33" t="s">
        <v>2079</v>
      </c>
      <c r="N764" s="33" t="s">
        <v>2096</v>
      </c>
      <c r="O764" s="33" t="s">
        <v>1997</v>
      </c>
      <c r="P764" s="33" t="s">
        <v>2081</v>
      </c>
      <c r="Q764" s="33" t="s">
        <v>2103</v>
      </c>
      <c r="R764" s="33" t="s">
        <v>2104</v>
      </c>
      <c r="S764" s="33" t="s">
        <v>2084</v>
      </c>
      <c r="T764" s="33" t="s">
        <v>2081</v>
      </c>
      <c r="U764" s="35" t="s">
        <v>1371</v>
      </c>
      <c r="V764" s="177"/>
      <c r="W764" s="178"/>
      <c r="X764" s="211" t="s">
        <v>3679</v>
      </c>
    </row>
    <row r="765" s="83" customFormat="1" ht="26" customHeight="1" spans="1:24">
      <c r="A765" s="31" t="s">
        <v>1387</v>
      </c>
      <c r="B765" s="31" t="s">
        <v>20</v>
      </c>
      <c r="C765" s="31" t="s">
        <v>3870</v>
      </c>
      <c r="D765" s="31" t="s">
        <v>3871</v>
      </c>
      <c r="E765" s="32">
        <v>43775</v>
      </c>
      <c r="F765" s="31" t="s">
        <v>3686</v>
      </c>
      <c r="G765" s="31" t="s">
        <v>2243</v>
      </c>
      <c r="H765" s="33">
        <v>10</v>
      </c>
      <c r="I765" s="33">
        <v>1</v>
      </c>
      <c r="J765" s="34">
        <v>55204.01</v>
      </c>
      <c r="K765" s="34">
        <v>26221.90475</v>
      </c>
      <c r="L765" s="34">
        <v>28982.10525</v>
      </c>
      <c r="M765" s="33" t="s">
        <v>2079</v>
      </c>
      <c r="N765" s="33" t="s">
        <v>2096</v>
      </c>
      <c r="O765" s="33" t="s">
        <v>1997</v>
      </c>
      <c r="P765" s="33" t="s">
        <v>2081</v>
      </c>
      <c r="Q765" s="33" t="s">
        <v>2103</v>
      </c>
      <c r="R765" s="33" t="s">
        <v>2104</v>
      </c>
      <c r="S765" s="33" t="s">
        <v>2084</v>
      </c>
      <c r="T765" s="33" t="s">
        <v>2081</v>
      </c>
      <c r="U765" s="35" t="s">
        <v>1371</v>
      </c>
      <c r="V765" s="177"/>
      <c r="W765" s="178"/>
      <c r="X765" s="211" t="s">
        <v>3679</v>
      </c>
    </row>
    <row r="766" s="83" customFormat="1" ht="26" customHeight="1" spans="1:24">
      <c r="A766" s="31" t="s">
        <v>1387</v>
      </c>
      <c r="B766" s="31" t="s">
        <v>20</v>
      </c>
      <c r="C766" s="31" t="s">
        <v>3872</v>
      </c>
      <c r="D766" s="31" t="s">
        <v>3873</v>
      </c>
      <c r="E766" s="32">
        <v>43775</v>
      </c>
      <c r="F766" s="31" t="s">
        <v>3686</v>
      </c>
      <c r="G766" s="31" t="s">
        <v>2243</v>
      </c>
      <c r="H766" s="33">
        <v>10</v>
      </c>
      <c r="I766" s="33">
        <v>1</v>
      </c>
      <c r="J766" s="34">
        <v>148475.8</v>
      </c>
      <c r="K766" s="34">
        <v>70526.005</v>
      </c>
      <c r="L766" s="34">
        <v>77949.795</v>
      </c>
      <c r="M766" s="33" t="s">
        <v>2079</v>
      </c>
      <c r="N766" s="33" t="s">
        <v>2096</v>
      </c>
      <c r="O766" s="33" t="s">
        <v>1997</v>
      </c>
      <c r="P766" s="33" t="s">
        <v>2081</v>
      </c>
      <c r="Q766" s="33" t="s">
        <v>2103</v>
      </c>
      <c r="R766" s="33" t="s">
        <v>2104</v>
      </c>
      <c r="S766" s="33" t="s">
        <v>2084</v>
      </c>
      <c r="T766" s="33" t="s">
        <v>2081</v>
      </c>
      <c r="U766" s="35" t="s">
        <v>1371</v>
      </c>
      <c r="V766" s="177"/>
      <c r="W766" s="178"/>
      <c r="X766" s="211" t="s">
        <v>3679</v>
      </c>
    </row>
    <row r="767" s="83" customFormat="1" ht="26" customHeight="1" spans="1:24">
      <c r="A767" s="31" t="s">
        <v>1387</v>
      </c>
      <c r="B767" s="31" t="s">
        <v>20</v>
      </c>
      <c r="C767" s="31" t="s">
        <v>3874</v>
      </c>
      <c r="D767" s="31" t="s">
        <v>3875</v>
      </c>
      <c r="E767" s="32">
        <v>43775</v>
      </c>
      <c r="F767" s="31" t="s">
        <v>3686</v>
      </c>
      <c r="G767" s="31" t="s">
        <v>2243</v>
      </c>
      <c r="H767" s="33">
        <v>10</v>
      </c>
      <c r="I767" s="33">
        <v>1</v>
      </c>
      <c r="J767" s="34">
        <v>414030.11</v>
      </c>
      <c r="K767" s="34">
        <v>196664.30225</v>
      </c>
      <c r="L767" s="34">
        <v>217365.80775</v>
      </c>
      <c r="M767" s="33" t="s">
        <v>2079</v>
      </c>
      <c r="N767" s="33" t="s">
        <v>2096</v>
      </c>
      <c r="O767" s="33" t="s">
        <v>1997</v>
      </c>
      <c r="P767" s="33" t="s">
        <v>2081</v>
      </c>
      <c r="Q767" s="33" t="s">
        <v>2103</v>
      </c>
      <c r="R767" s="33" t="s">
        <v>2104</v>
      </c>
      <c r="S767" s="33" t="s">
        <v>2084</v>
      </c>
      <c r="T767" s="33" t="s">
        <v>2081</v>
      </c>
      <c r="U767" s="35" t="s">
        <v>1371</v>
      </c>
      <c r="V767" s="177"/>
      <c r="W767" s="178"/>
      <c r="X767" s="211" t="s">
        <v>3679</v>
      </c>
    </row>
    <row r="768" s="83" customFormat="1" ht="26" customHeight="1" spans="1:24">
      <c r="A768" s="31" t="s">
        <v>1387</v>
      </c>
      <c r="B768" s="31" t="s">
        <v>20</v>
      </c>
      <c r="C768" s="31" t="s">
        <v>3876</v>
      </c>
      <c r="D768" s="31" t="s">
        <v>3877</v>
      </c>
      <c r="E768" s="32">
        <v>43775</v>
      </c>
      <c r="F768" s="31" t="s">
        <v>3686</v>
      </c>
      <c r="G768" s="31" t="s">
        <v>2243</v>
      </c>
      <c r="H768" s="33">
        <v>10</v>
      </c>
      <c r="I768" s="33">
        <v>1</v>
      </c>
      <c r="J768" s="34">
        <v>3450.25</v>
      </c>
      <c r="K768" s="34">
        <v>1638.86875</v>
      </c>
      <c r="L768" s="34">
        <v>1811.38125</v>
      </c>
      <c r="M768" s="33" t="s">
        <v>2079</v>
      </c>
      <c r="N768" s="33" t="s">
        <v>2096</v>
      </c>
      <c r="O768" s="33" t="s">
        <v>1997</v>
      </c>
      <c r="P768" s="33" t="s">
        <v>2081</v>
      </c>
      <c r="Q768" s="33" t="s">
        <v>2103</v>
      </c>
      <c r="R768" s="33" t="s">
        <v>2104</v>
      </c>
      <c r="S768" s="33" t="s">
        <v>2084</v>
      </c>
      <c r="T768" s="33" t="s">
        <v>2081</v>
      </c>
      <c r="U768" s="35" t="s">
        <v>1371</v>
      </c>
      <c r="V768" s="177"/>
      <c r="W768" s="178"/>
      <c r="X768" s="211" t="s">
        <v>3679</v>
      </c>
    </row>
    <row r="769" s="83" customFormat="1" ht="26" customHeight="1" spans="1:24">
      <c r="A769" s="31" t="s">
        <v>1387</v>
      </c>
      <c r="B769" s="31" t="s">
        <v>20</v>
      </c>
      <c r="C769" s="31" t="s">
        <v>3878</v>
      </c>
      <c r="D769" s="31" t="s">
        <v>3879</v>
      </c>
      <c r="E769" s="32">
        <v>43775</v>
      </c>
      <c r="F769" s="31" t="s">
        <v>3686</v>
      </c>
      <c r="G769" s="31" t="s">
        <v>2243</v>
      </c>
      <c r="H769" s="33">
        <v>10</v>
      </c>
      <c r="I769" s="33">
        <v>1</v>
      </c>
      <c r="J769" s="34">
        <v>34502.51</v>
      </c>
      <c r="K769" s="34">
        <v>16388.69225</v>
      </c>
      <c r="L769" s="34">
        <v>18113.81775</v>
      </c>
      <c r="M769" s="33" t="s">
        <v>2079</v>
      </c>
      <c r="N769" s="33" t="s">
        <v>2096</v>
      </c>
      <c r="O769" s="33" t="s">
        <v>1997</v>
      </c>
      <c r="P769" s="33" t="s">
        <v>2081</v>
      </c>
      <c r="Q769" s="33" t="s">
        <v>2103</v>
      </c>
      <c r="R769" s="33" t="s">
        <v>2104</v>
      </c>
      <c r="S769" s="33" t="s">
        <v>2084</v>
      </c>
      <c r="T769" s="33" t="s">
        <v>2081</v>
      </c>
      <c r="U769" s="35" t="s">
        <v>1371</v>
      </c>
      <c r="V769" s="177"/>
      <c r="W769" s="178"/>
      <c r="X769" s="211" t="s">
        <v>3679</v>
      </c>
    </row>
    <row r="770" s="83" customFormat="1" ht="26" customHeight="1" spans="1:24">
      <c r="A770" s="31" t="s">
        <v>1387</v>
      </c>
      <c r="B770" s="31" t="s">
        <v>20</v>
      </c>
      <c r="C770" s="31" t="s">
        <v>3880</v>
      </c>
      <c r="D770" s="31" t="s">
        <v>3881</v>
      </c>
      <c r="E770" s="32">
        <v>43775</v>
      </c>
      <c r="F770" s="31" t="s">
        <v>3686</v>
      </c>
      <c r="G770" s="31" t="s">
        <v>2243</v>
      </c>
      <c r="H770" s="33">
        <v>10</v>
      </c>
      <c r="I770" s="33">
        <v>1</v>
      </c>
      <c r="J770" s="34">
        <v>29902.17</v>
      </c>
      <c r="K770" s="34">
        <v>14203.53075</v>
      </c>
      <c r="L770" s="34">
        <v>15698.63925</v>
      </c>
      <c r="M770" s="33" t="s">
        <v>2079</v>
      </c>
      <c r="N770" s="33" t="s">
        <v>2096</v>
      </c>
      <c r="O770" s="33" t="s">
        <v>1997</v>
      </c>
      <c r="P770" s="33" t="s">
        <v>2081</v>
      </c>
      <c r="Q770" s="33" t="s">
        <v>2103</v>
      </c>
      <c r="R770" s="33" t="s">
        <v>2104</v>
      </c>
      <c r="S770" s="33" t="s">
        <v>2084</v>
      </c>
      <c r="T770" s="33" t="s">
        <v>2081</v>
      </c>
      <c r="U770" s="35" t="s">
        <v>1371</v>
      </c>
      <c r="V770" s="177"/>
      <c r="W770" s="178"/>
      <c r="X770" s="211" t="s">
        <v>3679</v>
      </c>
    </row>
    <row r="771" s="83" customFormat="1" ht="26" customHeight="1" spans="1:24">
      <c r="A771" s="31" t="s">
        <v>1387</v>
      </c>
      <c r="B771" s="31" t="s">
        <v>20</v>
      </c>
      <c r="C771" s="31" t="s">
        <v>3882</v>
      </c>
      <c r="D771" s="31" t="s">
        <v>3883</v>
      </c>
      <c r="E771" s="32">
        <v>43775</v>
      </c>
      <c r="F771" s="31" t="s">
        <v>3686</v>
      </c>
      <c r="G771" s="31" t="s">
        <v>2243</v>
      </c>
      <c r="H771" s="33">
        <v>10</v>
      </c>
      <c r="I771" s="33">
        <v>1</v>
      </c>
      <c r="J771" s="34">
        <v>1495.11</v>
      </c>
      <c r="K771" s="34">
        <v>710.17725</v>
      </c>
      <c r="L771" s="34">
        <v>784.93275</v>
      </c>
      <c r="M771" s="33" t="s">
        <v>2079</v>
      </c>
      <c r="N771" s="33" t="s">
        <v>2096</v>
      </c>
      <c r="O771" s="33" t="s">
        <v>1997</v>
      </c>
      <c r="P771" s="33" t="s">
        <v>2081</v>
      </c>
      <c r="Q771" s="33" t="s">
        <v>2103</v>
      </c>
      <c r="R771" s="33" t="s">
        <v>2104</v>
      </c>
      <c r="S771" s="33" t="s">
        <v>2084</v>
      </c>
      <c r="T771" s="33" t="s">
        <v>2081</v>
      </c>
      <c r="U771" s="35" t="s">
        <v>1371</v>
      </c>
      <c r="V771" s="177"/>
      <c r="W771" s="178"/>
      <c r="X771" s="211" t="s">
        <v>3679</v>
      </c>
    </row>
    <row r="772" s="83" customFormat="1" ht="26" customHeight="1" spans="1:24">
      <c r="A772" s="31" t="s">
        <v>1387</v>
      </c>
      <c r="B772" s="31" t="s">
        <v>20</v>
      </c>
      <c r="C772" s="31" t="s">
        <v>3884</v>
      </c>
      <c r="D772" s="31" t="s">
        <v>3885</v>
      </c>
      <c r="E772" s="32">
        <v>43775</v>
      </c>
      <c r="F772" s="31" t="s">
        <v>3686</v>
      </c>
      <c r="G772" s="31" t="s">
        <v>2243</v>
      </c>
      <c r="H772" s="33">
        <v>10</v>
      </c>
      <c r="I772" s="33">
        <v>1</v>
      </c>
      <c r="J772" s="34">
        <v>27602.01</v>
      </c>
      <c r="K772" s="34">
        <v>13110.95475</v>
      </c>
      <c r="L772" s="34">
        <v>14491.05525</v>
      </c>
      <c r="M772" s="33" t="s">
        <v>2079</v>
      </c>
      <c r="N772" s="33" t="s">
        <v>2096</v>
      </c>
      <c r="O772" s="33" t="s">
        <v>1997</v>
      </c>
      <c r="P772" s="33" t="s">
        <v>2081</v>
      </c>
      <c r="Q772" s="33" t="s">
        <v>2103</v>
      </c>
      <c r="R772" s="33" t="s">
        <v>2104</v>
      </c>
      <c r="S772" s="33" t="s">
        <v>2084</v>
      </c>
      <c r="T772" s="33" t="s">
        <v>2081</v>
      </c>
      <c r="U772" s="35" t="s">
        <v>1371</v>
      </c>
      <c r="V772" s="177"/>
      <c r="W772" s="178"/>
      <c r="X772" s="211" t="s">
        <v>3679</v>
      </c>
    </row>
    <row r="773" s="83" customFormat="1" ht="26" customHeight="1" spans="1:24">
      <c r="A773" s="31" t="s">
        <v>1387</v>
      </c>
      <c r="B773" s="31" t="s">
        <v>20</v>
      </c>
      <c r="C773" s="31" t="s">
        <v>3886</v>
      </c>
      <c r="D773" s="31" t="s">
        <v>3887</v>
      </c>
      <c r="E773" s="32">
        <v>43775</v>
      </c>
      <c r="F773" s="31" t="s">
        <v>3686</v>
      </c>
      <c r="G773" s="31" t="s">
        <v>2243</v>
      </c>
      <c r="H773" s="33">
        <v>10</v>
      </c>
      <c r="I773" s="33">
        <v>1</v>
      </c>
      <c r="J773" s="34">
        <v>5750.42</v>
      </c>
      <c r="K773" s="34">
        <v>2731.4495</v>
      </c>
      <c r="L773" s="34">
        <v>3018.9705</v>
      </c>
      <c r="M773" s="33" t="s">
        <v>2079</v>
      </c>
      <c r="N773" s="33" t="s">
        <v>2096</v>
      </c>
      <c r="O773" s="33" t="s">
        <v>1997</v>
      </c>
      <c r="P773" s="33" t="s">
        <v>2081</v>
      </c>
      <c r="Q773" s="33" t="s">
        <v>2103</v>
      </c>
      <c r="R773" s="33" t="s">
        <v>2104</v>
      </c>
      <c r="S773" s="33" t="s">
        <v>2084</v>
      </c>
      <c r="T773" s="33" t="s">
        <v>2081</v>
      </c>
      <c r="U773" s="35" t="s">
        <v>1371</v>
      </c>
      <c r="V773" s="177"/>
      <c r="W773" s="178"/>
      <c r="X773" s="211" t="s">
        <v>3679</v>
      </c>
    </row>
    <row r="774" s="83" customFormat="1" ht="26" customHeight="1" spans="1:24">
      <c r="A774" s="31" t="s">
        <v>1387</v>
      </c>
      <c r="B774" s="31" t="s">
        <v>20</v>
      </c>
      <c r="C774" s="31" t="s">
        <v>3888</v>
      </c>
      <c r="D774" s="31" t="s">
        <v>3889</v>
      </c>
      <c r="E774" s="32">
        <v>43775</v>
      </c>
      <c r="F774" s="31" t="s">
        <v>3686</v>
      </c>
      <c r="G774" s="31" t="s">
        <v>2243</v>
      </c>
      <c r="H774" s="33">
        <v>10</v>
      </c>
      <c r="I774" s="33">
        <v>1</v>
      </c>
      <c r="J774" s="34">
        <v>85221.2</v>
      </c>
      <c r="K774" s="34">
        <v>40480.07</v>
      </c>
      <c r="L774" s="34">
        <v>44741.13</v>
      </c>
      <c r="M774" s="33" t="s">
        <v>2079</v>
      </c>
      <c r="N774" s="33" t="s">
        <v>2096</v>
      </c>
      <c r="O774" s="33" t="s">
        <v>1997</v>
      </c>
      <c r="P774" s="33" t="s">
        <v>2081</v>
      </c>
      <c r="Q774" s="33" t="s">
        <v>2103</v>
      </c>
      <c r="R774" s="33" t="s">
        <v>2104</v>
      </c>
      <c r="S774" s="33" t="s">
        <v>2084</v>
      </c>
      <c r="T774" s="33" t="s">
        <v>2081</v>
      </c>
      <c r="U774" s="35" t="s">
        <v>1371</v>
      </c>
      <c r="V774" s="177"/>
      <c r="W774" s="178"/>
      <c r="X774" s="211" t="s">
        <v>3679</v>
      </c>
    </row>
    <row r="775" s="83" customFormat="1" ht="26" customHeight="1" spans="1:24">
      <c r="A775" s="31" t="s">
        <v>1387</v>
      </c>
      <c r="B775" s="31" t="s">
        <v>20</v>
      </c>
      <c r="C775" s="31" t="s">
        <v>3890</v>
      </c>
      <c r="D775" s="31" t="s">
        <v>3891</v>
      </c>
      <c r="E775" s="32">
        <v>43775</v>
      </c>
      <c r="F775" s="31" t="s">
        <v>3686</v>
      </c>
      <c r="G775" s="31" t="s">
        <v>2243</v>
      </c>
      <c r="H775" s="33">
        <v>10</v>
      </c>
      <c r="I775" s="33">
        <v>8</v>
      </c>
      <c r="J775" s="34">
        <v>37952.76</v>
      </c>
      <c r="K775" s="34">
        <v>18027.561</v>
      </c>
      <c r="L775" s="34">
        <v>19925.199</v>
      </c>
      <c r="M775" s="33" t="s">
        <v>2079</v>
      </c>
      <c r="N775" s="33" t="s">
        <v>2096</v>
      </c>
      <c r="O775" s="33" t="s">
        <v>1997</v>
      </c>
      <c r="P775" s="33" t="s">
        <v>2081</v>
      </c>
      <c r="Q775" s="33" t="s">
        <v>2103</v>
      </c>
      <c r="R775" s="33" t="s">
        <v>2104</v>
      </c>
      <c r="S775" s="33" t="s">
        <v>2084</v>
      </c>
      <c r="T775" s="33" t="s">
        <v>2081</v>
      </c>
      <c r="U775" s="35" t="s">
        <v>1371</v>
      </c>
      <c r="V775" s="177"/>
      <c r="W775" s="178"/>
      <c r="X775" s="211" t="s">
        <v>3679</v>
      </c>
    </row>
    <row r="776" s="83" customFormat="1" ht="26" customHeight="1" spans="1:24">
      <c r="A776" s="31" t="s">
        <v>1387</v>
      </c>
      <c r="B776" s="31" t="s">
        <v>20</v>
      </c>
      <c r="C776" s="31" t="s">
        <v>3892</v>
      </c>
      <c r="D776" s="31" t="s">
        <v>3893</v>
      </c>
      <c r="E776" s="32">
        <v>43775</v>
      </c>
      <c r="F776" s="31" t="s">
        <v>3686</v>
      </c>
      <c r="G776" s="31" t="s">
        <v>2243</v>
      </c>
      <c r="H776" s="33">
        <v>10</v>
      </c>
      <c r="I776" s="33">
        <v>1</v>
      </c>
      <c r="J776" s="34">
        <v>115008.36</v>
      </c>
      <c r="K776" s="34">
        <v>54628.971</v>
      </c>
      <c r="L776" s="34">
        <v>60379.389</v>
      </c>
      <c r="M776" s="33" t="s">
        <v>2079</v>
      </c>
      <c r="N776" s="33" t="s">
        <v>2096</v>
      </c>
      <c r="O776" s="33" t="s">
        <v>1997</v>
      </c>
      <c r="P776" s="33" t="s">
        <v>2081</v>
      </c>
      <c r="Q776" s="33" t="s">
        <v>2103</v>
      </c>
      <c r="R776" s="33" t="s">
        <v>2104</v>
      </c>
      <c r="S776" s="33" t="s">
        <v>2084</v>
      </c>
      <c r="T776" s="33" t="s">
        <v>2081</v>
      </c>
      <c r="U776" s="35" t="s">
        <v>1371</v>
      </c>
      <c r="V776" s="177"/>
      <c r="W776" s="178"/>
      <c r="X776" s="211" t="s">
        <v>3679</v>
      </c>
    </row>
    <row r="777" s="83" customFormat="1" ht="26" customHeight="1" spans="1:24">
      <c r="A777" s="31" t="s">
        <v>1387</v>
      </c>
      <c r="B777" s="31" t="s">
        <v>20</v>
      </c>
      <c r="C777" s="31" t="s">
        <v>3894</v>
      </c>
      <c r="D777" s="31" t="s">
        <v>3895</v>
      </c>
      <c r="E777" s="32">
        <v>43775</v>
      </c>
      <c r="F777" s="31" t="s">
        <v>3686</v>
      </c>
      <c r="G777" s="31" t="s">
        <v>2243</v>
      </c>
      <c r="H777" s="33">
        <v>10</v>
      </c>
      <c r="I777" s="33">
        <v>1</v>
      </c>
      <c r="J777" s="34">
        <v>93846.82</v>
      </c>
      <c r="K777" s="34">
        <v>44577.2395</v>
      </c>
      <c r="L777" s="34">
        <v>49269.5805</v>
      </c>
      <c r="M777" s="33" t="s">
        <v>2079</v>
      </c>
      <c r="N777" s="33" t="s">
        <v>2096</v>
      </c>
      <c r="O777" s="33" t="s">
        <v>1997</v>
      </c>
      <c r="P777" s="33" t="s">
        <v>2081</v>
      </c>
      <c r="Q777" s="33" t="s">
        <v>2103</v>
      </c>
      <c r="R777" s="33" t="s">
        <v>2104</v>
      </c>
      <c r="S777" s="33" t="s">
        <v>2084</v>
      </c>
      <c r="T777" s="33" t="s">
        <v>2081</v>
      </c>
      <c r="U777" s="35" t="s">
        <v>1371</v>
      </c>
      <c r="V777" s="177"/>
      <c r="W777" s="178"/>
      <c r="X777" s="211" t="s">
        <v>3679</v>
      </c>
    </row>
    <row r="778" s="83" customFormat="1" ht="26" customHeight="1" spans="1:24">
      <c r="A778" s="31" t="s">
        <v>1387</v>
      </c>
      <c r="B778" s="31" t="s">
        <v>20</v>
      </c>
      <c r="C778" s="31" t="s">
        <v>3896</v>
      </c>
      <c r="D778" s="31" t="s">
        <v>3897</v>
      </c>
      <c r="E778" s="32">
        <v>43775</v>
      </c>
      <c r="F778" s="31" t="s">
        <v>3686</v>
      </c>
      <c r="G778" s="31" t="s">
        <v>2243</v>
      </c>
      <c r="H778" s="33">
        <v>10</v>
      </c>
      <c r="I778" s="33">
        <v>1</v>
      </c>
      <c r="J778" s="34">
        <v>103507.53</v>
      </c>
      <c r="K778" s="34">
        <v>49166.07675</v>
      </c>
      <c r="L778" s="34">
        <v>54341.45325</v>
      </c>
      <c r="M778" s="33" t="s">
        <v>2079</v>
      </c>
      <c r="N778" s="33" t="s">
        <v>2356</v>
      </c>
      <c r="O778" s="33" t="s">
        <v>1997</v>
      </c>
      <c r="P778" s="33" t="s">
        <v>2081</v>
      </c>
      <c r="Q778" s="33" t="s">
        <v>2103</v>
      </c>
      <c r="R778" s="33" t="s">
        <v>2104</v>
      </c>
      <c r="S778" s="33" t="s">
        <v>2084</v>
      </c>
      <c r="T778" s="33" t="s">
        <v>2081</v>
      </c>
      <c r="U778" s="35" t="s">
        <v>1371</v>
      </c>
      <c r="V778" s="177"/>
      <c r="W778" s="178"/>
      <c r="X778" s="211" t="s">
        <v>3679</v>
      </c>
    </row>
    <row r="779" s="83" customFormat="1" ht="26" customHeight="1" spans="1:24">
      <c r="A779" s="31" t="s">
        <v>1387</v>
      </c>
      <c r="B779" s="31" t="s">
        <v>20</v>
      </c>
      <c r="C779" s="31" t="s">
        <v>3898</v>
      </c>
      <c r="D779" s="31" t="s">
        <v>3899</v>
      </c>
      <c r="E779" s="32">
        <v>43775</v>
      </c>
      <c r="F779" s="31" t="s">
        <v>3686</v>
      </c>
      <c r="G779" s="31" t="s">
        <v>2243</v>
      </c>
      <c r="H779" s="33">
        <v>10</v>
      </c>
      <c r="I779" s="33">
        <v>1</v>
      </c>
      <c r="J779" s="34">
        <v>25761.87</v>
      </c>
      <c r="K779" s="34">
        <v>12236.88825</v>
      </c>
      <c r="L779" s="34">
        <v>13524.98175</v>
      </c>
      <c r="M779" s="33" t="s">
        <v>2079</v>
      </c>
      <c r="N779" s="33" t="s">
        <v>2096</v>
      </c>
      <c r="O779" s="33" t="s">
        <v>1997</v>
      </c>
      <c r="P779" s="33" t="s">
        <v>2081</v>
      </c>
      <c r="Q779" s="33" t="s">
        <v>2103</v>
      </c>
      <c r="R779" s="33" t="s">
        <v>2104</v>
      </c>
      <c r="S779" s="33" t="s">
        <v>2084</v>
      </c>
      <c r="T779" s="33" t="s">
        <v>2081</v>
      </c>
      <c r="U779" s="35" t="s">
        <v>1371</v>
      </c>
      <c r="V779" s="177"/>
      <c r="W779" s="178"/>
      <c r="X779" s="211" t="s">
        <v>3679</v>
      </c>
    </row>
    <row r="780" s="83" customFormat="1" ht="26" customHeight="1" spans="1:24">
      <c r="A780" s="31" t="s">
        <v>1387</v>
      </c>
      <c r="B780" s="31" t="s">
        <v>20</v>
      </c>
      <c r="C780" s="31" t="s">
        <v>3900</v>
      </c>
      <c r="D780" s="31" t="s">
        <v>3901</v>
      </c>
      <c r="E780" s="32">
        <v>43775</v>
      </c>
      <c r="F780" s="31" t="s">
        <v>3686</v>
      </c>
      <c r="G780" s="31" t="s">
        <v>2243</v>
      </c>
      <c r="H780" s="33">
        <v>10</v>
      </c>
      <c r="I780" s="33">
        <v>1</v>
      </c>
      <c r="J780" s="34">
        <v>44163.21</v>
      </c>
      <c r="K780" s="34">
        <v>20977.52475</v>
      </c>
      <c r="L780" s="34">
        <v>23185.68525</v>
      </c>
      <c r="M780" s="33" t="s">
        <v>2079</v>
      </c>
      <c r="N780" s="33" t="s">
        <v>2096</v>
      </c>
      <c r="O780" s="33" t="s">
        <v>1997</v>
      </c>
      <c r="P780" s="33" t="s">
        <v>2081</v>
      </c>
      <c r="Q780" s="33" t="s">
        <v>2103</v>
      </c>
      <c r="R780" s="33" t="s">
        <v>2104</v>
      </c>
      <c r="S780" s="33" t="s">
        <v>2084</v>
      </c>
      <c r="T780" s="33" t="s">
        <v>2081</v>
      </c>
      <c r="U780" s="35" t="s">
        <v>1371</v>
      </c>
      <c r="V780" s="177"/>
      <c r="W780" s="178"/>
      <c r="X780" s="211" t="s">
        <v>3679</v>
      </c>
    </row>
    <row r="781" s="83" customFormat="1" ht="26" customHeight="1" spans="1:24">
      <c r="A781" s="31" t="s">
        <v>1387</v>
      </c>
      <c r="B781" s="31" t="s">
        <v>20</v>
      </c>
      <c r="C781" s="31" t="s">
        <v>3902</v>
      </c>
      <c r="D781" s="31" t="s">
        <v>3903</v>
      </c>
      <c r="E781" s="32">
        <v>43775</v>
      </c>
      <c r="F781" s="31" t="s">
        <v>3686</v>
      </c>
      <c r="G781" s="31" t="s">
        <v>2243</v>
      </c>
      <c r="H781" s="33">
        <v>10</v>
      </c>
      <c r="I781" s="33">
        <v>1</v>
      </c>
      <c r="J781" s="34">
        <v>99137.21</v>
      </c>
      <c r="K781" s="34">
        <v>47090.17475</v>
      </c>
      <c r="L781" s="34">
        <v>52047.03525</v>
      </c>
      <c r="M781" s="33" t="s">
        <v>2079</v>
      </c>
      <c r="N781" s="33" t="s">
        <v>2096</v>
      </c>
      <c r="O781" s="33" t="s">
        <v>1997</v>
      </c>
      <c r="P781" s="33" t="s">
        <v>2081</v>
      </c>
      <c r="Q781" s="33" t="s">
        <v>2103</v>
      </c>
      <c r="R781" s="33" t="s">
        <v>2104</v>
      </c>
      <c r="S781" s="33" t="s">
        <v>2084</v>
      </c>
      <c r="T781" s="33" t="s">
        <v>2081</v>
      </c>
      <c r="U781" s="35" t="s">
        <v>1371</v>
      </c>
      <c r="V781" s="177"/>
      <c r="W781" s="178"/>
      <c r="X781" s="211" t="s">
        <v>3679</v>
      </c>
    </row>
    <row r="782" s="83" customFormat="1" ht="26" customHeight="1" spans="1:24">
      <c r="A782" s="31" t="s">
        <v>1387</v>
      </c>
      <c r="B782" s="31" t="s">
        <v>20</v>
      </c>
      <c r="C782" s="31" t="s">
        <v>3904</v>
      </c>
      <c r="D782" s="31" t="s">
        <v>3905</v>
      </c>
      <c r="E782" s="32">
        <v>43775</v>
      </c>
      <c r="F782" s="31" t="s">
        <v>3686</v>
      </c>
      <c r="G782" s="31" t="s">
        <v>2243</v>
      </c>
      <c r="H782" s="33">
        <v>10</v>
      </c>
      <c r="I782" s="33">
        <v>5</v>
      </c>
      <c r="J782" s="34">
        <v>126624.21</v>
      </c>
      <c r="K782" s="34">
        <v>60146.49975</v>
      </c>
      <c r="L782" s="34">
        <v>66477.71025</v>
      </c>
      <c r="M782" s="33" t="s">
        <v>2079</v>
      </c>
      <c r="N782" s="33" t="s">
        <v>2096</v>
      </c>
      <c r="O782" s="33" t="s">
        <v>1997</v>
      </c>
      <c r="P782" s="33" t="s">
        <v>2081</v>
      </c>
      <c r="Q782" s="33" t="s">
        <v>2103</v>
      </c>
      <c r="R782" s="33" t="s">
        <v>2104</v>
      </c>
      <c r="S782" s="33" t="s">
        <v>2084</v>
      </c>
      <c r="T782" s="33" t="s">
        <v>2081</v>
      </c>
      <c r="U782" s="35" t="s">
        <v>1371</v>
      </c>
      <c r="V782" s="177"/>
      <c r="W782" s="178"/>
      <c r="X782" s="211" t="s">
        <v>3679</v>
      </c>
    </row>
    <row r="783" s="83" customFormat="1" ht="26" customHeight="1" spans="1:24">
      <c r="A783" s="31" t="s">
        <v>1387</v>
      </c>
      <c r="B783" s="31" t="s">
        <v>20</v>
      </c>
      <c r="C783" s="31" t="s">
        <v>3906</v>
      </c>
      <c r="D783" s="31" t="s">
        <v>3907</v>
      </c>
      <c r="E783" s="32">
        <v>43775</v>
      </c>
      <c r="F783" s="31" t="s">
        <v>3686</v>
      </c>
      <c r="G783" s="31" t="s">
        <v>2243</v>
      </c>
      <c r="H783" s="33">
        <v>10</v>
      </c>
      <c r="I783" s="33">
        <v>2</v>
      </c>
      <c r="J783" s="34">
        <v>83266.06</v>
      </c>
      <c r="K783" s="34">
        <v>39551.3785</v>
      </c>
      <c r="L783" s="34">
        <v>43714.6815</v>
      </c>
      <c r="M783" s="33" t="s">
        <v>2079</v>
      </c>
      <c r="N783" s="33" t="s">
        <v>2096</v>
      </c>
      <c r="O783" s="33" t="s">
        <v>1997</v>
      </c>
      <c r="P783" s="33" t="s">
        <v>2081</v>
      </c>
      <c r="Q783" s="33" t="s">
        <v>2103</v>
      </c>
      <c r="R783" s="33" t="s">
        <v>2104</v>
      </c>
      <c r="S783" s="33" t="s">
        <v>2084</v>
      </c>
      <c r="T783" s="33" t="s">
        <v>2081</v>
      </c>
      <c r="U783" s="35" t="s">
        <v>1371</v>
      </c>
      <c r="V783" s="177"/>
      <c r="W783" s="178"/>
      <c r="X783" s="211" t="s">
        <v>3679</v>
      </c>
    </row>
    <row r="784" s="83" customFormat="1" ht="26" customHeight="1" spans="1:24">
      <c r="A784" s="31" t="s">
        <v>1387</v>
      </c>
      <c r="B784" s="31" t="s">
        <v>20</v>
      </c>
      <c r="C784" s="31" t="s">
        <v>3908</v>
      </c>
      <c r="D784" s="31" t="s">
        <v>3909</v>
      </c>
      <c r="E784" s="32">
        <v>43775</v>
      </c>
      <c r="F784" s="31" t="s">
        <v>3686</v>
      </c>
      <c r="G784" s="31" t="s">
        <v>2243</v>
      </c>
      <c r="H784" s="33">
        <v>10</v>
      </c>
      <c r="I784" s="33">
        <v>5</v>
      </c>
      <c r="J784" s="34">
        <v>87406.36</v>
      </c>
      <c r="K784" s="34">
        <v>41518.021</v>
      </c>
      <c r="L784" s="34">
        <v>45888.339</v>
      </c>
      <c r="M784" s="33" t="s">
        <v>2079</v>
      </c>
      <c r="N784" s="33" t="s">
        <v>2096</v>
      </c>
      <c r="O784" s="33" t="s">
        <v>1997</v>
      </c>
      <c r="P784" s="33" t="s">
        <v>2081</v>
      </c>
      <c r="Q784" s="33" t="s">
        <v>2103</v>
      </c>
      <c r="R784" s="33" t="s">
        <v>2104</v>
      </c>
      <c r="S784" s="33" t="s">
        <v>2084</v>
      </c>
      <c r="T784" s="33" t="s">
        <v>2081</v>
      </c>
      <c r="U784" s="35" t="s">
        <v>1371</v>
      </c>
      <c r="V784" s="177"/>
      <c r="W784" s="178"/>
      <c r="X784" s="211" t="s">
        <v>3679</v>
      </c>
    </row>
    <row r="785" s="83" customFormat="1" ht="26" customHeight="1" spans="1:24">
      <c r="A785" s="31" t="s">
        <v>1387</v>
      </c>
      <c r="B785" s="31" t="s">
        <v>20</v>
      </c>
      <c r="C785" s="31" t="s">
        <v>3910</v>
      </c>
      <c r="D785" s="31" t="s">
        <v>3911</v>
      </c>
      <c r="E785" s="32">
        <v>43775</v>
      </c>
      <c r="F785" s="31" t="s">
        <v>3686</v>
      </c>
      <c r="G785" s="31" t="s">
        <v>2243</v>
      </c>
      <c r="H785" s="33">
        <v>10</v>
      </c>
      <c r="I785" s="33">
        <v>1</v>
      </c>
      <c r="J785" s="34">
        <v>20701.51</v>
      </c>
      <c r="K785" s="34">
        <v>9833.21725</v>
      </c>
      <c r="L785" s="34">
        <v>10868.29275</v>
      </c>
      <c r="M785" s="33" t="s">
        <v>2079</v>
      </c>
      <c r="N785" s="33" t="s">
        <v>2096</v>
      </c>
      <c r="O785" s="33" t="s">
        <v>1997</v>
      </c>
      <c r="P785" s="33" t="s">
        <v>2081</v>
      </c>
      <c r="Q785" s="33" t="s">
        <v>2103</v>
      </c>
      <c r="R785" s="33" t="s">
        <v>2104</v>
      </c>
      <c r="S785" s="33" t="s">
        <v>2084</v>
      </c>
      <c r="T785" s="33" t="s">
        <v>2081</v>
      </c>
      <c r="U785" s="35" t="s">
        <v>1371</v>
      </c>
      <c r="V785" s="177"/>
      <c r="W785" s="178"/>
      <c r="X785" s="211" t="s">
        <v>3679</v>
      </c>
    </row>
    <row r="786" s="83" customFormat="1" ht="26" customHeight="1" spans="1:24">
      <c r="A786" s="31" t="s">
        <v>1387</v>
      </c>
      <c r="B786" s="31" t="s">
        <v>20</v>
      </c>
      <c r="C786" s="31" t="s">
        <v>3912</v>
      </c>
      <c r="D786" s="31" t="s">
        <v>3913</v>
      </c>
      <c r="E786" s="32">
        <v>43775</v>
      </c>
      <c r="F786" s="31" t="s">
        <v>3686</v>
      </c>
      <c r="G786" s="31" t="s">
        <v>2243</v>
      </c>
      <c r="H786" s="33">
        <v>10</v>
      </c>
      <c r="I786" s="33">
        <v>2</v>
      </c>
      <c r="J786" s="34">
        <v>120068.73</v>
      </c>
      <c r="K786" s="34">
        <v>57032.64675</v>
      </c>
      <c r="L786" s="34">
        <v>63036.08325</v>
      </c>
      <c r="M786" s="33" t="s">
        <v>2079</v>
      </c>
      <c r="N786" s="33" t="s">
        <v>2096</v>
      </c>
      <c r="O786" s="33" t="s">
        <v>1997</v>
      </c>
      <c r="P786" s="33" t="s">
        <v>2081</v>
      </c>
      <c r="Q786" s="33" t="s">
        <v>2103</v>
      </c>
      <c r="R786" s="33" t="s">
        <v>2104</v>
      </c>
      <c r="S786" s="33" t="s">
        <v>2084</v>
      </c>
      <c r="T786" s="33" t="s">
        <v>2081</v>
      </c>
      <c r="U786" s="35" t="s">
        <v>1371</v>
      </c>
      <c r="V786" s="177"/>
      <c r="W786" s="178"/>
      <c r="X786" s="211" t="s">
        <v>3679</v>
      </c>
    </row>
    <row r="787" s="83" customFormat="1" ht="26" customHeight="1" spans="1:24">
      <c r="A787" s="31" t="s">
        <v>1387</v>
      </c>
      <c r="B787" s="31" t="s">
        <v>20</v>
      </c>
      <c r="C787" s="31" t="s">
        <v>3914</v>
      </c>
      <c r="D787" s="31" t="s">
        <v>3915</v>
      </c>
      <c r="E787" s="32">
        <v>43775</v>
      </c>
      <c r="F787" s="31" t="s">
        <v>3686</v>
      </c>
      <c r="G787" s="31" t="s">
        <v>2243</v>
      </c>
      <c r="H787" s="33">
        <v>10</v>
      </c>
      <c r="I787" s="33">
        <v>1</v>
      </c>
      <c r="J787" s="34">
        <v>5750.42</v>
      </c>
      <c r="K787" s="34">
        <v>2731.4495</v>
      </c>
      <c r="L787" s="34">
        <v>3018.9705</v>
      </c>
      <c r="M787" s="33" t="s">
        <v>2079</v>
      </c>
      <c r="N787" s="33" t="s">
        <v>2096</v>
      </c>
      <c r="O787" s="33" t="s">
        <v>1997</v>
      </c>
      <c r="P787" s="33" t="s">
        <v>2081</v>
      </c>
      <c r="Q787" s="33" t="s">
        <v>2103</v>
      </c>
      <c r="R787" s="33" t="s">
        <v>2104</v>
      </c>
      <c r="S787" s="33" t="s">
        <v>2084</v>
      </c>
      <c r="T787" s="33" t="s">
        <v>2081</v>
      </c>
      <c r="U787" s="35" t="s">
        <v>1371</v>
      </c>
      <c r="V787" s="177"/>
      <c r="W787" s="178"/>
      <c r="X787" s="211" t="s">
        <v>3679</v>
      </c>
    </row>
    <row r="788" s="83" customFormat="1" ht="26" customHeight="1" spans="1:24">
      <c r="A788" s="31" t="s">
        <v>1387</v>
      </c>
      <c r="B788" s="31" t="s">
        <v>20</v>
      </c>
      <c r="C788" s="31" t="s">
        <v>3916</v>
      </c>
      <c r="D788" s="31" t="s">
        <v>3917</v>
      </c>
      <c r="E788" s="32">
        <v>43775</v>
      </c>
      <c r="F788" s="31" t="s">
        <v>3686</v>
      </c>
      <c r="G788" s="31" t="s">
        <v>2243</v>
      </c>
      <c r="H788" s="33">
        <v>10</v>
      </c>
      <c r="I788" s="33">
        <v>1</v>
      </c>
      <c r="J788" s="34">
        <v>13570.99</v>
      </c>
      <c r="K788" s="34">
        <v>6446.22025</v>
      </c>
      <c r="L788" s="34">
        <v>7124.76975</v>
      </c>
      <c r="M788" s="33" t="s">
        <v>2079</v>
      </c>
      <c r="N788" s="33" t="s">
        <v>2096</v>
      </c>
      <c r="O788" s="33" t="s">
        <v>1997</v>
      </c>
      <c r="P788" s="33" t="s">
        <v>2081</v>
      </c>
      <c r="Q788" s="33" t="s">
        <v>2103</v>
      </c>
      <c r="R788" s="33" t="s">
        <v>2104</v>
      </c>
      <c r="S788" s="33" t="s">
        <v>2084</v>
      </c>
      <c r="T788" s="33" t="s">
        <v>2081</v>
      </c>
      <c r="U788" s="35" t="s">
        <v>1371</v>
      </c>
      <c r="V788" s="177"/>
      <c r="W788" s="178"/>
      <c r="X788" s="211" t="s">
        <v>3679</v>
      </c>
    </row>
    <row r="789" s="83" customFormat="1" ht="26" customHeight="1" spans="1:24">
      <c r="A789" s="31" t="s">
        <v>1387</v>
      </c>
      <c r="B789" s="31" t="s">
        <v>20</v>
      </c>
      <c r="C789" s="31" t="s">
        <v>3918</v>
      </c>
      <c r="D789" s="31" t="s">
        <v>3919</v>
      </c>
      <c r="E789" s="32">
        <v>43775</v>
      </c>
      <c r="F789" s="31" t="s">
        <v>3686</v>
      </c>
      <c r="G789" s="31" t="s">
        <v>2243</v>
      </c>
      <c r="H789" s="33">
        <v>10</v>
      </c>
      <c r="I789" s="33">
        <v>1</v>
      </c>
      <c r="J789" s="34">
        <v>187693.65</v>
      </c>
      <c r="K789" s="34">
        <v>89154.48375</v>
      </c>
      <c r="L789" s="34">
        <v>98539.16625</v>
      </c>
      <c r="M789" s="33" t="s">
        <v>2079</v>
      </c>
      <c r="N789" s="33" t="s">
        <v>2096</v>
      </c>
      <c r="O789" s="33" t="s">
        <v>1997</v>
      </c>
      <c r="P789" s="33" t="s">
        <v>2081</v>
      </c>
      <c r="Q789" s="33" t="s">
        <v>2103</v>
      </c>
      <c r="R789" s="33" t="s">
        <v>2104</v>
      </c>
      <c r="S789" s="33" t="s">
        <v>2084</v>
      </c>
      <c r="T789" s="33" t="s">
        <v>2081</v>
      </c>
      <c r="U789" s="35" t="s">
        <v>1371</v>
      </c>
      <c r="V789" s="177"/>
      <c r="W789" s="178"/>
      <c r="X789" s="211" t="s">
        <v>3679</v>
      </c>
    </row>
    <row r="790" s="83" customFormat="1" ht="26" customHeight="1" spans="1:24">
      <c r="A790" s="31" t="s">
        <v>1387</v>
      </c>
      <c r="B790" s="31" t="s">
        <v>20</v>
      </c>
      <c r="C790" s="31" t="s">
        <v>3920</v>
      </c>
      <c r="D790" s="31" t="s">
        <v>3921</v>
      </c>
      <c r="E790" s="32">
        <v>43775</v>
      </c>
      <c r="F790" s="31" t="s">
        <v>3686</v>
      </c>
      <c r="G790" s="31" t="s">
        <v>2243</v>
      </c>
      <c r="H790" s="33">
        <v>10</v>
      </c>
      <c r="I790" s="33">
        <v>1</v>
      </c>
      <c r="J790" s="34">
        <v>34042.48</v>
      </c>
      <c r="K790" s="34">
        <v>16170.178</v>
      </c>
      <c r="L790" s="34">
        <v>17872.302</v>
      </c>
      <c r="M790" s="33" t="s">
        <v>2079</v>
      </c>
      <c r="N790" s="33" t="s">
        <v>2096</v>
      </c>
      <c r="O790" s="33" t="s">
        <v>1997</v>
      </c>
      <c r="P790" s="33" t="s">
        <v>2081</v>
      </c>
      <c r="Q790" s="33" t="s">
        <v>2103</v>
      </c>
      <c r="R790" s="33" t="s">
        <v>2104</v>
      </c>
      <c r="S790" s="33" t="s">
        <v>2084</v>
      </c>
      <c r="T790" s="33" t="s">
        <v>2081</v>
      </c>
      <c r="U790" s="35" t="s">
        <v>1371</v>
      </c>
      <c r="V790" s="177"/>
      <c r="W790" s="178"/>
      <c r="X790" s="211" t="s">
        <v>3679</v>
      </c>
    </row>
    <row r="791" s="83" customFormat="1" ht="26" customHeight="1" spans="1:24">
      <c r="A791" s="31" t="s">
        <v>1387</v>
      </c>
      <c r="B791" s="31" t="s">
        <v>20</v>
      </c>
      <c r="C791" s="31" t="s">
        <v>3922</v>
      </c>
      <c r="D791" s="31" t="s">
        <v>3923</v>
      </c>
      <c r="E791" s="32">
        <v>43775</v>
      </c>
      <c r="F791" s="31" t="s">
        <v>3686</v>
      </c>
      <c r="G791" s="31" t="s">
        <v>2243</v>
      </c>
      <c r="H791" s="33">
        <v>10</v>
      </c>
      <c r="I791" s="33">
        <v>1</v>
      </c>
      <c r="J791" s="34">
        <v>5980.43</v>
      </c>
      <c r="K791" s="34">
        <v>2840.70425</v>
      </c>
      <c r="L791" s="34">
        <v>3139.72575</v>
      </c>
      <c r="M791" s="33" t="s">
        <v>2079</v>
      </c>
      <c r="N791" s="33" t="s">
        <v>2096</v>
      </c>
      <c r="O791" s="33" t="s">
        <v>1997</v>
      </c>
      <c r="P791" s="33" t="s">
        <v>2081</v>
      </c>
      <c r="Q791" s="33" t="s">
        <v>2103</v>
      </c>
      <c r="R791" s="33" t="s">
        <v>2104</v>
      </c>
      <c r="S791" s="33" t="s">
        <v>2084</v>
      </c>
      <c r="T791" s="33" t="s">
        <v>2081</v>
      </c>
      <c r="U791" s="35" t="s">
        <v>1371</v>
      </c>
      <c r="V791" s="177"/>
      <c r="W791" s="178"/>
      <c r="X791" s="211" t="s">
        <v>3679</v>
      </c>
    </row>
    <row r="792" s="83" customFormat="1" ht="26" customHeight="1" spans="1:24">
      <c r="A792" s="31" t="s">
        <v>1387</v>
      </c>
      <c r="B792" s="31" t="s">
        <v>20</v>
      </c>
      <c r="C792" s="31" t="s">
        <v>3924</v>
      </c>
      <c r="D792" s="31" t="s">
        <v>3925</v>
      </c>
      <c r="E792" s="32">
        <v>43775</v>
      </c>
      <c r="F792" s="31" t="s">
        <v>3686</v>
      </c>
      <c r="G792" s="31" t="s">
        <v>2243</v>
      </c>
      <c r="H792" s="33">
        <v>10</v>
      </c>
      <c r="I792" s="33">
        <v>1</v>
      </c>
      <c r="J792" s="34">
        <v>12650.92</v>
      </c>
      <c r="K792" s="34">
        <v>6009.187</v>
      </c>
      <c r="L792" s="34">
        <v>6641.733</v>
      </c>
      <c r="M792" s="33" t="s">
        <v>2079</v>
      </c>
      <c r="N792" s="33" t="s">
        <v>2096</v>
      </c>
      <c r="O792" s="33" t="s">
        <v>1997</v>
      </c>
      <c r="P792" s="33" t="s">
        <v>2081</v>
      </c>
      <c r="Q792" s="33" t="s">
        <v>2103</v>
      </c>
      <c r="R792" s="33" t="s">
        <v>2104</v>
      </c>
      <c r="S792" s="33" t="s">
        <v>2084</v>
      </c>
      <c r="T792" s="33" t="s">
        <v>2081</v>
      </c>
      <c r="U792" s="35" t="s">
        <v>1371</v>
      </c>
      <c r="V792" s="177"/>
      <c r="W792" s="178"/>
      <c r="X792" s="211" t="s">
        <v>3679</v>
      </c>
    </row>
    <row r="793" s="83" customFormat="1" ht="26" customHeight="1" spans="1:24">
      <c r="A793" s="31" t="s">
        <v>1387</v>
      </c>
      <c r="B793" s="31" t="s">
        <v>20</v>
      </c>
      <c r="C793" s="31" t="s">
        <v>3926</v>
      </c>
      <c r="D793" s="31" t="s">
        <v>3927</v>
      </c>
      <c r="E793" s="32">
        <v>43775</v>
      </c>
      <c r="F793" s="31" t="s">
        <v>3686</v>
      </c>
      <c r="G793" s="31" t="s">
        <v>2243</v>
      </c>
      <c r="H793" s="33">
        <v>10</v>
      </c>
      <c r="I793" s="33">
        <v>1</v>
      </c>
      <c r="J793" s="34">
        <v>9200.67</v>
      </c>
      <c r="K793" s="34">
        <v>4370.31825</v>
      </c>
      <c r="L793" s="34">
        <v>4830.35175</v>
      </c>
      <c r="M793" s="33" t="s">
        <v>2079</v>
      </c>
      <c r="N793" s="33" t="s">
        <v>2096</v>
      </c>
      <c r="O793" s="33" t="s">
        <v>1997</v>
      </c>
      <c r="P793" s="33" t="s">
        <v>2081</v>
      </c>
      <c r="Q793" s="33" t="s">
        <v>2103</v>
      </c>
      <c r="R793" s="33" t="s">
        <v>2104</v>
      </c>
      <c r="S793" s="33" t="s">
        <v>2084</v>
      </c>
      <c r="T793" s="33" t="s">
        <v>2081</v>
      </c>
      <c r="U793" s="35" t="s">
        <v>1371</v>
      </c>
      <c r="V793" s="177"/>
      <c r="W793" s="178"/>
      <c r="X793" s="211" t="s">
        <v>3679</v>
      </c>
    </row>
    <row r="794" s="83" customFormat="1" ht="26" customHeight="1" spans="1:24">
      <c r="A794" s="31" t="s">
        <v>1387</v>
      </c>
      <c r="B794" s="31" t="s">
        <v>20</v>
      </c>
      <c r="C794" s="31" t="s">
        <v>3928</v>
      </c>
      <c r="D794" s="31" t="s">
        <v>3929</v>
      </c>
      <c r="E794" s="32">
        <v>43775</v>
      </c>
      <c r="F794" s="31" t="s">
        <v>3686</v>
      </c>
      <c r="G794" s="31" t="s">
        <v>2243</v>
      </c>
      <c r="H794" s="33">
        <v>10</v>
      </c>
      <c r="I794" s="33">
        <v>9</v>
      </c>
      <c r="J794" s="34">
        <v>695225.55</v>
      </c>
      <c r="K794" s="34">
        <v>330232.13625</v>
      </c>
      <c r="L794" s="34">
        <v>364993.41375</v>
      </c>
      <c r="M794" s="33" t="s">
        <v>2079</v>
      </c>
      <c r="N794" s="33" t="s">
        <v>2096</v>
      </c>
      <c r="O794" s="33" t="s">
        <v>1997</v>
      </c>
      <c r="P794" s="33" t="s">
        <v>2081</v>
      </c>
      <c r="Q794" s="33" t="s">
        <v>2103</v>
      </c>
      <c r="R794" s="33" t="s">
        <v>2104</v>
      </c>
      <c r="S794" s="33" t="s">
        <v>2084</v>
      </c>
      <c r="T794" s="33" t="s">
        <v>2081</v>
      </c>
      <c r="U794" s="35" t="s">
        <v>1371</v>
      </c>
      <c r="V794" s="177"/>
      <c r="W794" s="178"/>
      <c r="X794" s="211" t="s">
        <v>3679</v>
      </c>
    </row>
    <row r="795" s="83" customFormat="1" ht="26" customHeight="1" spans="1:24">
      <c r="A795" s="31" t="s">
        <v>1387</v>
      </c>
      <c r="B795" s="31" t="s">
        <v>20</v>
      </c>
      <c r="C795" s="31" t="s">
        <v>3930</v>
      </c>
      <c r="D795" s="31" t="s">
        <v>3754</v>
      </c>
      <c r="E795" s="32">
        <v>43775</v>
      </c>
      <c r="F795" s="31" t="s">
        <v>3686</v>
      </c>
      <c r="G795" s="31" t="s">
        <v>2243</v>
      </c>
      <c r="H795" s="33">
        <v>10</v>
      </c>
      <c r="I795" s="33">
        <v>1</v>
      </c>
      <c r="J795" s="34">
        <v>12650.92</v>
      </c>
      <c r="K795" s="34">
        <v>12650.92</v>
      </c>
      <c r="L795" s="34">
        <v>0</v>
      </c>
      <c r="M795" s="33" t="s">
        <v>2079</v>
      </c>
      <c r="N795" s="33" t="s">
        <v>2096</v>
      </c>
      <c r="O795" s="33" t="s">
        <v>1997</v>
      </c>
      <c r="P795" s="33" t="s">
        <v>2196</v>
      </c>
      <c r="Q795" s="33" t="s">
        <v>2082</v>
      </c>
      <c r="R795" s="33" t="s">
        <v>2214</v>
      </c>
      <c r="S795" s="33" t="s">
        <v>2084</v>
      </c>
      <c r="T795" s="33" t="s">
        <v>2083</v>
      </c>
      <c r="U795" s="35" t="s">
        <v>1371</v>
      </c>
      <c r="V795" s="177"/>
      <c r="W795" s="178"/>
      <c r="X795" s="211" t="s">
        <v>3679</v>
      </c>
    </row>
    <row r="796" s="83" customFormat="1" ht="26" customHeight="1" spans="1:24">
      <c r="A796" s="31" t="s">
        <v>1387</v>
      </c>
      <c r="B796" s="31" t="s">
        <v>20</v>
      </c>
      <c r="C796" s="31" t="s">
        <v>3931</v>
      </c>
      <c r="D796" s="31" t="s">
        <v>3758</v>
      </c>
      <c r="E796" s="32">
        <v>43775</v>
      </c>
      <c r="F796" s="31" t="s">
        <v>3686</v>
      </c>
      <c r="G796" s="31" t="s">
        <v>2243</v>
      </c>
      <c r="H796" s="33">
        <v>10</v>
      </c>
      <c r="I796" s="33">
        <v>1</v>
      </c>
      <c r="J796" s="34">
        <v>6440.47</v>
      </c>
      <c r="K796" s="34">
        <v>6440.47</v>
      </c>
      <c r="L796" s="34">
        <v>0</v>
      </c>
      <c r="M796" s="33" t="s">
        <v>2079</v>
      </c>
      <c r="N796" s="33" t="s">
        <v>2096</v>
      </c>
      <c r="O796" s="33" t="s">
        <v>1997</v>
      </c>
      <c r="P796" s="33" t="s">
        <v>2196</v>
      </c>
      <c r="Q796" s="33" t="s">
        <v>2082</v>
      </c>
      <c r="R796" s="33" t="s">
        <v>2214</v>
      </c>
      <c r="S796" s="33" t="s">
        <v>2084</v>
      </c>
      <c r="T796" s="33" t="s">
        <v>2083</v>
      </c>
      <c r="U796" s="35" t="s">
        <v>1371</v>
      </c>
      <c r="V796" s="177"/>
      <c r="W796" s="178"/>
      <c r="X796" s="211" t="s">
        <v>3679</v>
      </c>
    </row>
    <row r="797" s="83" customFormat="1" ht="36" customHeight="1" spans="1:24">
      <c r="A797" s="31" t="s">
        <v>1387</v>
      </c>
      <c r="B797" s="31" t="s">
        <v>20</v>
      </c>
      <c r="C797" s="31" t="s">
        <v>3932</v>
      </c>
      <c r="D797" s="31" t="s">
        <v>3780</v>
      </c>
      <c r="E797" s="32">
        <v>43775</v>
      </c>
      <c r="F797" s="31" t="s">
        <v>3686</v>
      </c>
      <c r="G797" s="31" t="s">
        <v>2243</v>
      </c>
      <c r="H797" s="33">
        <v>10</v>
      </c>
      <c r="I797" s="33">
        <v>1</v>
      </c>
      <c r="J797" s="34">
        <v>39102.84</v>
      </c>
      <c r="K797" s="34">
        <v>39102.84</v>
      </c>
      <c r="L797" s="34">
        <v>0</v>
      </c>
      <c r="M797" s="33" t="s">
        <v>2079</v>
      </c>
      <c r="N797" s="33" t="s">
        <v>2096</v>
      </c>
      <c r="O797" s="33" t="s">
        <v>1997</v>
      </c>
      <c r="P797" s="33" t="s">
        <v>2196</v>
      </c>
      <c r="Q797" s="33" t="s">
        <v>2082</v>
      </c>
      <c r="R797" s="33" t="s">
        <v>2214</v>
      </c>
      <c r="S797" s="33" t="s">
        <v>2084</v>
      </c>
      <c r="T797" s="33" t="s">
        <v>2083</v>
      </c>
      <c r="U797" s="35" t="s">
        <v>1371</v>
      </c>
      <c r="V797" s="177"/>
      <c r="W797" s="178"/>
      <c r="X797" s="211" t="s">
        <v>3679</v>
      </c>
    </row>
    <row r="798" s="83" customFormat="1" ht="26" customHeight="1" spans="1:24">
      <c r="A798" s="31" t="s">
        <v>1387</v>
      </c>
      <c r="B798" s="31" t="s">
        <v>20</v>
      </c>
      <c r="C798" s="31" t="s">
        <v>3933</v>
      </c>
      <c r="D798" s="31" t="s">
        <v>3934</v>
      </c>
      <c r="E798" s="32">
        <v>43775</v>
      </c>
      <c r="F798" s="31" t="s">
        <v>3686</v>
      </c>
      <c r="G798" s="31" t="s">
        <v>2243</v>
      </c>
      <c r="H798" s="33">
        <v>10</v>
      </c>
      <c r="I798" s="33">
        <v>1</v>
      </c>
      <c r="J798" s="34">
        <v>32892.39</v>
      </c>
      <c r="K798" s="34">
        <v>32892.39</v>
      </c>
      <c r="L798" s="34">
        <v>0</v>
      </c>
      <c r="M798" s="33" t="s">
        <v>2079</v>
      </c>
      <c r="N798" s="33" t="s">
        <v>2096</v>
      </c>
      <c r="O798" s="33" t="s">
        <v>1997</v>
      </c>
      <c r="P798" s="33" t="s">
        <v>2196</v>
      </c>
      <c r="Q798" s="33" t="s">
        <v>2082</v>
      </c>
      <c r="R798" s="33" t="s">
        <v>2214</v>
      </c>
      <c r="S798" s="33" t="s">
        <v>2084</v>
      </c>
      <c r="T798" s="33" t="s">
        <v>2083</v>
      </c>
      <c r="U798" s="35" t="s">
        <v>1371</v>
      </c>
      <c r="V798" s="177"/>
      <c r="W798" s="178"/>
      <c r="X798" s="211" t="s">
        <v>3679</v>
      </c>
    </row>
    <row r="799" s="83" customFormat="1" ht="26" customHeight="1" spans="1:24">
      <c r="A799" s="31" t="s">
        <v>1387</v>
      </c>
      <c r="B799" s="31" t="s">
        <v>20</v>
      </c>
      <c r="C799" s="31" t="s">
        <v>3935</v>
      </c>
      <c r="D799" s="31" t="s">
        <v>3936</v>
      </c>
      <c r="E799" s="32">
        <v>43775</v>
      </c>
      <c r="F799" s="31" t="s">
        <v>3686</v>
      </c>
      <c r="G799" s="31" t="s">
        <v>2243</v>
      </c>
      <c r="H799" s="33">
        <v>10</v>
      </c>
      <c r="I799" s="33">
        <v>1</v>
      </c>
      <c r="J799" s="34">
        <v>13340.97</v>
      </c>
      <c r="K799" s="34">
        <v>13340.97</v>
      </c>
      <c r="L799" s="34">
        <v>0</v>
      </c>
      <c r="M799" s="33" t="s">
        <v>2079</v>
      </c>
      <c r="N799" s="33" t="s">
        <v>2096</v>
      </c>
      <c r="O799" s="33" t="s">
        <v>1997</v>
      </c>
      <c r="P799" s="33" t="s">
        <v>2196</v>
      </c>
      <c r="Q799" s="33" t="s">
        <v>2082</v>
      </c>
      <c r="R799" s="33" t="s">
        <v>2214</v>
      </c>
      <c r="S799" s="33" t="s">
        <v>2084</v>
      </c>
      <c r="T799" s="33" t="s">
        <v>2083</v>
      </c>
      <c r="U799" s="35" t="s">
        <v>1371</v>
      </c>
      <c r="V799" s="177"/>
      <c r="W799" s="178"/>
      <c r="X799" s="211" t="s">
        <v>3679</v>
      </c>
    </row>
    <row r="800" s="83" customFormat="1" ht="26" customHeight="1" spans="1:24">
      <c r="A800" s="31" t="s">
        <v>1387</v>
      </c>
      <c r="B800" s="31" t="s">
        <v>20</v>
      </c>
      <c r="C800" s="31" t="s">
        <v>3937</v>
      </c>
      <c r="D800" s="31" t="s">
        <v>3847</v>
      </c>
      <c r="E800" s="32">
        <v>43775</v>
      </c>
      <c r="F800" s="31" t="s">
        <v>3686</v>
      </c>
      <c r="G800" s="31" t="s">
        <v>2243</v>
      </c>
      <c r="H800" s="33">
        <v>10</v>
      </c>
      <c r="I800" s="33">
        <v>2</v>
      </c>
      <c r="J800" s="34">
        <v>18401.34</v>
      </c>
      <c r="K800" s="34">
        <v>18401.34</v>
      </c>
      <c r="L800" s="34">
        <v>0</v>
      </c>
      <c r="M800" s="33" t="s">
        <v>2079</v>
      </c>
      <c r="N800" s="33" t="s">
        <v>2096</v>
      </c>
      <c r="O800" s="33" t="s">
        <v>1997</v>
      </c>
      <c r="P800" s="33" t="s">
        <v>2196</v>
      </c>
      <c r="Q800" s="33" t="s">
        <v>2082</v>
      </c>
      <c r="R800" s="33" t="s">
        <v>2214</v>
      </c>
      <c r="S800" s="33" t="s">
        <v>2084</v>
      </c>
      <c r="T800" s="33" t="s">
        <v>2083</v>
      </c>
      <c r="U800" s="35" t="s">
        <v>1371</v>
      </c>
      <c r="V800" s="179" t="s">
        <v>3938</v>
      </c>
      <c r="W800" s="178" t="s">
        <v>3939</v>
      </c>
    </row>
    <row r="801" s="83" customFormat="1" ht="26" customHeight="1" spans="1:23">
      <c r="A801" s="31" t="s">
        <v>1387</v>
      </c>
      <c r="B801" s="31" t="s">
        <v>20</v>
      </c>
      <c r="C801" s="31" t="s">
        <v>3940</v>
      </c>
      <c r="D801" s="31" t="s">
        <v>3941</v>
      </c>
      <c r="E801" s="32">
        <v>43775</v>
      </c>
      <c r="F801" s="31" t="s">
        <v>3686</v>
      </c>
      <c r="G801" s="31" t="s">
        <v>2243</v>
      </c>
      <c r="H801" s="33">
        <v>10</v>
      </c>
      <c r="I801" s="33">
        <v>1</v>
      </c>
      <c r="J801" s="34">
        <v>10120.74</v>
      </c>
      <c r="K801" s="34">
        <v>10120.74</v>
      </c>
      <c r="L801" s="34">
        <v>0</v>
      </c>
      <c r="M801" s="33" t="s">
        <v>2079</v>
      </c>
      <c r="N801" s="33" t="s">
        <v>2096</v>
      </c>
      <c r="O801" s="33" t="s">
        <v>1997</v>
      </c>
      <c r="P801" s="33" t="s">
        <v>2196</v>
      </c>
      <c r="Q801" s="33" t="s">
        <v>2082</v>
      </c>
      <c r="R801" s="33" t="s">
        <v>2214</v>
      </c>
      <c r="S801" s="33" t="s">
        <v>2084</v>
      </c>
      <c r="T801" s="33" t="s">
        <v>2083</v>
      </c>
      <c r="U801" s="35" t="s">
        <v>1371</v>
      </c>
      <c r="V801" s="177"/>
      <c r="W801" s="178"/>
    </row>
    <row r="802" s="83" customFormat="1" ht="26" customHeight="1" spans="1:23">
      <c r="A802" s="31" t="s">
        <v>1387</v>
      </c>
      <c r="B802" s="31" t="s">
        <v>20</v>
      </c>
      <c r="C802" s="31" t="s">
        <v>3942</v>
      </c>
      <c r="D802" s="31" t="s">
        <v>3943</v>
      </c>
      <c r="E802" s="32">
        <v>43775</v>
      </c>
      <c r="F802" s="31" t="s">
        <v>3686</v>
      </c>
      <c r="G802" s="31" t="s">
        <v>2243</v>
      </c>
      <c r="H802" s="33">
        <v>10</v>
      </c>
      <c r="I802" s="33">
        <v>1</v>
      </c>
      <c r="J802" s="34">
        <v>101322.38</v>
      </c>
      <c r="K802" s="34">
        <v>101322.38</v>
      </c>
      <c r="L802" s="34">
        <v>0</v>
      </c>
      <c r="M802" s="33" t="s">
        <v>2079</v>
      </c>
      <c r="N802" s="33" t="s">
        <v>2096</v>
      </c>
      <c r="O802" s="33" t="s">
        <v>1997</v>
      </c>
      <c r="P802" s="33" t="s">
        <v>2196</v>
      </c>
      <c r="Q802" s="33" t="s">
        <v>2082</v>
      </c>
      <c r="R802" s="33" t="s">
        <v>2214</v>
      </c>
      <c r="S802" s="33" t="s">
        <v>2084</v>
      </c>
      <c r="T802" s="33" t="s">
        <v>2083</v>
      </c>
      <c r="U802" s="35" t="s">
        <v>1371</v>
      </c>
      <c r="V802" s="177"/>
      <c r="W802" s="178"/>
    </row>
    <row r="803" s="83" customFormat="1" ht="26" customHeight="1" spans="1:23">
      <c r="A803" s="31" t="s">
        <v>1387</v>
      </c>
      <c r="B803" s="31" t="s">
        <v>20</v>
      </c>
      <c r="C803" s="31" t="s">
        <v>3944</v>
      </c>
      <c r="D803" s="31" t="s">
        <v>3945</v>
      </c>
      <c r="E803" s="32">
        <v>43775</v>
      </c>
      <c r="F803" s="31" t="s">
        <v>3686</v>
      </c>
      <c r="G803" s="31" t="s">
        <v>2243</v>
      </c>
      <c r="H803" s="33">
        <v>1</v>
      </c>
      <c r="I803" s="33">
        <v>1</v>
      </c>
      <c r="J803" s="34">
        <v>54628.97</v>
      </c>
      <c r="K803" s="34">
        <v>54628.97</v>
      </c>
      <c r="L803" s="34">
        <v>0</v>
      </c>
      <c r="M803" s="33" t="s">
        <v>2123</v>
      </c>
      <c r="N803" s="33" t="s">
        <v>2124</v>
      </c>
      <c r="O803" s="33" t="s">
        <v>1997</v>
      </c>
      <c r="P803" s="33" t="s">
        <v>2196</v>
      </c>
      <c r="Q803" s="33" t="s">
        <v>2082</v>
      </c>
      <c r="R803" s="33" t="s">
        <v>2145</v>
      </c>
      <c r="S803" s="33" t="s">
        <v>2084</v>
      </c>
      <c r="T803" s="33" t="s">
        <v>2083</v>
      </c>
      <c r="U803" s="35" t="s">
        <v>1371</v>
      </c>
      <c r="V803" s="177"/>
      <c r="W803" s="178"/>
    </row>
    <row r="804" s="83" customFormat="1" ht="26" customHeight="1" spans="1:23">
      <c r="A804" s="31" t="s">
        <v>1391</v>
      </c>
      <c r="B804" s="31" t="s">
        <v>20</v>
      </c>
      <c r="C804" s="31" t="s">
        <v>3946</v>
      </c>
      <c r="D804" s="31" t="s">
        <v>3947</v>
      </c>
      <c r="E804" s="32">
        <v>44097</v>
      </c>
      <c r="F804" s="31" t="s">
        <v>3948</v>
      </c>
      <c r="G804" s="31" t="s">
        <v>2225</v>
      </c>
      <c r="H804" s="33">
        <v>10</v>
      </c>
      <c r="I804" s="33">
        <v>3</v>
      </c>
      <c r="J804" s="34">
        <v>1872893.54</v>
      </c>
      <c r="K804" s="34">
        <v>741353.692916667</v>
      </c>
      <c r="L804" s="34">
        <v>1131539.84708333</v>
      </c>
      <c r="M804" s="33" t="s">
        <v>2079</v>
      </c>
      <c r="N804" s="33" t="s">
        <v>2089</v>
      </c>
      <c r="O804" s="33" t="s">
        <v>1997</v>
      </c>
      <c r="P804" s="33" t="s">
        <v>2081</v>
      </c>
      <c r="Q804" s="33" t="s">
        <v>2103</v>
      </c>
      <c r="R804" s="33" t="s">
        <v>2104</v>
      </c>
      <c r="S804" s="33" t="s">
        <v>2084</v>
      </c>
      <c r="T804" s="33" t="s">
        <v>2081</v>
      </c>
      <c r="U804" s="35" t="s">
        <v>1164</v>
      </c>
      <c r="V804" s="177"/>
      <c r="W804" s="178"/>
    </row>
    <row r="805" s="83" customFormat="1" ht="26" customHeight="1" spans="1:23">
      <c r="A805" s="31" t="s">
        <v>1391</v>
      </c>
      <c r="B805" s="31" t="s">
        <v>20</v>
      </c>
      <c r="C805" s="31" t="s">
        <v>3949</v>
      </c>
      <c r="D805" s="31" t="s">
        <v>3950</v>
      </c>
      <c r="E805" s="32">
        <v>44097</v>
      </c>
      <c r="F805" s="31" t="s">
        <v>3948</v>
      </c>
      <c r="G805" s="31" t="s">
        <v>2243</v>
      </c>
      <c r="H805" s="33">
        <v>10</v>
      </c>
      <c r="I805" s="33">
        <v>1</v>
      </c>
      <c r="J805" s="34">
        <v>26716.09</v>
      </c>
      <c r="K805" s="34">
        <v>10575.1189583333</v>
      </c>
      <c r="L805" s="34">
        <v>16140.9710416667</v>
      </c>
      <c r="M805" s="33" t="s">
        <v>2079</v>
      </c>
      <c r="N805" s="33" t="s">
        <v>2089</v>
      </c>
      <c r="O805" s="33" t="s">
        <v>1997</v>
      </c>
      <c r="P805" s="33" t="s">
        <v>2081</v>
      </c>
      <c r="Q805" s="33" t="s">
        <v>2103</v>
      </c>
      <c r="R805" s="33" t="s">
        <v>2104</v>
      </c>
      <c r="S805" s="33" t="s">
        <v>2084</v>
      </c>
      <c r="T805" s="33" t="s">
        <v>2081</v>
      </c>
      <c r="U805" s="35" t="s">
        <v>1164</v>
      </c>
      <c r="V805" s="177"/>
      <c r="W805" s="178"/>
    </row>
    <row r="806" s="83" customFormat="1" ht="26" customHeight="1" spans="1:23">
      <c r="A806" s="31" t="s">
        <v>1391</v>
      </c>
      <c r="B806" s="31" t="s">
        <v>20</v>
      </c>
      <c r="C806" s="31" t="s">
        <v>3951</v>
      </c>
      <c r="D806" s="31" t="s">
        <v>2475</v>
      </c>
      <c r="E806" s="32">
        <v>44097</v>
      </c>
      <c r="F806" s="31" t="s">
        <v>3948</v>
      </c>
      <c r="G806" s="38" t="s">
        <v>3952</v>
      </c>
      <c r="H806" s="33">
        <v>3</v>
      </c>
      <c r="I806" s="33">
        <v>1</v>
      </c>
      <c r="J806" s="34">
        <v>71952.49</v>
      </c>
      <c r="K806" s="34">
        <v>68354.8655</v>
      </c>
      <c r="L806" s="34">
        <v>3597.62450000001</v>
      </c>
      <c r="M806" s="33" t="s">
        <v>2079</v>
      </c>
      <c r="N806" s="33" t="s">
        <v>2089</v>
      </c>
      <c r="O806" s="33" t="s">
        <v>1997</v>
      </c>
      <c r="P806" s="33" t="s">
        <v>2081</v>
      </c>
      <c r="Q806" s="33" t="s">
        <v>2103</v>
      </c>
      <c r="R806" s="33" t="s">
        <v>2104</v>
      </c>
      <c r="S806" s="33" t="s">
        <v>2084</v>
      </c>
      <c r="T806" s="33" t="s">
        <v>2081</v>
      </c>
      <c r="U806" s="35" t="s">
        <v>1164</v>
      </c>
      <c r="V806" s="181"/>
      <c r="W806" s="178"/>
    </row>
    <row r="807" s="83" customFormat="1" ht="26" customHeight="1" spans="1:23">
      <c r="A807" s="31" t="s">
        <v>1391</v>
      </c>
      <c r="B807" s="31" t="s">
        <v>20</v>
      </c>
      <c r="C807" s="31" t="s">
        <v>3953</v>
      </c>
      <c r="D807" s="31" t="s">
        <v>3954</v>
      </c>
      <c r="E807" s="32">
        <v>44097</v>
      </c>
      <c r="F807" s="31" t="s">
        <v>3948</v>
      </c>
      <c r="G807" s="31" t="s">
        <v>2078</v>
      </c>
      <c r="H807" s="33">
        <v>5</v>
      </c>
      <c r="I807" s="33">
        <v>1</v>
      </c>
      <c r="J807" s="34">
        <v>957.95</v>
      </c>
      <c r="K807" s="34">
        <v>758.377083333333</v>
      </c>
      <c r="L807" s="34">
        <v>199.572916666667</v>
      </c>
      <c r="M807" s="33" t="s">
        <v>2079</v>
      </c>
      <c r="N807" s="33" t="s">
        <v>2089</v>
      </c>
      <c r="O807" s="33" t="s">
        <v>1997</v>
      </c>
      <c r="P807" s="33" t="s">
        <v>2081</v>
      </c>
      <c r="Q807" s="33" t="s">
        <v>2103</v>
      </c>
      <c r="R807" s="33" t="s">
        <v>2104</v>
      </c>
      <c r="S807" s="33" t="s">
        <v>2084</v>
      </c>
      <c r="T807" s="33" t="s">
        <v>2081</v>
      </c>
      <c r="U807" s="35" t="s">
        <v>1164</v>
      </c>
      <c r="V807" s="181"/>
      <c r="W807" s="178"/>
    </row>
    <row r="808" s="83" customFormat="1" ht="26" customHeight="1" spans="1:23">
      <c r="A808" s="31" t="s">
        <v>1391</v>
      </c>
      <c r="B808" s="31" t="s">
        <v>20</v>
      </c>
      <c r="C808" s="31" t="s">
        <v>3955</v>
      </c>
      <c r="D808" s="31" t="s">
        <v>3394</v>
      </c>
      <c r="E808" s="32">
        <v>44097</v>
      </c>
      <c r="F808" s="31" t="s">
        <v>3948</v>
      </c>
      <c r="G808" s="38" t="s">
        <v>3956</v>
      </c>
      <c r="H808" s="33">
        <v>10</v>
      </c>
      <c r="I808" s="33">
        <v>1</v>
      </c>
      <c r="J808" s="34">
        <v>220753.65</v>
      </c>
      <c r="K808" s="34">
        <v>87381.653125</v>
      </c>
      <c r="L808" s="34">
        <v>133371.996875</v>
      </c>
      <c r="M808" s="33" t="s">
        <v>2079</v>
      </c>
      <c r="N808" s="33" t="s">
        <v>2089</v>
      </c>
      <c r="O808" s="33" t="s">
        <v>1997</v>
      </c>
      <c r="P808" s="33" t="s">
        <v>2081</v>
      </c>
      <c r="Q808" s="33" t="s">
        <v>2103</v>
      </c>
      <c r="R808" s="33" t="s">
        <v>2104</v>
      </c>
      <c r="S808" s="33" t="s">
        <v>2084</v>
      </c>
      <c r="T808" s="33" t="s">
        <v>2081</v>
      </c>
      <c r="U808" s="35" t="s">
        <v>1164</v>
      </c>
      <c r="V808" s="181"/>
      <c r="W808" s="178"/>
    </row>
    <row r="809" s="83" customFormat="1" ht="26" customHeight="1" spans="1:23">
      <c r="A809" s="31" t="s">
        <v>1391</v>
      </c>
      <c r="B809" s="31" t="s">
        <v>20</v>
      </c>
      <c r="C809" s="31" t="s">
        <v>3957</v>
      </c>
      <c r="D809" s="31" t="s">
        <v>3958</v>
      </c>
      <c r="E809" s="32">
        <v>44097</v>
      </c>
      <c r="F809" s="31" t="s">
        <v>3948</v>
      </c>
      <c r="G809" s="31" t="s">
        <v>2243</v>
      </c>
      <c r="H809" s="33">
        <v>10</v>
      </c>
      <c r="I809" s="33">
        <v>1</v>
      </c>
      <c r="J809" s="34">
        <v>233526.28</v>
      </c>
      <c r="K809" s="34">
        <v>92437.4858333333</v>
      </c>
      <c r="L809" s="34">
        <v>141088.794166667</v>
      </c>
      <c r="M809" s="33" t="s">
        <v>2079</v>
      </c>
      <c r="N809" s="33" t="s">
        <v>2089</v>
      </c>
      <c r="O809" s="33" t="s">
        <v>1997</v>
      </c>
      <c r="P809" s="33" t="s">
        <v>2081</v>
      </c>
      <c r="Q809" s="33" t="s">
        <v>2103</v>
      </c>
      <c r="R809" s="33" t="s">
        <v>2104</v>
      </c>
      <c r="S809" s="33" t="s">
        <v>2084</v>
      </c>
      <c r="T809" s="33" t="s">
        <v>2081</v>
      </c>
      <c r="U809" s="35" t="s">
        <v>1164</v>
      </c>
      <c r="V809" s="181"/>
      <c r="W809" s="178"/>
    </row>
    <row r="810" s="83" customFormat="1" ht="26" customHeight="1" spans="1:23">
      <c r="A810" s="31" t="s">
        <v>1391</v>
      </c>
      <c r="B810" s="31" t="s">
        <v>20</v>
      </c>
      <c r="C810" s="31" t="s">
        <v>3959</v>
      </c>
      <c r="D810" s="31" t="s">
        <v>3960</v>
      </c>
      <c r="E810" s="32">
        <v>44097</v>
      </c>
      <c r="F810" s="31" t="s">
        <v>3948</v>
      </c>
      <c r="G810" s="38" t="s">
        <v>2092</v>
      </c>
      <c r="H810" s="33">
        <v>10</v>
      </c>
      <c r="I810" s="33">
        <v>1</v>
      </c>
      <c r="J810" s="34">
        <v>100000</v>
      </c>
      <c r="K810" s="34">
        <v>39583.3333333333</v>
      </c>
      <c r="L810" s="34">
        <v>60416.6666666667</v>
      </c>
      <c r="M810" s="33" t="s">
        <v>2079</v>
      </c>
      <c r="N810" s="33" t="s">
        <v>2096</v>
      </c>
      <c r="O810" s="33" t="s">
        <v>1997</v>
      </c>
      <c r="P810" s="33" t="s">
        <v>2081</v>
      </c>
      <c r="Q810" s="33" t="s">
        <v>2103</v>
      </c>
      <c r="R810" s="33" t="s">
        <v>2104</v>
      </c>
      <c r="S810" s="33" t="s">
        <v>2084</v>
      </c>
      <c r="T810" s="33" t="s">
        <v>2081</v>
      </c>
      <c r="U810" s="35" t="s">
        <v>1164</v>
      </c>
      <c r="V810" s="181"/>
      <c r="W810" s="178"/>
    </row>
    <row r="811" s="83" customFormat="1" ht="26" customHeight="1" spans="1:23">
      <c r="A811" s="31" t="s">
        <v>1391</v>
      </c>
      <c r="B811" s="31" t="s">
        <v>20</v>
      </c>
      <c r="C811" s="31" t="s">
        <v>3961</v>
      </c>
      <c r="D811" s="31" t="s">
        <v>3962</v>
      </c>
      <c r="E811" s="32">
        <v>44097</v>
      </c>
      <c r="F811" s="31" t="s">
        <v>3948</v>
      </c>
      <c r="G811" s="38" t="s">
        <v>2169</v>
      </c>
      <c r="H811" s="33">
        <v>10</v>
      </c>
      <c r="I811" s="33">
        <v>12</v>
      </c>
      <c r="J811" s="34">
        <v>22800</v>
      </c>
      <c r="K811" s="34">
        <v>9025</v>
      </c>
      <c r="L811" s="34">
        <v>13775</v>
      </c>
      <c r="M811" s="33" t="s">
        <v>2079</v>
      </c>
      <c r="N811" s="33" t="s">
        <v>2096</v>
      </c>
      <c r="O811" s="33" t="s">
        <v>1997</v>
      </c>
      <c r="P811" s="33" t="s">
        <v>2081</v>
      </c>
      <c r="Q811" s="33" t="s">
        <v>2103</v>
      </c>
      <c r="R811" s="33" t="s">
        <v>2104</v>
      </c>
      <c r="S811" s="33" t="s">
        <v>2084</v>
      </c>
      <c r="T811" s="33" t="s">
        <v>2081</v>
      </c>
      <c r="U811" s="35" t="s">
        <v>1164</v>
      </c>
      <c r="V811" s="181"/>
      <c r="W811" s="178"/>
    </row>
    <row r="812" s="83" customFormat="1" ht="26" customHeight="1" spans="1:23">
      <c r="A812" s="31" t="s">
        <v>1391</v>
      </c>
      <c r="B812" s="31" t="s">
        <v>20</v>
      </c>
      <c r="C812" s="31" t="s">
        <v>3963</v>
      </c>
      <c r="D812" s="31" t="s">
        <v>3964</v>
      </c>
      <c r="E812" s="32">
        <v>44097</v>
      </c>
      <c r="F812" s="31" t="s">
        <v>3948</v>
      </c>
      <c r="G812" s="38" t="s">
        <v>2092</v>
      </c>
      <c r="H812" s="33">
        <v>10</v>
      </c>
      <c r="I812" s="33">
        <v>1</v>
      </c>
      <c r="J812" s="34">
        <v>51200</v>
      </c>
      <c r="K812" s="34">
        <v>20266.6666666667</v>
      </c>
      <c r="L812" s="34">
        <v>30933.3333333333</v>
      </c>
      <c r="M812" s="33" t="s">
        <v>2079</v>
      </c>
      <c r="N812" s="33" t="s">
        <v>2096</v>
      </c>
      <c r="O812" s="33" t="s">
        <v>1997</v>
      </c>
      <c r="P812" s="33" t="s">
        <v>2081</v>
      </c>
      <c r="Q812" s="33" t="s">
        <v>2103</v>
      </c>
      <c r="R812" s="33" t="s">
        <v>2104</v>
      </c>
      <c r="S812" s="33" t="s">
        <v>2084</v>
      </c>
      <c r="T812" s="33" t="s">
        <v>2081</v>
      </c>
      <c r="U812" s="35" t="s">
        <v>1164</v>
      </c>
      <c r="V812" s="181"/>
      <c r="W812" s="178"/>
    </row>
    <row r="813" s="83" customFormat="1" ht="26" customHeight="1" spans="1:23">
      <c r="A813" s="31" t="s">
        <v>1391</v>
      </c>
      <c r="B813" s="31" t="s">
        <v>20</v>
      </c>
      <c r="C813" s="31" t="s">
        <v>3965</v>
      </c>
      <c r="D813" s="31" t="s">
        <v>3966</v>
      </c>
      <c r="E813" s="32">
        <v>44097</v>
      </c>
      <c r="F813" s="31" t="s">
        <v>3948</v>
      </c>
      <c r="G813" s="38" t="s">
        <v>2169</v>
      </c>
      <c r="H813" s="33">
        <v>10</v>
      </c>
      <c r="I813" s="33">
        <v>63</v>
      </c>
      <c r="J813" s="34">
        <v>144900</v>
      </c>
      <c r="K813" s="34">
        <v>57356.25</v>
      </c>
      <c r="L813" s="34">
        <v>87543.75</v>
      </c>
      <c r="M813" s="33" t="s">
        <v>2079</v>
      </c>
      <c r="N813" s="33" t="s">
        <v>2096</v>
      </c>
      <c r="O813" s="33" t="s">
        <v>1997</v>
      </c>
      <c r="P813" s="33" t="s">
        <v>2081</v>
      </c>
      <c r="Q813" s="33" t="s">
        <v>2103</v>
      </c>
      <c r="R813" s="33" t="s">
        <v>2104</v>
      </c>
      <c r="S813" s="33" t="s">
        <v>2084</v>
      </c>
      <c r="T813" s="33" t="s">
        <v>2081</v>
      </c>
      <c r="U813" s="35" t="s">
        <v>1164</v>
      </c>
      <c r="V813" s="181"/>
      <c r="W813" s="178"/>
    </row>
    <row r="814" s="83" customFormat="1" ht="26" customHeight="1" spans="1:23">
      <c r="A814" s="31" t="s">
        <v>1391</v>
      </c>
      <c r="B814" s="31" t="s">
        <v>20</v>
      </c>
      <c r="C814" s="31" t="s">
        <v>3967</v>
      </c>
      <c r="D814" s="31" t="s">
        <v>3968</v>
      </c>
      <c r="E814" s="32">
        <v>44097</v>
      </c>
      <c r="F814" s="31" t="s">
        <v>3948</v>
      </c>
      <c r="G814" s="38" t="s">
        <v>2092</v>
      </c>
      <c r="H814" s="33">
        <v>10</v>
      </c>
      <c r="I814" s="33">
        <v>6</v>
      </c>
      <c r="J814" s="34">
        <v>48000</v>
      </c>
      <c r="K814" s="34">
        <v>19000</v>
      </c>
      <c r="L814" s="34">
        <v>29000</v>
      </c>
      <c r="M814" s="33" t="s">
        <v>2079</v>
      </c>
      <c r="N814" s="33" t="s">
        <v>2096</v>
      </c>
      <c r="O814" s="33" t="s">
        <v>1997</v>
      </c>
      <c r="P814" s="33" t="s">
        <v>2081</v>
      </c>
      <c r="Q814" s="33" t="s">
        <v>2103</v>
      </c>
      <c r="R814" s="33" t="s">
        <v>2104</v>
      </c>
      <c r="S814" s="33" t="s">
        <v>2084</v>
      </c>
      <c r="T814" s="33" t="s">
        <v>2081</v>
      </c>
      <c r="U814" s="35" t="s">
        <v>1164</v>
      </c>
      <c r="V814" s="181"/>
      <c r="W814" s="178"/>
    </row>
    <row r="815" s="83" customFormat="1" ht="26" customHeight="1" spans="1:23">
      <c r="A815" s="31" t="s">
        <v>1391</v>
      </c>
      <c r="B815" s="31" t="s">
        <v>20</v>
      </c>
      <c r="C815" s="31" t="s">
        <v>3969</v>
      </c>
      <c r="D815" s="31" t="s">
        <v>3970</v>
      </c>
      <c r="E815" s="32">
        <v>44097</v>
      </c>
      <c r="F815" s="31" t="s">
        <v>3948</v>
      </c>
      <c r="G815" s="38" t="s">
        <v>2092</v>
      </c>
      <c r="H815" s="33">
        <v>10</v>
      </c>
      <c r="I815" s="33">
        <v>1</v>
      </c>
      <c r="J815" s="34">
        <v>300000</v>
      </c>
      <c r="K815" s="34">
        <v>118750</v>
      </c>
      <c r="L815" s="34">
        <v>181250</v>
      </c>
      <c r="M815" s="33" t="s">
        <v>2079</v>
      </c>
      <c r="N815" s="33" t="s">
        <v>2096</v>
      </c>
      <c r="O815" s="33" t="s">
        <v>1997</v>
      </c>
      <c r="P815" s="33" t="s">
        <v>2081</v>
      </c>
      <c r="Q815" s="33" t="s">
        <v>2103</v>
      </c>
      <c r="R815" s="33" t="s">
        <v>2104</v>
      </c>
      <c r="S815" s="33" t="s">
        <v>2084</v>
      </c>
      <c r="T815" s="33" t="s">
        <v>2081</v>
      </c>
      <c r="U815" s="35" t="s">
        <v>1164</v>
      </c>
      <c r="V815" s="181"/>
      <c r="W815" s="178"/>
    </row>
    <row r="816" s="83" customFormat="1" ht="26" customHeight="1" spans="1:23">
      <c r="A816" s="31" t="s">
        <v>1391</v>
      </c>
      <c r="B816" s="31" t="s">
        <v>20</v>
      </c>
      <c r="C816" s="31" t="s">
        <v>3971</v>
      </c>
      <c r="D816" s="31" t="s">
        <v>3972</v>
      </c>
      <c r="E816" s="32">
        <v>44097</v>
      </c>
      <c r="F816" s="31" t="s">
        <v>3948</v>
      </c>
      <c r="G816" s="38" t="s">
        <v>2092</v>
      </c>
      <c r="H816" s="33">
        <v>10</v>
      </c>
      <c r="I816" s="33">
        <v>6</v>
      </c>
      <c r="J816" s="34">
        <v>36000</v>
      </c>
      <c r="K816" s="34">
        <v>14250</v>
      </c>
      <c r="L816" s="34">
        <v>21750</v>
      </c>
      <c r="M816" s="33" t="s">
        <v>2079</v>
      </c>
      <c r="N816" s="33" t="s">
        <v>2096</v>
      </c>
      <c r="O816" s="33" t="s">
        <v>1997</v>
      </c>
      <c r="P816" s="33" t="s">
        <v>2081</v>
      </c>
      <c r="Q816" s="33" t="s">
        <v>2103</v>
      </c>
      <c r="R816" s="33" t="s">
        <v>2104</v>
      </c>
      <c r="S816" s="33" t="s">
        <v>2084</v>
      </c>
      <c r="T816" s="33" t="s">
        <v>2081</v>
      </c>
      <c r="U816" s="35" t="s">
        <v>1164</v>
      </c>
      <c r="V816" s="181"/>
      <c r="W816" s="178"/>
    </row>
    <row r="817" s="83" customFormat="1" ht="26" customHeight="1" spans="1:23">
      <c r="A817" s="31" t="s">
        <v>1391</v>
      </c>
      <c r="B817" s="31" t="s">
        <v>20</v>
      </c>
      <c r="C817" s="31" t="s">
        <v>3973</v>
      </c>
      <c r="D817" s="31" t="s">
        <v>3974</v>
      </c>
      <c r="E817" s="32">
        <v>44097</v>
      </c>
      <c r="F817" s="31" t="s">
        <v>3948</v>
      </c>
      <c r="G817" s="38" t="s">
        <v>2635</v>
      </c>
      <c r="H817" s="33">
        <v>10</v>
      </c>
      <c r="I817" s="33">
        <v>1</v>
      </c>
      <c r="J817" s="34">
        <v>48000</v>
      </c>
      <c r="K817" s="34">
        <v>19000</v>
      </c>
      <c r="L817" s="34">
        <v>29000</v>
      </c>
      <c r="M817" s="33" t="s">
        <v>2079</v>
      </c>
      <c r="N817" s="33" t="s">
        <v>2356</v>
      </c>
      <c r="O817" s="33" t="s">
        <v>1997</v>
      </c>
      <c r="P817" s="33" t="s">
        <v>2081</v>
      </c>
      <c r="Q817" s="33" t="s">
        <v>2103</v>
      </c>
      <c r="R817" s="33" t="s">
        <v>2104</v>
      </c>
      <c r="S817" s="33" t="s">
        <v>2084</v>
      </c>
      <c r="T817" s="33" t="s">
        <v>2081</v>
      </c>
      <c r="U817" s="35" t="s">
        <v>1164</v>
      </c>
      <c r="V817" s="181"/>
      <c r="W817" s="178"/>
    </row>
    <row r="818" s="83" customFormat="1" ht="26" customHeight="1" spans="1:23">
      <c r="A818" s="31" t="s">
        <v>1391</v>
      </c>
      <c r="B818" s="31" t="s">
        <v>20</v>
      </c>
      <c r="C818" s="31" t="s">
        <v>3975</v>
      </c>
      <c r="D818" s="31" t="s">
        <v>3976</v>
      </c>
      <c r="E818" s="32">
        <v>44097</v>
      </c>
      <c r="F818" s="31" t="s">
        <v>3948</v>
      </c>
      <c r="G818" s="38" t="s">
        <v>3977</v>
      </c>
      <c r="H818" s="33">
        <v>1</v>
      </c>
      <c r="I818" s="33">
        <v>1</v>
      </c>
      <c r="J818" s="34">
        <v>139500</v>
      </c>
      <c r="K818" s="34">
        <v>139500</v>
      </c>
      <c r="L818" s="34">
        <v>0</v>
      </c>
      <c r="M818" s="33" t="s">
        <v>2137</v>
      </c>
      <c r="N818" s="33" t="s">
        <v>2124</v>
      </c>
      <c r="O818" s="33" t="s">
        <v>1997</v>
      </c>
      <c r="P818" s="33" t="s">
        <v>2196</v>
      </c>
      <c r="Q818" s="33" t="s">
        <v>2082</v>
      </c>
      <c r="R818" s="33" t="s">
        <v>2145</v>
      </c>
      <c r="S818" s="33" t="s">
        <v>2084</v>
      </c>
      <c r="T818" s="33" t="s">
        <v>2083</v>
      </c>
      <c r="U818" s="35" t="s">
        <v>1164</v>
      </c>
      <c r="V818" s="181"/>
      <c r="W818" s="178"/>
    </row>
    <row r="819" s="83" customFormat="1" ht="26" customHeight="1" spans="1:23">
      <c r="A819" s="31" t="s">
        <v>1391</v>
      </c>
      <c r="B819" s="31" t="s">
        <v>20</v>
      </c>
      <c r="C819" s="31" t="s">
        <v>3978</v>
      </c>
      <c r="D819" s="31" t="s">
        <v>3979</v>
      </c>
      <c r="E819" s="32">
        <v>44097</v>
      </c>
      <c r="F819" s="31" t="s">
        <v>3948</v>
      </c>
      <c r="G819" s="38" t="s">
        <v>3977</v>
      </c>
      <c r="H819" s="33">
        <v>1</v>
      </c>
      <c r="I819" s="33">
        <v>1</v>
      </c>
      <c r="J819" s="34">
        <v>198000</v>
      </c>
      <c r="K819" s="34">
        <v>198000</v>
      </c>
      <c r="L819" s="34">
        <v>0</v>
      </c>
      <c r="M819" s="33" t="s">
        <v>2137</v>
      </c>
      <c r="N819" s="33" t="s">
        <v>2124</v>
      </c>
      <c r="O819" s="33" t="s">
        <v>1997</v>
      </c>
      <c r="P819" s="33" t="s">
        <v>2196</v>
      </c>
      <c r="Q819" s="33" t="s">
        <v>2082</v>
      </c>
      <c r="R819" s="33" t="s">
        <v>2145</v>
      </c>
      <c r="S819" s="33" t="s">
        <v>2084</v>
      </c>
      <c r="T819" s="33" t="s">
        <v>2083</v>
      </c>
      <c r="U819" s="35" t="s">
        <v>1164</v>
      </c>
      <c r="V819" s="181"/>
      <c r="W819" s="178"/>
    </row>
    <row r="820" s="83" customFormat="1" ht="26" customHeight="1" spans="1:23">
      <c r="A820" s="31" t="s">
        <v>1391</v>
      </c>
      <c r="B820" s="31" t="s">
        <v>20</v>
      </c>
      <c r="C820" s="31" t="s">
        <v>3980</v>
      </c>
      <c r="D820" s="31" t="s">
        <v>3981</v>
      </c>
      <c r="E820" s="32">
        <v>44097</v>
      </c>
      <c r="F820" s="31" t="s">
        <v>3948</v>
      </c>
      <c r="G820" s="38" t="s">
        <v>3977</v>
      </c>
      <c r="H820" s="33">
        <v>1</v>
      </c>
      <c r="I820" s="33">
        <v>1</v>
      </c>
      <c r="J820" s="34">
        <v>6000</v>
      </c>
      <c r="K820" s="34">
        <v>6000</v>
      </c>
      <c r="L820" s="34">
        <v>0</v>
      </c>
      <c r="M820" s="33" t="s">
        <v>2137</v>
      </c>
      <c r="N820" s="33" t="s">
        <v>2124</v>
      </c>
      <c r="O820" s="33" t="s">
        <v>1997</v>
      </c>
      <c r="P820" s="33" t="s">
        <v>2196</v>
      </c>
      <c r="Q820" s="33" t="s">
        <v>2082</v>
      </c>
      <c r="R820" s="33" t="s">
        <v>2145</v>
      </c>
      <c r="S820" s="33" t="s">
        <v>2084</v>
      </c>
      <c r="T820" s="33" t="s">
        <v>2083</v>
      </c>
      <c r="U820" s="35" t="s">
        <v>1164</v>
      </c>
      <c r="V820" s="181"/>
      <c r="W820" s="178"/>
    </row>
    <row r="821" s="83" customFormat="1" ht="26" customHeight="1" spans="1:23">
      <c r="A821" s="31" t="s">
        <v>1391</v>
      </c>
      <c r="B821" s="31" t="s">
        <v>20</v>
      </c>
      <c r="C821" s="31" t="s">
        <v>3982</v>
      </c>
      <c r="D821" s="31" t="s">
        <v>3983</v>
      </c>
      <c r="E821" s="32">
        <v>44097</v>
      </c>
      <c r="F821" s="31" t="s">
        <v>3948</v>
      </c>
      <c r="G821" s="38" t="s">
        <v>3977</v>
      </c>
      <c r="H821" s="33">
        <v>1</v>
      </c>
      <c r="I821" s="33">
        <v>1</v>
      </c>
      <c r="J821" s="34">
        <v>400</v>
      </c>
      <c r="K821" s="34">
        <v>400</v>
      </c>
      <c r="L821" s="34">
        <v>0</v>
      </c>
      <c r="M821" s="33" t="s">
        <v>2137</v>
      </c>
      <c r="N821" s="33" t="s">
        <v>2124</v>
      </c>
      <c r="O821" s="33" t="s">
        <v>1997</v>
      </c>
      <c r="P821" s="33" t="s">
        <v>2196</v>
      </c>
      <c r="Q821" s="33" t="s">
        <v>2082</v>
      </c>
      <c r="R821" s="33" t="s">
        <v>2145</v>
      </c>
      <c r="S821" s="33" t="s">
        <v>2084</v>
      </c>
      <c r="T821" s="33" t="s">
        <v>2083</v>
      </c>
      <c r="U821" s="35" t="s">
        <v>1164</v>
      </c>
      <c r="V821" s="181"/>
      <c r="W821" s="178"/>
    </row>
    <row r="822" s="83" customFormat="1" ht="26" customHeight="1" spans="1:23">
      <c r="A822" s="31" t="s">
        <v>1391</v>
      </c>
      <c r="B822" s="31" t="s">
        <v>20</v>
      </c>
      <c r="C822" s="31" t="s">
        <v>3984</v>
      </c>
      <c r="D822" s="31" t="s">
        <v>3985</v>
      </c>
      <c r="E822" s="32">
        <v>44097</v>
      </c>
      <c r="F822" s="31" t="s">
        <v>3948</v>
      </c>
      <c r="G822" s="38" t="s">
        <v>3977</v>
      </c>
      <c r="H822" s="33">
        <v>1</v>
      </c>
      <c r="I822" s="33">
        <v>1</v>
      </c>
      <c r="J822" s="34">
        <v>500</v>
      </c>
      <c r="K822" s="34">
        <v>500</v>
      </c>
      <c r="L822" s="34">
        <v>0</v>
      </c>
      <c r="M822" s="33" t="s">
        <v>2137</v>
      </c>
      <c r="N822" s="33" t="s">
        <v>2124</v>
      </c>
      <c r="O822" s="33" t="s">
        <v>1997</v>
      </c>
      <c r="P822" s="33" t="s">
        <v>2196</v>
      </c>
      <c r="Q822" s="33" t="s">
        <v>2082</v>
      </c>
      <c r="R822" s="33" t="s">
        <v>2145</v>
      </c>
      <c r="S822" s="33" t="s">
        <v>2084</v>
      </c>
      <c r="T822" s="33" t="s">
        <v>2083</v>
      </c>
      <c r="U822" s="35" t="s">
        <v>1164</v>
      </c>
      <c r="V822" s="181"/>
      <c r="W822" s="178"/>
    </row>
    <row r="823" s="83" customFormat="1" ht="26" customHeight="1" spans="1:23">
      <c r="A823" s="31" t="s">
        <v>1391</v>
      </c>
      <c r="B823" s="31" t="s">
        <v>20</v>
      </c>
      <c r="C823" s="31" t="s">
        <v>3986</v>
      </c>
      <c r="D823" s="31" t="s">
        <v>3987</v>
      </c>
      <c r="E823" s="32">
        <v>44097</v>
      </c>
      <c r="F823" s="31" t="s">
        <v>3948</v>
      </c>
      <c r="G823" s="38" t="s">
        <v>3977</v>
      </c>
      <c r="H823" s="33">
        <v>1</v>
      </c>
      <c r="I823" s="33">
        <v>1</v>
      </c>
      <c r="J823" s="34">
        <v>15000</v>
      </c>
      <c r="K823" s="34">
        <v>15000</v>
      </c>
      <c r="L823" s="34">
        <v>0</v>
      </c>
      <c r="M823" s="33" t="s">
        <v>2137</v>
      </c>
      <c r="N823" s="33" t="s">
        <v>2124</v>
      </c>
      <c r="O823" s="33" t="s">
        <v>1997</v>
      </c>
      <c r="P823" s="33" t="s">
        <v>2196</v>
      </c>
      <c r="Q823" s="33" t="s">
        <v>2082</v>
      </c>
      <c r="R823" s="33" t="s">
        <v>2145</v>
      </c>
      <c r="S823" s="33" t="s">
        <v>2084</v>
      </c>
      <c r="T823" s="33" t="s">
        <v>2083</v>
      </c>
      <c r="U823" s="35" t="s">
        <v>1164</v>
      </c>
      <c r="V823" s="181"/>
      <c r="W823" s="178"/>
    </row>
    <row r="824" s="83" customFormat="1" ht="26" customHeight="1" spans="1:23">
      <c r="A824" s="31" t="s">
        <v>1391</v>
      </c>
      <c r="B824" s="31" t="s">
        <v>20</v>
      </c>
      <c r="C824" s="31" t="s">
        <v>3988</v>
      </c>
      <c r="D824" s="31" t="s">
        <v>3989</v>
      </c>
      <c r="E824" s="32">
        <v>44097</v>
      </c>
      <c r="F824" s="31" t="s">
        <v>3948</v>
      </c>
      <c r="G824" s="38" t="s">
        <v>3977</v>
      </c>
      <c r="H824" s="33">
        <v>1</v>
      </c>
      <c r="I824" s="33">
        <v>1</v>
      </c>
      <c r="J824" s="34">
        <v>4400</v>
      </c>
      <c r="K824" s="34">
        <v>4400</v>
      </c>
      <c r="L824" s="34">
        <v>0</v>
      </c>
      <c r="M824" s="33" t="s">
        <v>2137</v>
      </c>
      <c r="N824" s="33" t="s">
        <v>2124</v>
      </c>
      <c r="O824" s="33" t="s">
        <v>1997</v>
      </c>
      <c r="P824" s="33" t="s">
        <v>2196</v>
      </c>
      <c r="Q824" s="33" t="s">
        <v>2082</v>
      </c>
      <c r="R824" s="33" t="s">
        <v>2145</v>
      </c>
      <c r="S824" s="33" t="s">
        <v>2084</v>
      </c>
      <c r="T824" s="33" t="s">
        <v>2083</v>
      </c>
      <c r="U824" s="35" t="s">
        <v>1164</v>
      </c>
      <c r="V824" s="181"/>
      <c r="W824" s="178"/>
    </row>
    <row r="825" s="83" customFormat="1" ht="26" customHeight="1" spans="1:23">
      <c r="A825" s="31" t="s">
        <v>1391</v>
      </c>
      <c r="B825" s="31" t="s">
        <v>20</v>
      </c>
      <c r="C825" s="31" t="s">
        <v>3990</v>
      </c>
      <c r="D825" s="31" t="s">
        <v>3991</v>
      </c>
      <c r="E825" s="32">
        <v>44097</v>
      </c>
      <c r="F825" s="31" t="s">
        <v>3948</v>
      </c>
      <c r="G825" s="38" t="s">
        <v>3977</v>
      </c>
      <c r="H825" s="33">
        <v>1</v>
      </c>
      <c r="I825" s="33">
        <v>1</v>
      </c>
      <c r="J825" s="34">
        <v>6000</v>
      </c>
      <c r="K825" s="34">
        <v>6000</v>
      </c>
      <c r="L825" s="34">
        <v>0</v>
      </c>
      <c r="M825" s="33" t="s">
        <v>2137</v>
      </c>
      <c r="N825" s="33" t="s">
        <v>2124</v>
      </c>
      <c r="O825" s="33" t="s">
        <v>1997</v>
      </c>
      <c r="P825" s="33" t="s">
        <v>2196</v>
      </c>
      <c r="Q825" s="33" t="s">
        <v>2082</v>
      </c>
      <c r="R825" s="33" t="s">
        <v>2145</v>
      </c>
      <c r="S825" s="33" t="s">
        <v>2084</v>
      </c>
      <c r="T825" s="33" t="s">
        <v>2083</v>
      </c>
      <c r="U825" s="35" t="s">
        <v>1164</v>
      </c>
      <c r="V825" s="181"/>
      <c r="W825" s="178"/>
    </row>
    <row r="826" s="83" customFormat="1" ht="26" customHeight="1" spans="1:23">
      <c r="A826" s="31" t="s">
        <v>1391</v>
      </c>
      <c r="B826" s="31" t="s">
        <v>20</v>
      </c>
      <c r="C826" s="31" t="s">
        <v>3992</v>
      </c>
      <c r="D826" s="31" t="s">
        <v>3993</v>
      </c>
      <c r="E826" s="32">
        <v>44097</v>
      </c>
      <c r="F826" s="31" t="s">
        <v>3948</v>
      </c>
      <c r="G826" s="38" t="s">
        <v>3977</v>
      </c>
      <c r="H826" s="33">
        <v>1</v>
      </c>
      <c r="I826" s="33">
        <v>1</v>
      </c>
      <c r="J826" s="34">
        <v>200</v>
      </c>
      <c r="K826" s="34">
        <v>200</v>
      </c>
      <c r="L826" s="34">
        <v>0</v>
      </c>
      <c r="M826" s="33" t="s">
        <v>2137</v>
      </c>
      <c r="N826" s="33" t="s">
        <v>2124</v>
      </c>
      <c r="O826" s="33" t="s">
        <v>1997</v>
      </c>
      <c r="P826" s="33" t="s">
        <v>2196</v>
      </c>
      <c r="Q826" s="33" t="s">
        <v>2082</v>
      </c>
      <c r="R826" s="33" t="s">
        <v>2145</v>
      </c>
      <c r="S826" s="33" t="s">
        <v>2084</v>
      </c>
      <c r="T826" s="33" t="s">
        <v>2083</v>
      </c>
      <c r="U826" s="35" t="s">
        <v>1164</v>
      </c>
      <c r="V826" s="181"/>
      <c r="W826" s="178"/>
    </row>
    <row r="827" s="83" customFormat="1" ht="26" customHeight="1" spans="1:23">
      <c r="A827" s="31" t="s">
        <v>1391</v>
      </c>
      <c r="B827" s="31" t="s">
        <v>20</v>
      </c>
      <c r="C827" s="31" t="s">
        <v>3994</v>
      </c>
      <c r="D827" s="31" t="s">
        <v>3995</v>
      </c>
      <c r="E827" s="32">
        <v>44097</v>
      </c>
      <c r="F827" s="31" t="s">
        <v>3948</v>
      </c>
      <c r="G827" s="38" t="s">
        <v>3977</v>
      </c>
      <c r="H827" s="33">
        <v>1</v>
      </c>
      <c r="I827" s="33">
        <v>1</v>
      </c>
      <c r="J827" s="34">
        <v>21200</v>
      </c>
      <c r="K827" s="34">
        <v>21200</v>
      </c>
      <c r="L827" s="34">
        <v>0</v>
      </c>
      <c r="M827" s="33" t="s">
        <v>2137</v>
      </c>
      <c r="N827" s="33" t="s">
        <v>2124</v>
      </c>
      <c r="O827" s="33" t="s">
        <v>1997</v>
      </c>
      <c r="P827" s="33" t="s">
        <v>2196</v>
      </c>
      <c r="Q827" s="33" t="s">
        <v>2082</v>
      </c>
      <c r="R827" s="33" t="s">
        <v>2145</v>
      </c>
      <c r="S827" s="33" t="s">
        <v>2084</v>
      </c>
      <c r="T827" s="33" t="s">
        <v>2083</v>
      </c>
      <c r="U827" s="35" t="s">
        <v>1164</v>
      </c>
      <c r="V827" s="177"/>
      <c r="W827" s="178" t="s">
        <v>3996</v>
      </c>
    </row>
    <row r="828" s="83" customFormat="1" ht="26" customHeight="1" spans="1:23">
      <c r="A828" s="31" t="s">
        <v>1391</v>
      </c>
      <c r="B828" s="31" t="s">
        <v>20</v>
      </c>
      <c r="C828" s="31" t="s">
        <v>3997</v>
      </c>
      <c r="D828" s="31" t="s">
        <v>3998</v>
      </c>
      <c r="E828" s="32">
        <v>44097</v>
      </c>
      <c r="F828" s="31" t="s">
        <v>3948</v>
      </c>
      <c r="G828" s="38" t="s">
        <v>3977</v>
      </c>
      <c r="H828" s="33">
        <v>1</v>
      </c>
      <c r="I828" s="33">
        <v>1</v>
      </c>
      <c r="J828" s="34">
        <v>10800</v>
      </c>
      <c r="K828" s="34">
        <v>10800</v>
      </c>
      <c r="L828" s="34">
        <v>0</v>
      </c>
      <c r="M828" s="33" t="s">
        <v>2137</v>
      </c>
      <c r="N828" s="33" t="s">
        <v>2124</v>
      </c>
      <c r="O828" s="33" t="s">
        <v>1997</v>
      </c>
      <c r="P828" s="33" t="s">
        <v>2196</v>
      </c>
      <c r="Q828" s="33" t="s">
        <v>2082</v>
      </c>
      <c r="R828" s="33" t="s">
        <v>2145</v>
      </c>
      <c r="S828" s="33" t="s">
        <v>2084</v>
      </c>
      <c r="T828" s="33" t="s">
        <v>2083</v>
      </c>
      <c r="U828" s="35" t="s">
        <v>1164</v>
      </c>
      <c r="V828" s="177"/>
      <c r="W828" s="178"/>
    </row>
    <row r="829" s="83" customFormat="1" ht="26" customHeight="1" spans="1:23">
      <c r="A829" s="31" t="s">
        <v>1391</v>
      </c>
      <c r="B829" s="31" t="s">
        <v>20</v>
      </c>
      <c r="C829" s="31" t="s">
        <v>3999</v>
      </c>
      <c r="D829" s="31" t="s">
        <v>4000</v>
      </c>
      <c r="E829" s="32">
        <v>44097</v>
      </c>
      <c r="F829" s="31" t="s">
        <v>3948</v>
      </c>
      <c r="G829" s="38" t="s">
        <v>3977</v>
      </c>
      <c r="H829" s="33">
        <v>1</v>
      </c>
      <c r="I829" s="33">
        <v>1</v>
      </c>
      <c r="J829" s="34">
        <v>20300</v>
      </c>
      <c r="K829" s="34">
        <v>20300</v>
      </c>
      <c r="L829" s="34">
        <v>0</v>
      </c>
      <c r="M829" s="33" t="s">
        <v>2137</v>
      </c>
      <c r="N829" s="33" t="s">
        <v>2124</v>
      </c>
      <c r="O829" s="33" t="s">
        <v>1997</v>
      </c>
      <c r="P829" s="33" t="s">
        <v>2196</v>
      </c>
      <c r="Q829" s="33" t="s">
        <v>2082</v>
      </c>
      <c r="R829" s="33" t="s">
        <v>2145</v>
      </c>
      <c r="S829" s="33" t="s">
        <v>2084</v>
      </c>
      <c r="T829" s="33" t="s">
        <v>2083</v>
      </c>
      <c r="U829" s="35" t="s">
        <v>1164</v>
      </c>
      <c r="V829" s="177"/>
      <c r="W829" s="178"/>
    </row>
    <row r="830" s="83" customFormat="1" ht="26" customHeight="1" spans="1:23">
      <c r="A830" s="31" t="s">
        <v>1391</v>
      </c>
      <c r="B830" s="31" t="s">
        <v>20</v>
      </c>
      <c r="C830" s="31" t="s">
        <v>4001</v>
      </c>
      <c r="D830" s="31" t="s">
        <v>3527</v>
      </c>
      <c r="E830" s="32">
        <v>44097</v>
      </c>
      <c r="F830" s="31" t="s">
        <v>3948</v>
      </c>
      <c r="G830" s="38" t="s">
        <v>3977</v>
      </c>
      <c r="H830" s="33">
        <v>1</v>
      </c>
      <c r="I830" s="33">
        <v>1</v>
      </c>
      <c r="J830" s="34">
        <v>400000</v>
      </c>
      <c r="K830" s="34">
        <v>400000</v>
      </c>
      <c r="L830" s="34">
        <v>0</v>
      </c>
      <c r="M830" s="33" t="s">
        <v>2137</v>
      </c>
      <c r="N830" s="33" t="s">
        <v>2124</v>
      </c>
      <c r="O830" s="33" t="s">
        <v>1997</v>
      </c>
      <c r="P830" s="33" t="s">
        <v>2196</v>
      </c>
      <c r="Q830" s="33" t="s">
        <v>2082</v>
      </c>
      <c r="R830" s="33" t="s">
        <v>2145</v>
      </c>
      <c r="S830" s="33" t="s">
        <v>2084</v>
      </c>
      <c r="T830" s="33" t="s">
        <v>2083</v>
      </c>
      <c r="U830" s="35" t="s">
        <v>1164</v>
      </c>
      <c r="V830" s="177"/>
      <c r="W830" s="178"/>
    </row>
    <row r="831" s="83" customFormat="1" ht="26" customHeight="1" spans="1:23">
      <c r="A831" s="189" t="s">
        <v>1398</v>
      </c>
      <c r="B831" s="31" t="s">
        <v>20</v>
      </c>
      <c r="C831" s="31" t="s">
        <v>4002</v>
      </c>
      <c r="D831" s="31" t="s">
        <v>4003</v>
      </c>
      <c r="E831" s="32">
        <v>43750</v>
      </c>
      <c r="F831" s="31" t="s">
        <v>4004</v>
      </c>
      <c r="G831" s="31" t="s">
        <v>2095</v>
      </c>
      <c r="H831" s="33">
        <v>10</v>
      </c>
      <c r="I831" s="33">
        <v>2</v>
      </c>
      <c r="J831" s="34">
        <v>8300</v>
      </c>
      <c r="K831" s="34">
        <v>4008.20833333333</v>
      </c>
      <c r="L831" s="34">
        <v>4291.79166666667</v>
      </c>
      <c r="M831" s="33" t="s">
        <v>2079</v>
      </c>
      <c r="N831" s="33" t="s">
        <v>2089</v>
      </c>
      <c r="O831" s="33" t="s">
        <v>1997</v>
      </c>
      <c r="P831" s="33" t="s">
        <v>2081</v>
      </c>
      <c r="Q831" s="33" t="s">
        <v>2103</v>
      </c>
      <c r="R831" s="33" t="s">
        <v>2104</v>
      </c>
      <c r="S831" s="33" t="s">
        <v>2084</v>
      </c>
      <c r="T831" s="33" t="s">
        <v>2081</v>
      </c>
      <c r="U831" s="35" t="s">
        <v>1385</v>
      </c>
      <c r="V831" s="177"/>
      <c r="W831" s="178"/>
    </row>
    <row r="832" s="83" customFormat="1" ht="26" customHeight="1" spans="1:23">
      <c r="A832" s="189" t="s">
        <v>1398</v>
      </c>
      <c r="B832" s="31" t="s">
        <v>20</v>
      </c>
      <c r="C832" s="31" t="s">
        <v>4005</v>
      </c>
      <c r="D832" s="31" t="s">
        <v>4006</v>
      </c>
      <c r="E832" s="32">
        <v>43750</v>
      </c>
      <c r="F832" s="31" t="s">
        <v>4004</v>
      </c>
      <c r="G832" s="38" t="s">
        <v>4007</v>
      </c>
      <c r="H832" s="33">
        <v>10</v>
      </c>
      <c r="I832" s="33">
        <v>1</v>
      </c>
      <c r="J832" s="34">
        <v>29205</v>
      </c>
      <c r="K832" s="34">
        <v>14103.58125</v>
      </c>
      <c r="L832" s="34">
        <v>15101.41875</v>
      </c>
      <c r="M832" s="33" t="s">
        <v>2079</v>
      </c>
      <c r="N832" s="33" t="s">
        <v>2089</v>
      </c>
      <c r="O832" s="33" t="s">
        <v>1997</v>
      </c>
      <c r="P832" s="33" t="s">
        <v>2081</v>
      </c>
      <c r="Q832" s="33" t="s">
        <v>2103</v>
      </c>
      <c r="R832" s="33" t="s">
        <v>2104</v>
      </c>
      <c r="S832" s="33" t="s">
        <v>2084</v>
      </c>
      <c r="T832" s="33" t="s">
        <v>2081</v>
      </c>
      <c r="U832" s="35" t="s">
        <v>1385</v>
      </c>
      <c r="V832" s="177"/>
      <c r="W832" s="178"/>
    </row>
    <row r="833" s="83" customFormat="1" ht="26" customHeight="1" spans="1:23">
      <c r="A833" s="189" t="s">
        <v>1398</v>
      </c>
      <c r="B833" s="31" t="s">
        <v>20</v>
      </c>
      <c r="C833" s="31" t="s">
        <v>4008</v>
      </c>
      <c r="D833" s="31" t="s">
        <v>4009</v>
      </c>
      <c r="E833" s="32">
        <v>43750</v>
      </c>
      <c r="F833" s="31" t="s">
        <v>4004</v>
      </c>
      <c r="G833" s="38" t="s">
        <v>4010</v>
      </c>
      <c r="H833" s="33">
        <v>3</v>
      </c>
      <c r="I833" s="33">
        <v>1</v>
      </c>
      <c r="J833" s="34">
        <v>11440</v>
      </c>
      <c r="K833" s="34">
        <v>10868</v>
      </c>
      <c r="L833" s="34">
        <v>572</v>
      </c>
      <c r="M833" s="33" t="s">
        <v>2079</v>
      </c>
      <c r="N833" s="33" t="s">
        <v>2089</v>
      </c>
      <c r="O833" s="33" t="s">
        <v>1997</v>
      </c>
      <c r="P833" s="33" t="s">
        <v>2081</v>
      </c>
      <c r="Q833" s="33" t="s">
        <v>2103</v>
      </c>
      <c r="R833" s="33" t="s">
        <v>2104</v>
      </c>
      <c r="S833" s="33" t="s">
        <v>2084</v>
      </c>
      <c r="T833" s="33" t="s">
        <v>2081</v>
      </c>
      <c r="U833" s="35" t="s">
        <v>1385</v>
      </c>
      <c r="V833" s="177"/>
      <c r="W833" s="178"/>
    </row>
    <row r="834" s="83" customFormat="1" ht="26" customHeight="1" spans="1:23">
      <c r="A834" s="189" t="s">
        <v>1398</v>
      </c>
      <c r="B834" s="31" t="s">
        <v>20</v>
      </c>
      <c r="C834" s="31" t="s">
        <v>4011</v>
      </c>
      <c r="D834" s="31" t="s">
        <v>4012</v>
      </c>
      <c r="E834" s="32">
        <v>43750</v>
      </c>
      <c r="F834" s="31" t="s">
        <v>4004</v>
      </c>
      <c r="G834" s="31" t="s">
        <v>2095</v>
      </c>
      <c r="H834" s="33">
        <v>10</v>
      </c>
      <c r="I834" s="33">
        <v>2</v>
      </c>
      <c r="J834" s="34">
        <v>17680</v>
      </c>
      <c r="K834" s="34">
        <v>8537.96666666667</v>
      </c>
      <c r="L834" s="34">
        <v>9142.03333333333</v>
      </c>
      <c r="M834" s="33" t="s">
        <v>2079</v>
      </c>
      <c r="N834" s="33" t="s">
        <v>2089</v>
      </c>
      <c r="O834" s="33" t="s">
        <v>1997</v>
      </c>
      <c r="P834" s="33" t="s">
        <v>2081</v>
      </c>
      <c r="Q834" s="33" t="s">
        <v>2103</v>
      </c>
      <c r="R834" s="33" t="s">
        <v>2104</v>
      </c>
      <c r="S834" s="33" t="s">
        <v>2084</v>
      </c>
      <c r="T834" s="33" t="s">
        <v>2081</v>
      </c>
      <c r="U834" s="35" t="s">
        <v>1385</v>
      </c>
      <c r="V834" s="177"/>
      <c r="W834" s="178"/>
    </row>
    <row r="835" s="83" customFormat="1" ht="26" customHeight="1" spans="1:23">
      <c r="A835" s="189" t="s">
        <v>1398</v>
      </c>
      <c r="B835" s="31" t="s">
        <v>20</v>
      </c>
      <c r="C835" s="31" t="s">
        <v>4013</v>
      </c>
      <c r="D835" s="31" t="s">
        <v>4014</v>
      </c>
      <c r="E835" s="32">
        <v>43750</v>
      </c>
      <c r="F835" s="31" t="s">
        <v>4004</v>
      </c>
      <c r="G835" s="38" t="s">
        <v>2861</v>
      </c>
      <c r="H835" s="33">
        <v>10</v>
      </c>
      <c r="I835" s="33">
        <v>1</v>
      </c>
      <c r="J835" s="34">
        <v>53955</v>
      </c>
      <c r="K835" s="34">
        <v>26055.76875</v>
      </c>
      <c r="L835" s="34">
        <v>27899.23125</v>
      </c>
      <c r="M835" s="33" t="s">
        <v>2079</v>
      </c>
      <c r="N835" s="33" t="s">
        <v>2089</v>
      </c>
      <c r="O835" s="33" t="s">
        <v>1997</v>
      </c>
      <c r="P835" s="33" t="s">
        <v>2081</v>
      </c>
      <c r="Q835" s="33" t="s">
        <v>2103</v>
      </c>
      <c r="R835" s="33" t="s">
        <v>2104</v>
      </c>
      <c r="S835" s="33" t="s">
        <v>2084</v>
      </c>
      <c r="T835" s="33" t="s">
        <v>2081</v>
      </c>
      <c r="U835" s="35" t="s">
        <v>1385</v>
      </c>
      <c r="V835" s="177"/>
      <c r="W835" s="178"/>
    </row>
    <row r="836" s="83" customFormat="1" ht="26" customHeight="1" spans="1:23">
      <c r="A836" s="189" t="s">
        <v>1398</v>
      </c>
      <c r="B836" s="31" t="s">
        <v>20</v>
      </c>
      <c r="C836" s="31" t="s">
        <v>4015</v>
      </c>
      <c r="D836" s="31" t="s">
        <v>4009</v>
      </c>
      <c r="E836" s="32">
        <v>43750</v>
      </c>
      <c r="F836" s="31" t="s">
        <v>4004</v>
      </c>
      <c r="G836" s="38" t="s">
        <v>4016</v>
      </c>
      <c r="H836" s="33">
        <v>3</v>
      </c>
      <c r="I836" s="33">
        <v>1</v>
      </c>
      <c r="J836" s="34">
        <v>17360</v>
      </c>
      <c r="K836" s="34">
        <v>16492</v>
      </c>
      <c r="L836" s="34">
        <v>868</v>
      </c>
      <c r="M836" s="33" t="s">
        <v>2079</v>
      </c>
      <c r="N836" s="33" t="s">
        <v>2089</v>
      </c>
      <c r="O836" s="33" t="s">
        <v>1997</v>
      </c>
      <c r="P836" s="33" t="s">
        <v>2081</v>
      </c>
      <c r="Q836" s="33" t="s">
        <v>2103</v>
      </c>
      <c r="R836" s="33" t="s">
        <v>2104</v>
      </c>
      <c r="S836" s="33" t="s">
        <v>2084</v>
      </c>
      <c r="T836" s="33" t="s">
        <v>2081</v>
      </c>
      <c r="U836" s="35" t="s">
        <v>1385</v>
      </c>
      <c r="V836" s="177"/>
      <c r="W836" s="178"/>
    </row>
    <row r="837" s="83" customFormat="1" ht="26" customHeight="1" spans="1:23">
      <c r="A837" s="189" t="s">
        <v>1398</v>
      </c>
      <c r="B837" s="31" t="s">
        <v>20</v>
      </c>
      <c r="C837" s="31" t="s">
        <v>4017</v>
      </c>
      <c r="D837" s="31" t="s">
        <v>4018</v>
      </c>
      <c r="E837" s="32">
        <v>43750</v>
      </c>
      <c r="F837" s="31" t="s">
        <v>4004</v>
      </c>
      <c r="G837" s="38" t="s">
        <v>4019</v>
      </c>
      <c r="H837" s="33">
        <v>10</v>
      </c>
      <c r="I837" s="33">
        <v>1</v>
      </c>
      <c r="J837" s="34">
        <v>91560</v>
      </c>
      <c r="K837" s="34">
        <v>44215.85</v>
      </c>
      <c r="L837" s="34">
        <v>47344.15</v>
      </c>
      <c r="M837" s="33" t="s">
        <v>2079</v>
      </c>
      <c r="N837" s="33" t="s">
        <v>2089</v>
      </c>
      <c r="O837" s="33" t="s">
        <v>1997</v>
      </c>
      <c r="P837" s="33" t="s">
        <v>2081</v>
      </c>
      <c r="Q837" s="33" t="s">
        <v>2103</v>
      </c>
      <c r="R837" s="33" t="s">
        <v>2104</v>
      </c>
      <c r="S837" s="33" t="s">
        <v>2084</v>
      </c>
      <c r="T837" s="33" t="s">
        <v>2081</v>
      </c>
      <c r="U837" s="35" t="s">
        <v>1385</v>
      </c>
      <c r="V837" s="177"/>
      <c r="W837" s="178"/>
    </row>
    <row r="838" s="83" customFormat="1" ht="26" customHeight="1" spans="1:23">
      <c r="A838" s="189" t="s">
        <v>1398</v>
      </c>
      <c r="B838" s="31" t="s">
        <v>20</v>
      </c>
      <c r="C838" s="31" t="s">
        <v>4020</v>
      </c>
      <c r="D838" s="31" t="s">
        <v>4021</v>
      </c>
      <c r="E838" s="32">
        <v>43750</v>
      </c>
      <c r="F838" s="31" t="s">
        <v>4004</v>
      </c>
      <c r="G838" s="31" t="s">
        <v>2092</v>
      </c>
      <c r="H838" s="33">
        <v>10</v>
      </c>
      <c r="I838" s="33">
        <v>1</v>
      </c>
      <c r="J838" s="34">
        <v>16830</v>
      </c>
      <c r="K838" s="34">
        <v>8127.4875</v>
      </c>
      <c r="L838" s="34">
        <v>8702.5125</v>
      </c>
      <c r="M838" s="33" t="s">
        <v>2079</v>
      </c>
      <c r="N838" s="33" t="s">
        <v>2089</v>
      </c>
      <c r="O838" s="33" t="s">
        <v>1997</v>
      </c>
      <c r="P838" s="33" t="s">
        <v>2081</v>
      </c>
      <c r="Q838" s="33" t="s">
        <v>2103</v>
      </c>
      <c r="R838" s="33" t="s">
        <v>2104</v>
      </c>
      <c r="S838" s="33" t="s">
        <v>2084</v>
      </c>
      <c r="T838" s="33" t="s">
        <v>2081</v>
      </c>
      <c r="U838" s="35" t="s">
        <v>1385</v>
      </c>
      <c r="V838" s="177"/>
      <c r="W838" s="178"/>
    </row>
    <row r="839" s="83" customFormat="1" ht="26" customHeight="1" spans="1:23">
      <c r="A839" s="189" t="s">
        <v>1398</v>
      </c>
      <c r="B839" s="31" t="s">
        <v>20</v>
      </c>
      <c r="C839" s="31" t="s">
        <v>4022</v>
      </c>
      <c r="D839" s="31" t="s">
        <v>4023</v>
      </c>
      <c r="E839" s="32">
        <v>43750</v>
      </c>
      <c r="F839" s="31" t="s">
        <v>4004</v>
      </c>
      <c r="G839" s="31" t="s">
        <v>2092</v>
      </c>
      <c r="H839" s="33">
        <v>5</v>
      </c>
      <c r="I839" s="33">
        <v>12</v>
      </c>
      <c r="J839" s="34">
        <v>7200</v>
      </c>
      <c r="K839" s="34">
        <v>6840</v>
      </c>
      <c r="L839" s="34">
        <v>360</v>
      </c>
      <c r="M839" s="33" t="s">
        <v>2079</v>
      </c>
      <c r="N839" s="33" t="s">
        <v>2110</v>
      </c>
      <c r="O839" s="33" t="s">
        <v>1997</v>
      </c>
      <c r="P839" s="33" t="s">
        <v>2081</v>
      </c>
      <c r="Q839" s="33" t="s">
        <v>2103</v>
      </c>
      <c r="R839" s="33" t="s">
        <v>2104</v>
      </c>
      <c r="S839" s="33" t="s">
        <v>2084</v>
      </c>
      <c r="T839" s="33" t="s">
        <v>2081</v>
      </c>
      <c r="U839" s="35" t="s">
        <v>1385</v>
      </c>
      <c r="V839" s="177"/>
      <c r="W839" s="178"/>
    </row>
    <row r="840" s="83" customFormat="1" ht="26" customHeight="1" spans="1:23">
      <c r="A840" s="189" t="s">
        <v>1398</v>
      </c>
      <c r="B840" s="31" t="s">
        <v>20</v>
      </c>
      <c r="C840" s="31" t="s">
        <v>4024</v>
      </c>
      <c r="D840" s="31" t="s">
        <v>4025</v>
      </c>
      <c r="E840" s="32">
        <v>43750</v>
      </c>
      <c r="F840" s="31" t="s">
        <v>4004</v>
      </c>
      <c r="G840" s="31" t="s">
        <v>2092</v>
      </c>
      <c r="H840" s="33">
        <v>5</v>
      </c>
      <c r="I840" s="33">
        <v>12</v>
      </c>
      <c r="J840" s="34">
        <v>8400</v>
      </c>
      <c r="K840" s="34">
        <v>7980</v>
      </c>
      <c r="L840" s="34">
        <v>420</v>
      </c>
      <c r="M840" s="33" t="s">
        <v>2079</v>
      </c>
      <c r="N840" s="33" t="s">
        <v>2110</v>
      </c>
      <c r="O840" s="33" t="s">
        <v>1997</v>
      </c>
      <c r="P840" s="33" t="s">
        <v>2081</v>
      </c>
      <c r="Q840" s="33" t="s">
        <v>2103</v>
      </c>
      <c r="R840" s="33" t="s">
        <v>2104</v>
      </c>
      <c r="S840" s="33" t="s">
        <v>2084</v>
      </c>
      <c r="T840" s="33" t="s">
        <v>2081</v>
      </c>
      <c r="U840" s="35" t="s">
        <v>1385</v>
      </c>
      <c r="V840" s="177"/>
      <c r="W840" s="178"/>
    </row>
    <row r="841" s="83" customFormat="1" ht="26" customHeight="1" spans="1:23">
      <c r="A841" s="189" t="s">
        <v>1398</v>
      </c>
      <c r="B841" s="31" t="s">
        <v>20</v>
      </c>
      <c r="C841" s="31" t="s">
        <v>4026</v>
      </c>
      <c r="D841" s="31" t="s">
        <v>4027</v>
      </c>
      <c r="E841" s="32">
        <v>43750</v>
      </c>
      <c r="F841" s="31" t="s">
        <v>4004</v>
      </c>
      <c r="G841" s="31" t="s">
        <v>2092</v>
      </c>
      <c r="H841" s="33">
        <v>5</v>
      </c>
      <c r="I841" s="33">
        <v>12</v>
      </c>
      <c r="J841" s="34">
        <v>4800</v>
      </c>
      <c r="K841" s="34">
        <v>4560</v>
      </c>
      <c r="L841" s="34">
        <v>240</v>
      </c>
      <c r="M841" s="33" t="s">
        <v>2079</v>
      </c>
      <c r="N841" s="33" t="s">
        <v>2110</v>
      </c>
      <c r="O841" s="33" t="s">
        <v>1997</v>
      </c>
      <c r="P841" s="33" t="s">
        <v>2081</v>
      </c>
      <c r="Q841" s="33" t="s">
        <v>2103</v>
      </c>
      <c r="R841" s="33" t="s">
        <v>2104</v>
      </c>
      <c r="S841" s="33" t="s">
        <v>2084</v>
      </c>
      <c r="T841" s="33" t="s">
        <v>2081</v>
      </c>
      <c r="U841" s="35" t="s">
        <v>1385</v>
      </c>
      <c r="V841" s="177"/>
      <c r="W841" s="178"/>
    </row>
    <row r="842" s="83" customFormat="1" ht="26" customHeight="1" spans="1:23">
      <c r="A842" s="189" t="s">
        <v>1398</v>
      </c>
      <c r="B842" s="31" t="s">
        <v>20</v>
      </c>
      <c r="C842" s="31" t="s">
        <v>4028</v>
      </c>
      <c r="D842" s="31" t="s">
        <v>4029</v>
      </c>
      <c r="E842" s="32">
        <v>43750</v>
      </c>
      <c r="F842" s="31" t="s">
        <v>4004</v>
      </c>
      <c r="G842" s="38" t="s">
        <v>2942</v>
      </c>
      <c r="H842" s="33">
        <v>5</v>
      </c>
      <c r="I842" s="33">
        <v>1</v>
      </c>
      <c r="J842" s="34">
        <v>3500</v>
      </c>
      <c r="K842" s="34">
        <v>3500</v>
      </c>
      <c r="L842" s="34">
        <v>0</v>
      </c>
      <c r="M842" s="33" t="s">
        <v>2079</v>
      </c>
      <c r="N842" s="33" t="s">
        <v>2110</v>
      </c>
      <c r="O842" s="33" t="s">
        <v>1997</v>
      </c>
      <c r="P842" s="33" t="s">
        <v>2196</v>
      </c>
      <c r="Q842" s="33" t="s">
        <v>2082</v>
      </c>
      <c r="R842" s="33" t="s">
        <v>2196</v>
      </c>
      <c r="S842" s="33" t="s">
        <v>2084</v>
      </c>
      <c r="T842" s="33" t="s">
        <v>2083</v>
      </c>
      <c r="U842" s="35" t="s">
        <v>1385</v>
      </c>
      <c r="V842" s="177"/>
      <c r="W842" s="178"/>
    </row>
    <row r="843" s="83" customFormat="1" ht="26" customHeight="1" spans="1:23">
      <c r="A843" s="189" t="s">
        <v>1398</v>
      </c>
      <c r="B843" s="31" t="s">
        <v>20</v>
      </c>
      <c r="C843" s="31" t="s">
        <v>4030</v>
      </c>
      <c r="D843" s="31" t="s">
        <v>4031</v>
      </c>
      <c r="E843" s="32">
        <v>43750</v>
      </c>
      <c r="F843" s="31" t="s">
        <v>4004</v>
      </c>
      <c r="G843" s="31" t="s">
        <v>2092</v>
      </c>
      <c r="H843" s="33">
        <v>5</v>
      </c>
      <c r="I843" s="33">
        <v>2</v>
      </c>
      <c r="J843" s="34">
        <v>4000</v>
      </c>
      <c r="K843" s="34">
        <v>4000</v>
      </c>
      <c r="L843" s="34">
        <v>0</v>
      </c>
      <c r="M843" s="33" t="s">
        <v>2079</v>
      </c>
      <c r="N843" s="33" t="s">
        <v>2110</v>
      </c>
      <c r="O843" s="33" t="s">
        <v>1997</v>
      </c>
      <c r="P843" s="33" t="s">
        <v>2196</v>
      </c>
      <c r="Q843" s="33" t="s">
        <v>2082</v>
      </c>
      <c r="R843" s="33" t="s">
        <v>2196</v>
      </c>
      <c r="S843" s="33" t="s">
        <v>2084</v>
      </c>
      <c r="T843" s="33" t="s">
        <v>2083</v>
      </c>
      <c r="U843" s="35" t="s">
        <v>1385</v>
      </c>
      <c r="V843" s="177"/>
      <c r="W843" s="178"/>
    </row>
    <row r="844" s="83" customFormat="1" ht="26" customHeight="1" spans="1:23">
      <c r="A844" s="189" t="s">
        <v>1398</v>
      </c>
      <c r="B844" s="31" t="s">
        <v>20</v>
      </c>
      <c r="C844" s="31" t="s">
        <v>4032</v>
      </c>
      <c r="D844" s="31" t="s">
        <v>4033</v>
      </c>
      <c r="E844" s="32">
        <v>43750</v>
      </c>
      <c r="F844" s="31" t="s">
        <v>4004</v>
      </c>
      <c r="G844" s="31" t="s">
        <v>2092</v>
      </c>
      <c r="H844" s="33">
        <v>5</v>
      </c>
      <c r="I844" s="33">
        <v>2</v>
      </c>
      <c r="J844" s="34">
        <v>5000</v>
      </c>
      <c r="K844" s="34">
        <v>5000</v>
      </c>
      <c r="L844" s="34">
        <v>0</v>
      </c>
      <c r="M844" s="33" t="s">
        <v>2079</v>
      </c>
      <c r="N844" s="33" t="s">
        <v>2110</v>
      </c>
      <c r="O844" s="33" t="s">
        <v>1997</v>
      </c>
      <c r="P844" s="33" t="s">
        <v>2196</v>
      </c>
      <c r="Q844" s="33" t="s">
        <v>2082</v>
      </c>
      <c r="R844" s="33" t="s">
        <v>2196</v>
      </c>
      <c r="S844" s="33" t="s">
        <v>2084</v>
      </c>
      <c r="T844" s="33" t="s">
        <v>2083</v>
      </c>
      <c r="U844" s="35" t="s">
        <v>1385</v>
      </c>
      <c r="V844" s="177"/>
      <c r="W844" s="178"/>
    </row>
    <row r="845" s="83" customFormat="1" ht="26" customHeight="1" spans="1:23">
      <c r="A845" s="189" t="s">
        <v>1398</v>
      </c>
      <c r="B845" s="31" t="s">
        <v>20</v>
      </c>
      <c r="C845" s="31" t="s">
        <v>4034</v>
      </c>
      <c r="D845" s="31" t="s">
        <v>4035</v>
      </c>
      <c r="E845" s="32">
        <v>43750</v>
      </c>
      <c r="F845" s="31" t="s">
        <v>4004</v>
      </c>
      <c r="G845" s="31" t="s">
        <v>2092</v>
      </c>
      <c r="H845" s="33">
        <v>5</v>
      </c>
      <c r="I845" s="33">
        <v>6</v>
      </c>
      <c r="J845" s="34">
        <v>1290</v>
      </c>
      <c r="K845" s="34">
        <v>1290</v>
      </c>
      <c r="L845" s="34">
        <v>0</v>
      </c>
      <c r="M845" s="33" t="s">
        <v>2079</v>
      </c>
      <c r="N845" s="33" t="s">
        <v>2110</v>
      </c>
      <c r="O845" s="33" t="s">
        <v>1997</v>
      </c>
      <c r="P845" s="33" t="s">
        <v>2196</v>
      </c>
      <c r="Q845" s="33" t="s">
        <v>2082</v>
      </c>
      <c r="R845" s="33" t="s">
        <v>2196</v>
      </c>
      <c r="S845" s="33" t="s">
        <v>2084</v>
      </c>
      <c r="T845" s="33" t="s">
        <v>2083</v>
      </c>
      <c r="U845" s="35" t="s">
        <v>1385</v>
      </c>
      <c r="V845" s="177"/>
      <c r="W845" s="178"/>
    </row>
    <row r="846" s="83" customFormat="1" ht="26" customHeight="1" spans="1:23">
      <c r="A846" s="189" t="s">
        <v>1398</v>
      </c>
      <c r="B846" s="31" t="s">
        <v>20</v>
      </c>
      <c r="C846" s="31" t="s">
        <v>4036</v>
      </c>
      <c r="D846" s="31" t="s">
        <v>4037</v>
      </c>
      <c r="E846" s="32">
        <v>43750</v>
      </c>
      <c r="F846" s="31" t="s">
        <v>4004</v>
      </c>
      <c r="G846" s="31" t="s">
        <v>2092</v>
      </c>
      <c r="H846" s="33">
        <v>5</v>
      </c>
      <c r="I846" s="33">
        <v>8</v>
      </c>
      <c r="J846" s="34">
        <v>960</v>
      </c>
      <c r="K846" s="34">
        <v>960</v>
      </c>
      <c r="L846" s="34">
        <v>0</v>
      </c>
      <c r="M846" s="33" t="s">
        <v>2079</v>
      </c>
      <c r="N846" s="33" t="s">
        <v>2110</v>
      </c>
      <c r="O846" s="33" t="s">
        <v>1997</v>
      </c>
      <c r="P846" s="33" t="s">
        <v>2196</v>
      </c>
      <c r="Q846" s="33" t="s">
        <v>2082</v>
      </c>
      <c r="R846" s="33" t="s">
        <v>2196</v>
      </c>
      <c r="S846" s="33" t="s">
        <v>2084</v>
      </c>
      <c r="T846" s="33" t="s">
        <v>2083</v>
      </c>
      <c r="U846" s="35" t="s">
        <v>1385</v>
      </c>
      <c r="V846" s="179" t="s">
        <v>4038</v>
      </c>
      <c r="W846" s="178" t="s">
        <v>4039</v>
      </c>
    </row>
    <row r="847" s="83" customFormat="1" ht="26" customHeight="1" spans="1:23">
      <c r="A847" s="189" t="s">
        <v>1398</v>
      </c>
      <c r="B847" s="31" t="s">
        <v>20</v>
      </c>
      <c r="C847" s="31" t="s">
        <v>4040</v>
      </c>
      <c r="D847" s="31" t="s">
        <v>4041</v>
      </c>
      <c r="E847" s="32">
        <v>43750</v>
      </c>
      <c r="F847" s="31" t="s">
        <v>4004</v>
      </c>
      <c r="G847" s="31" t="s">
        <v>2092</v>
      </c>
      <c r="H847" s="33">
        <v>5</v>
      </c>
      <c r="I847" s="33">
        <v>1</v>
      </c>
      <c r="J847" s="34">
        <v>4000</v>
      </c>
      <c r="K847" s="34">
        <v>4000</v>
      </c>
      <c r="L847" s="34">
        <v>0</v>
      </c>
      <c r="M847" s="33" t="s">
        <v>2079</v>
      </c>
      <c r="N847" s="33" t="s">
        <v>2110</v>
      </c>
      <c r="O847" s="33" t="s">
        <v>1997</v>
      </c>
      <c r="P847" s="33" t="s">
        <v>2196</v>
      </c>
      <c r="Q847" s="33" t="s">
        <v>2082</v>
      </c>
      <c r="R847" s="33" t="s">
        <v>2196</v>
      </c>
      <c r="S847" s="33" t="s">
        <v>2084</v>
      </c>
      <c r="T847" s="33" t="s">
        <v>2083</v>
      </c>
      <c r="U847" s="35" t="s">
        <v>1385</v>
      </c>
      <c r="V847" s="179" t="s">
        <v>4042</v>
      </c>
      <c r="W847" s="210" t="s">
        <v>4043</v>
      </c>
    </row>
    <row r="848" s="83" customFormat="1" ht="26" customHeight="1" spans="1:23">
      <c r="A848" s="189" t="s">
        <v>1398</v>
      </c>
      <c r="B848" s="31" t="s">
        <v>20</v>
      </c>
      <c r="C848" s="31" t="s">
        <v>4044</v>
      </c>
      <c r="D848" s="31" t="s">
        <v>4045</v>
      </c>
      <c r="E848" s="32">
        <v>43750</v>
      </c>
      <c r="F848" s="31" t="s">
        <v>4004</v>
      </c>
      <c r="G848" s="31" t="s">
        <v>2092</v>
      </c>
      <c r="H848" s="33">
        <v>5</v>
      </c>
      <c r="I848" s="33">
        <v>1</v>
      </c>
      <c r="J848" s="34">
        <v>5000</v>
      </c>
      <c r="K848" s="34">
        <v>5000</v>
      </c>
      <c r="L848" s="34">
        <v>0</v>
      </c>
      <c r="M848" s="33" t="s">
        <v>2079</v>
      </c>
      <c r="N848" s="33" t="s">
        <v>2110</v>
      </c>
      <c r="O848" s="33" t="s">
        <v>1997</v>
      </c>
      <c r="P848" s="33" t="s">
        <v>2196</v>
      </c>
      <c r="Q848" s="33" t="s">
        <v>2082</v>
      </c>
      <c r="R848" s="33" t="s">
        <v>2196</v>
      </c>
      <c r="S848" s="33" t="s">
        <v>2084</v>
      </c>
      <c r="T848" s="33" t="s">
        <v>2083</v>
      </c>
      <c r="U848" s="35" t="s">
        <v>1385</v>
      </c>
      <c r="V848" s="177"/>
      <c r="W848" s="212"/>
    </row>
    <row r="849" s="83" customFormat="1" ht="26" customHeight="1" spans="1:23">
      <c r="A849" s="189" t="s">
        <v>1398</v>
      </c>
      <c r="B849" s="31" t="s">
        <v>20</v>
      </c>
      <c r="C849" s="31" t="s">
        <v>4046</v>
      </c>
      <c r="D849" s="31" t="s">
        <v>4047</v>
      </c>
      <c r="E849" s="32">
        <v>43750</v>
      </c>
      <c r="F849" s="31" t="s">
        <v>4004</v>
      </c>
      <c r="G849" s="31" t="s">
        <v>2095</v>
      </c>
      <c r="H849" s="33">
        <v>5</v>
      </c>
      <c r="I849" s="33">
        <v>8</v>
      </c>
      <c r="J849" s="34">
        <v>1520</v>
      </c>
      <c r="K849" s="34">
        <v>1444</v>
      </c>
      <c r="L849" s="34">
        <v>76</v>
      </c>
      <c r="M849" s="33" t="s">
        <v>2079</v>
      </c>
      <c r="N849" s="33" t="s">
        <v>2110</v>
      </c>
      <c r="O849" s="33" t="s">
        <v>1997</v>
      </c>
      <c r="P849" s="33" t="s">
        <v>2081</v>
      </c>
      <c r="Q849" s="33" t="s">
        <v>2103</v>
      </c>
      <c r="R849" s="33" t="s">
        <v>2104</v>
      </c>
      <c r="S849" s="33" t="s">
        <v>2084</v>
      </c>
      <c r="T849" s="33" t="s">
        <v>2081</v>
      </c>
      <c r="U849" s="35" t="s">
        <v>1385</v>
      </c>
      <c r="V849" s="177"/>
      <c r="W849" s="212"/>
    </row>
    <row r="850" s="83" customFormat="1" ht="26" customHeight="1" spans="1:23">
      <c r="A850" s="189" t="s">
        <v>1404</v>
      </c>
      <c r="B850" s="31" t="s">
        <v>20</v>
      </c>
      <c r="C850" s="31" t="s">
        <v>4048</v>
      </c>
      <c r="D850" s="31" t="s">
        <v>4049</v>
      </c>
      <c r="E850" s="32">
        <v>43524</v>
      </c>
      <c r="F850" s="31" t="s">
        <v>1405</v>
      </c>
      <c r="G850" s="31" t="s">
        <v>2078</v>
      </c>
      <c r="H850" s="33">
        <v>10</v>
      </c>
      <c r="I850" s="33">
        <v>1</v>
      </c>
      <c r="J850" s="34">
        <v>3000000</v>
      </c>
      <c r="K850" s="34">
        <v>1638750</v>
      </c>
      <c r="L850" s="34">
        <v>1361250</v>
      </c>
      <c r="M850" s="33" t="s">
        <v>2079</v>
      </c>
      <c r="N850" s="33" t="s">
        <v>2089</v>
      </c>
      <c r="O850" s="33" t="s">
        <v>1997</v>
      </c>
      <c r="P850" s="33" t="s">
        <v>2081</v>
      </c>
      <c r="Q850" s="33" t="s">
        <v>2082</v>
      </c>
      <c r="R850" s="33" t="s">
        <v>2083</v>
      </c>
      <c r="S850" s="33" t="s">
        <v>2084</v>
      </c>
      <c r="T850" s="33" t="s">
        <v>2083</v>
      </c>
      <c r="U850" s="35" t="s">
        <v>1390</v>
      </c>
      <c r="V850" s="177"/>
      <c r="W850" s="212"/>
    </row>
    <row r="851" s="83" customFormat="1" ht="26" customHeight="1" spans="1:23">
      <c r="A851" s="189" t="s">
        <v>1416</v>
      </c>
      <c r="B851" s="31" t="s">
        <v>20</v>
      </c>
      <c r="C851" s="31" t="s">
        <v>4050</v>
      </c>
      <c r="D851" s="31" t="s">
        <v>4051</v>
      </c>
      <c r="E851" s="32">
        <v>43800</v>
      </c>
      <c r="F851" s="31" t="s">
        <v>1524</v>
      </c>
      <c r="G851" s="31" t="s">
        <v>2195</v>
      </c>
      <c r="H851" s="33">
        <v>10</v>
      </c>
      <c r="I851" s="33">
        <v>2134</v>
      </c>
      <c r="J851" s="34">
        <v>53300</v>
      </c>
      <c r="K851" s="34">
        <v>0</v>
      </c>
      <c r="L851" s="34">
        <v>53300</v>
      </c>
      <c r="M851" s="33" t="s">
        <v>2137</v>
      </c>
      <c r="N851" s="33" t="s">
        <v>2143</v>
      </c>
      <c r="O851" s="33" t="s">
        <v>1997</v>
      </c>
      <c r="P851" s="33" t="s">
        <v>2081</v>
      </c>
      <c r="Q851" s="33" t="s">
        <v>2103</v>
      </c>
      <c r="R851" s="33" t="s">
        <v>2305</v>
      </c>
      <c r="S851" s="33" t="s">
        <v>2084</v>
      </c>
      <c r="T851" s="33" t="s">
        <v>2081</v>
      </c>
      <c r="U851" s="35" t="s">
        <v>748</v>
      </c>
      <c r="V851" s="177"/>
      <c r="W851" s="212"/>
    </row>
    <row r="852" s="83" customFormat="1" ht="26" customHeight="1" spans="1:23">
      <c r="A852" s="189" t="s">
        <v>1416</v>
      </c>
      <c r="B852" s="31" t="s">
        <v>20</v>
      </c>
      <c r="C852" s="31" t="s">
        <v>4052</v>
      </c>
      <c r="D852" s="31" t="s">
        <v>3258</v>
      </c>
      <c r="E852" s="32">
        <v>43800</v>
      </c>
      <c r="F852" s="31" t="s">
        <v>1524</v>
      </c>
      <c r="G852" s="31" t="s">
        <v>2195</v>
      </c>
      <c r="H852" s="33">
        <v>10</v>
      </c>
      <c r="I852" s="33">
        <v>1494</v>
      </c>
      <c r="J852" s="34">
        <v>41800</v>
      </c>
      <c r="K852" s="34">
        <v>0</v>
      </c>
      <c r="L852" s="34">
        <v>41800</v>
      </c>
      <c r="M852" s="33" t="s">
        <v>2137</v>
      </c>
      <c r="N852" s="33" t="s">
        <v>2143</v>
      </c>
      <c r="O852" s="33" t="s">
        <v>1997</v>
      </c>
      <c r="P852" s="33" t="s">
        <v>2081</v>
      </c>
      <c r="Q852" s="33" t="s">
        <v>2103</v>
      </c>
      <c r="R852" s="33" t="s">
        <v>2305</v>
      </c>
      <c r="S852" s="33" t="s">
        <v>2084</v>
      </c>
      <c r="T852" s="33" t="s">
        <v>2081</v>
      </c>
      <c r="U852" s="35" t="s">
        <v>748</v>
      </c>
      <c r="V852" s="177"/>
      <c r="W852" s="212"/>
    </row>
    <row r="853" s="83" customFormat="1" ht="26" customHeight="1" spans="1:23">
      <c r="A853" s="189" t="s">
        <v>1416</v>
      </c>
      <c r="B853" s="31" t="s">
        <v>20</v>
      </c>
      <c r="C853" s="31" t="s">
        <v>4053</v>
      </c>
      <c r="D853" s="31" t="s">
        <v>3489</v>
      </c>
      <c r="E853" s="32">
        <v>43800</v>
      </c>
      <c r="F853" s="31" t="s">
        <v>1524</v>
      </c>
      <c r="G853" s="31" t="s">
        <v>2195</v>
      </c>
      <c r="H853" s="33">
        <v>10</v>
      </c>
      <c r="I853" s="33">
        <v>1067</v>
      </c>
      <c r="J853" s="34">
        <v>133400</v>
      </c>
      <c r="K853" s="34">
        <v>0</v>
      </c>
      <c r="L853" s="34">
        <v>133400</v>
      </c>
      <c r="M853" s="33" t="s">
        <v>2137</v>
      </c>
      <c r="N853" s="33" t="s">
        <v>2143</v>
      </c>
      <c r="O853" s="33" t="s">
        <v>1997</v>
      </c>
      <c r="P853" s="33" t="s">
        <v>2081</v>
      </c>
      <c r="Q853" s="33" t="s">
        <v>2103</v>
      </c>
      <c r="R853" s="33" t="s">
        <v>2305</v>
      </c>
      <c r="S853" s="33" t="s">
        <v>2084</v>
      </c>
      <c r="T853" s="33" t="s">
        <v>2081</v>
      </c>
      <c r="U853" s="35" t="s">
        <v>748</v>
      </c>
      <c r="V853" s="177"/>
      <c r="W853" s="212"/>
    </row>
    <row r="854" s="83" customFormat="1" ht="26" customHeight="1" spans="1:23">
      <c r="A854" s="189" t="s">
        <v>1416</v>
      </c>
      <c r="B854" s="31" t="s">
        <v>20</v>
      </c>
      <c r="C854" s="31" t="s">
        <v>4054</v>
      </c>
      <c r="D854" s="31" t="s">
        <v>3485</v>
      </c>
      <c r="E854" s="32">
        <v>43800</v>
      </c>
      <c r="F854" s="31" t="s">
        <v>1524</v>
      </c>
      <c r="G854" s="31" t="s">
        <v>2195</v>
      </c>
      <c r="H854" s="33">
        <v>10</v>
      </c>
      <c r="I854" s="33">
        <v>1067</v>
      </c>
      <c r="J854" s="34">
        <v>89600</v>
      </c>
      <c r="K854" s="34">
        <v>0</v>
      </c>
      <c r="L854" s="34">
        <v>89600</v>
      </c>
      <c r="M854" s="33" t="s">
        <v>2137</v>
      </c>
      <c r="N854" s="33" t="s">
        <v>2143</v>
      </c>
      <c r="O854" s="33" t="s">
        <v>1997</v>
      </c>
      <c r="P854" s="33" t="s">
        <v>2081</v>
      </c>
      <c r="Q854" s="33" t="s">
        <v>2103</v>
      </c>
      <c r="R854" s="33" t="s">
        <v>2305</v>
      </c>
      <c r="S854" s="33" t="s">
        <v>2084</v>
      </c>
      <c r="T854" s="33" t="s">
        <v>2081</v>
      </c>
      <c r="U854" s="35" t="s">
        <v>748</v>
      </c>
      <c r="V854" s="177"/>
      <c r="W854" s="212"/>
    </row>
    <row r="855" s="83" customFormat="1" ht="26" customHeight="1" spans="1:23">
      <c r="A855" s="189" t="s">
        <v>1416</v>
      </c>
      <c r="B855" s="31" t="s">
        <v>20</v>
      </c>
      <c r="C855" s="31" t="s">
        <v>4055</v>
      </c>
      <c r="D855" s="31" t="s">
        <v>3148</v>
      </c>
      <c r="E855" s="32">
        <v>43800</v>
      </c>
      <c r="F855" s="31" t="s">
        <v>1524</v>
      </c>
      <c r="G855" s="31" t="s">
        <v>2195</v>
      </c>
      <c r="H855" s="33">
        <v>10</v>
      </c>
      <c r="I855" s="33">
        <v>536</v>
      </c>
      <c r="J855" s="34">
        <v>20400</v>
      </c>
      <c r="K855" s="34">
        <v>0</v>
      </c>
      <c r="L855" s="34">
        <v>20400</v>
      </c>
      <c r="M855" s="33" t="s">
        <v>2137</v>
      </c>
      <c r="N855" s="33" t="s">
        <v>2143</v>
      </c>
      <c r="O855" s="33" t="s">
        <v>1997</v>
      </c>
      <c r="P855" s="33" t="s">
        <v>2081</v>
      </c>
      <c r="Q855" s="33" t="s">
        <v>2103</v>
      </c>
      <c r="R855" s="33" t="s">
        <v>2305</v>
      </c>
      <c r="S855" s="33" t="s">
        <v>2084</v>
      </c>
      <c r="T855" s="33" t="s">
        <v>2081</v>
      </c>
      <c r="U855" s="35" t="s">
        <v>748</v>
      </c>
      <c r="V855" s="177"/>
      <c r="W855" s="212"/>
    </row>
    <row r="856" s="83" customFormat="1" ht="26" customHeight="1" spans="1:23">
      <c r="A856" s="189" t="s">
        <v>1416</v>
      </c>
      <c r="B856" s="31" t="s">
        <v>20</v>
      </c>
      <c r="C856" s="31" t="s">
        <v>4056</v>
      </c>
      <c r="D856" s="31" t="s">
        <v>3495</v>
      </c>
      <c r="E856" s="32">
        <v>43800</v>
      </c>
      <c r="F856" s="31" t="s">
        <v>1524</v>
      </c>
      <c r="G856" s="31" t="s">
        <v>2195</v>
      </c>
      <c r="H856" s="33">
        <v>10</v>
      </c>
      <c r="I856" s="33">
        <v>536</v>
      </c>
      <c r="J856" s="34">
        <v>20400</v>
      </c>
      <c r="K856" s="34">
        <v>0</v>
      </c>
      <c r="L856" s="34">
        <v>20400</v>
      </c>
      <c r="M856" s="33" t="s">
        <v>2137</v>
      </c>
      <c r="N856" s="33" t="s">
        <v>2143</v>
      </c>
      <c r="O856" s="33" t="s">
        <v>1997</v>
      </c>
      <c r="P856" s="33" t="s">
        <v>2081</v>
      </c>
      <c r="Q856" s="33" t="s">
        <v>2103</v>
      </c>
      <c r="R856" s="33" t="s">
        <v>2305</v>
      </c>
      <c r="S856" s="33" t="s">
        <v>2084</v>
      </c>
      <c r="T856" s="33" t="s">
        <v>2081</v>
      </c>
      <c r="U856" s="35" t="s">
        <v>748</v>
      </c>
      <c r="V856" s="177"/>
      <c r="W856" s="212"/>
    </row>
    <row r="857" s="83" customFormat="1" ht="26" customHeight="1" spans="1:23">
      <c r="A857" s="189" t="s">
        <v>1416</v>
      </c>
      <c r="B857" s="31" t="s">
        <v>20</v>
      </c>
      <c r="C857" s="31" t="s">
        <v>4057</v>
      </c>
      <c r="D857" s="31" t="s">
        <v>4058</v>
      </c>
      <c r="E857" s="32">
        <v>43800</v>
      </c>
      <c r="F857" s="31" t="s">
        <v>1524</v>
      </c>
      <c r="G857" s="31" t="s">
        <v>2195</v>
      </c>
      <c r="H857" s="33">
        <v>10</v>
      </c>
      <c r="I857" s="33">
        <v>26680</v>
      </c>
      <c r="J857" s="34">
        <v>120100</v>
      </c>
      <c r="K857" s="34">
        <v>0</v>
      </c>
      <c r="L857" s="34">
        <v>120100</v>
      </c>
      <c r="M857" s="33" t="s">
        <v>2137</v>
      </c>
      <c r="N857" s="33" t="s">
        <v>2143</v>
      </c>
      <c r="O857" s="33" t="s">
        <v>1997</v>
      </c>
      <c r="P857" s="33" t="s">
        <v>2081</v>
      </c>
      <c r="Q857" s="33" t="s">
        <v>2103</v>
      </c>
      <c r="R857" s="33" t="s">
        <v>2305</v>
      </c>
      <c r="S857" s="33" t="s">
        <v>2084</v>
      </c>
      <c r="T857" s="33" t="s">
        <v>2081</v>
      </c>
      <c r="U857" s="35" t="s">
        <v>748</v>
      </c>
      <c r="V857" s="177"/>
      <c r="W857" s="212"/>
    </row>
    <row r="858" s="83" customFormat="1" ht="26" customHeight="1" spans="1:23">
      <c r="A858" s="189" t="s">
        <v>1416</v>
      </c>
      <c r="B858" s="31" t="s">
        <v>20</v>
      </c>
      <c r="C858" s="31" t="s">
        <v>4059</v>
      </c>
      <c r="D858" s="31" t="s">
        <v>4060</v>
      </c>
      <c r="E858" s="32">
        <v>43800</v>
      </c>
      <c r="F858" s="31" t="s">
        <v>1524</v>
      </c>
      <c r="G858" s="31" t="s">
        <v>2195</v>
      </c>
      <c r="H858" s="33">
        <v>10</v>
      </c>
      <c r="I858" s="33">
        <v>26880</v>
      </c>
      <c r="J858" s="34">
        <v>117400</v>
      </c>
      <c r="K858" s="34">
        <v>0</v>
      </c>
      <c r="L858" s="34">
        <v>117400</v>
      </c>
      <c r="M858" s="33" t="s">
        <v>2137</v>
      </c>
      <c r="N858" s="33" t="s">
        <v>2143</v>
      </c>
      <c r="O858" s="33" t="s">
        <v>1997</v>
      </c>
      <c r="P858" s="33" t="s">
        <v>2081</v>
      </c>
      <c r="Q858" s="33" t="s">
        <v>2103</v>
      </c>
      <c r="R858" s="33" t="s">
        <v>2305</v>
      </c>
      <c r="S858" s="33" t="s">
        <v>2084</v>
      </c>
      <c r="T858" s="33" t="s">
        <v>2081</v>
      </c>
      <c r="U858" s="35" t="s">
        <v>748</v>
      </c>
      <c r="V858" s="177"/>
      <c r="W858" s="212"/>
    </row>
    <row r="859" s="83" customFormat="1" ht="26" customHeight="1" spans="1:23">
      <c r="A859" s="189" t="s">
        <v>1416</v>
      </c>
      <c r="B859" s="31" t="s">
        <v>20</v>
      </c>
      <c r="C859" s="31" t="s">
        <v>4061</v>
      </c>
      <c r="D859" s="31" t="s">
        <v>4062</v>
      </c>
      <c r="E859" s="32">
        <v>43800</v>
      </c>
      <c r="F859" s="31" t="s">
        <v>1524</v>
      </c>
      <c r="G859" s="31" t="s">
        <v>2195</v>
      </c>
      <c r="H859" s="33">
        <v>10</v>
      </c>
      <c r="I859" s="33">
        <v>26880</v>
      </c>
      <c r="J859" s="34">
        <v>120100</v>
      </c>
      <c r="K859" s="34">
        <v>0</v>
      </c>
      <c r="L859" s="34">
        <v>120100</v>
      </c>
      <c r="M859" s="33" t="s">
        <v>2137</v>
      </c>
      <c r="N859" s="33" t="s">
        <v>2143</v>
      </c>
      <c r="O859" s="33" t="s">
        <v>1997</v>
      </c>
      <c r="P859" s="33" t="s">
        <v>2081</v>
      </c>
      <c r="Q859" s="33" t="s">
        <v>2103</v>
      </c>
      <c r="R859" s="33" t="s">
        <v>2305</v>
      </c>
      <c r="S859" s="33" t="s">
        <v>2084</v>
      </c>
      <c r="T859" s="33" t="s">
        <v>2081</v>
      </c>
      <c r="U859" s="35" t="s">
        <v>748</v>
      </c>
      <c r="V859" s="177"/>
      <c r="W859" s="212"/>
    </row>
    <row r="860" s="83" customFormat="1" ht="26" customHeight="1" spans="1:23">
      <c r="A860" s="189" t="s">
        <v>1416</v>
      </c>
      <c r="B860" s="31" t="s">
        <v>20</v>
      </c>
      <c r="C860" s="31" t="s">
        <v>4063</v>
      </c>
      <c r="D860" s="31" t="s">
        <v>3476</v>
      </c>
      <c r="E860" s="32">
        <v>43800</v>
      </c>
      <c r="F860" s="31" t="s">
        <v>1524</v>
      </c>
      <c r="G860" s="31" t="s">
        <v>2195</v>
      </c>
      <c r="H860" s="33">
        <v>10</v>
      </c>
      <c r="I860" s="33">
        <v>1281</v>
      </c>
      <c r="J860" s="34">
        <v>5100</v>
      </c>
      <c r="K860" s="34">
        <v>0</v>
      </c>
      <c r="L860" s="34">
        <v>5100</v>
      </c>
      <c r="M860" s="33" t="s">
        <v>2137</v>
      </c>
      <c r="N860" s="33" t="s">
        <v>2143</v>
      </c>
      <c r="O860" s="33" t="s">
        <v>1997</v>
      </c>
      <c r="P860" s="33" t="s">
        <v>2081</v>
      </c>
      <c r="Q860" s="33" t="s">
        <v>2103</v>
      </c>
      <c r="R860" s="33" t="s">
        <v>2305</v>
      </c>
      <c r="S860" s="33" t="s">
        <v>2084</v>
      </c>
      <c r="T860" s="33" t="s">
        <v>2081</v>
      </c>
      <c r="U860" s="35" t="s">
        <v>748</v>
      </c>
      <c r="V860" s="177"/>
      <c r="W860" s="212"/>
    </row>
    <row r="861" s="83" customFormat="1" ht="26" customHeight="1" spans="1:23">
      <c r="A861" s="189" t="s">
        <v>1416</v>
      </c>
      <c r="B861" s="31" t="s">
        <v>20</v>
      </c>
      <c r="C861" s="31" t="s">
        <v>4064</v>
      </c>
      <c r="D861" s="31" t="s">
        <v>3503</v>
      </c>
      <c r="E861" s="32">
        <v>43800</v>
      </c>
      <c r="F861" s="31" t="s">
        <v>1524</v>
      </c>
      <c r="G861" s="31" t="s">
        <v>2195</v>
      </c>
      <c r="H861" s="33">
        <v>10</v>
      </c>
      <c r="I861" s="33">
        <v>325</v>
      </c>
      <c r="J861" s="34">
        <v>741000</v>
      </c>
      <c r="K861" s="34">
        <v>0</v>
      </c>
      <c r="L861" s="34">
        <v>741000</v>
      </c>
      <c r="M861" s="33" t="s">
        <v>2137</v>
      </c>
      <c r="N861" s="33" t="s">
        <v>2143</v>
      </c>
      <c r="O861" s="33" t="s">
        <v>1997</v>
      </c>
      <c r="P861" s="33" t="s">
        <v>2081</v>
      </c>
      <c r="Q861" s="33" t="s">
        <v>2103</v>
      </c>
      <c r="R861" s="33" t="s">
        <v>2305</v>
      </c>
      <c r="S861" s="33" t="s">
        <v>2084</v>
      </c>
      <c r="T861" s="33" t="s">
        <v>2081</v>
      </c>
      <c r="U861" s="35" t="s">
        <v>748</v>
      </c>
      <c r="V861" s="177"/>
      <c r="W861" s="212"/>
    </row>
    <row r="862" s="83" customFormat="1" ht="26" customHeight="1" spans="1:23">
      <c r="A862" s="189" t="s">
        <v>1416</v>
      </c>
      <c r="B862" s="31" t="s">
        <v>20</v>
      </c>
      <c r="C862" s="31" t="s">
        <v>4065</v>
      </c>
      <c r="D862" s="31" t="s">
        <v>3511</v>
      </c>
      <c r="E862" s="32">
        <v>43800</v>
      </c>
      <c r="F862" s="31" t="s">
        <v>1524</v>
      </c>
      <c r="G862" s="38" t="s">
        <v>4066</v>
      </c>
      <c r="H862" s="33">
        <v>1</v>
      </c>
      <c r="I862" s="33">
        <v>1</v>
      </c>
      <c r="J862" s="34">
        <v>12100</v>
      </c>
      <c r="K862" s="34">
        <v>12100</v>
      </c>
      <c r="L862" s="34">
        <v>0</v>
      </c>
      <c r="M862" s="33" t="s">
        <v>2123</v>
      </c>
      <c r="N862" s="33" t="s">
        <v>2124</v>
      </c>
      <c r="O862" s="33" t="s">
        <v>1997</v>
      </c>
      <c r="P862" s="33" t="s">
        <v>2196</v>
      </c>
      <c r="Q862" s="33" t="s">
        <v>2082</v>
      </c>
      <c r="R862" s="33" t="s">
        <v>2145</v>
      </c>
      <c r="S862" s="33" t="s">
        <v>2084</v>
      </c>
      <c r="T862" s="33" t="s">
        <v>2083</v>
      </c>
      <c r="U862" s="35" t="s">
        <v>748</v>
      </c>
      <c r="V862" s="177"/>
      <c r="W862" s="212"/>
    </row>
    <row r="863" s="83" customFormat="1" ht="26" customHeight="1" spans="1:23">
      <c r="A863" s="189" t="s">
        <v>1416</v>
      </c>
      <c r="B863" s="31" t="s">
        <v>20</v>
      </c>
      <c r="C863" s="31" t="s">
        <v>4067</v>
      </c>
      <c r="D863" s="31" t="s">
        <v>3514</v>
      </c>
      <c r="E863" s="32">
        <v>43800</v>
      </c>
      <c r="F863" s="31" t="s">
        <v>1524</v>
      </c>
      <c r="G863" s="38" t="s">
        <v>4068</v>
      </c>
      <c r="H863" s="33">
        <v>1</v>
      </c>
      <c r="I863" s="33">
        <v>1</v>
      </c>
      <c r="J863" s="34">
        <v>50200</v>
      </c>
      <c r="K863" s="34">
        <v>50200</v>
      </c>
      <c r="L863" s="34">
        <v>0</v>
      </c>
      <c r="M863" s="33" t="s">
        <v>2123</v>
      </c>
      <c r="N863" s="33" t="s">
        <v>2124</v>
      </c>
      <c r="O863" s="33" t="s">
        <v>1997</v>
      </c>
      <c r="P863" s="33" t="s">
        <v>2196</v>
      </c>
      <c r="Q863" s="33" t="s">
        <v>2082</v>
      </c>
      <c r="R863" s="33" t="s">
        <v>2145</v>
      </c>
      <c r="S863" s="33" t="s">
        <v>2084</v>
      </c>
      <c r="T863" s="33" t="s">
        <v>2083</v>
      </c>
      <c r="U863" s="35" t="s">
        <v>748</v>
      </c>
      <c r="V863" s="177"/>
      <c r="W863" s="212"/>
    </row>
    <row r="864" s="83" customFormat="1" ht="26" customHeight="1" spans="1:23">
      <c r="A864" s="189" t="s">
        <v>1416</v>
      </c>
      <c r="B864" s="31" t="s">
        <v>20</v>
      </c>
      <c r="C864" s="31" t="s">
        <v>4069</v>
      </c>
      <c r="D864" s="31" t="s">
        <v>4070</v>
      </c>
      <c r="E864" s="32">
        <v>43800</v>
      </c>
      <c r="F864" s="31" t="s">
        <v>1524</v>
      </c>
      <c r="G864" s="38" t="s">
        <v>3507</v>
      </c>
      <c r="H864" s="33">
        <v>20</v>
      </c>
      <c r="I864" s="33">
        <v>1</v>
      </c>
      <c r="J864" s="34">
        <v>212175.681289465</v>
      </c>
      <c r="K864" s="34">
        <v>50391.7243062479</v>
      </c>
      <c r="L864" s="34">
        <v>161783.956983217</v>
      </c>
      <c r="M864" s="33" t="s">
        <v>2079</v>
      </c>
      <c r="N864" s="33" t="s">
        <v>2080</v>
      </c>
      <c r="O864" s="33" t="s">
        <v>1997</v>
      </c>
      <c r="P864" s="33" t="s">
        <v>2081</v>
      </c>
      <c r="Q864" s="33" t="s">
        <v>2103</v>
      </c>
      <c r="R864" s="33" t="s">
        <v>2104</v>
      </c>
      <c r="S864" s="33" t="s">
        <v>2084</v>
      </c>
      <c r="T864" s="33" t="s">
        <v>2081</v>
      </c>
      <c r="U864" s="35" t="s">
        <v>748</v>
      </c>
      <c r="V864" s="179" t="s">
        <v>4071</v>
      </c>
      <c r="W864" s="212"/>
    </row>
    <row r="865" s="83" customFormat="1" ht="26" customHeight="1" spans="1:23">
      <c r="A865" s="189" t="s">
        <v>1416</v>
      </c>
      <c r="B865" s="31" t="s">
        <v>20</v>
      </c>
      <c r="C865" s="31" t="s">
        <v>4072</v>
      </c>
      <c r="D865" s="31" t="s">
        <v>4073</v>
      </c>
      <c r="E865" s="32">
        <v>43800</v>
      </c>
      <c r="F865" s="31" t="s">
        <v>1524</v>
      </c>
      <c r="G865" s="31" t="s">
        <v>2243</v>
      </c>
      <c r="H865" s="33">
        <v>10</v>
      </c>
      <c r="I865" s="33">
        <v>1</v>
      </c>
      <c r="J865" s="34">
        <v>1031283.87337986</v>
      </c>
      <c r="K865" s="34">
        <v>489859.839855433</v>
      </c>
      <c r="L865" s="34">
        <v>541424.033524426</v>
      </c>
      <c r="M865" s="33" t="s">
        <v>2079</v>
      </c>
      <c r="N865" s="33" t="s">
        <v>2089</v>
      </c>
      <c r="O865" s="33" t="s">
        <v>1997</v>
      </c>
      <c r="P865" s="33" t="s">
        <v>2081</v>
      </c>
      <c r="Q865" s="33" t="s">
        <v>2103</v>
      </c>
      <c r="R865" s="33" t="s">
        <v>2104</v>
      </c>
      <c r="S865" s="33" t="s">
        <v>2084</v>
      </c>
      <c r="T865" s="33" t="s">
        <v>2081</v>
      </c>
      <c r="U865" s="35" t="s">
        <v>748</v>
      </c>
      <c r="V865" s="179"/>
      <c r="W865" s="212"/>
    </row>
    <row r="866" s="83" customFormat="1" ht="26" customHeight="1" spans="1:23">
      <c r="A866" s="189" t="s">
        <v>1416</v>
      </c>
      <c r="B866" s="31" t="s">
        <v>20</v>
      </c>
      <c r="C866" s="31" t="s">
        <v>4074</v>
      </c>
      <c r="D866" s="31" t="s">
        <v>2475</v>
      </c>
      <c r="E866" s="32">
        <v>43800</v>
      </c>
      <c r="F866" s="31" t="s">
        <v>1524</v>
      </c>
      <c r="G866" s="38" t="s">
        <v>4075</v>
      </c>
      <c r="H866" s="33">
        <v>3</v>
      </c>
      <c r="I866" s="33">
        <v>1</v>
      </c>
      <c r="J866" s="34">
        <v>214499.219009638</v>
      </c>
      <c r="K866" s="34">
        <v>203774.258059156</v>
      </c>
      <c r="L866" s="34">
        <v>10724.9609504819</v>
      </c>
      <c r="M866" s="33" t="s">
        <v>2079</v>
      </c>
      <c r="N866" s="33" t="s">
        <v>2089</v>
      </c>
      <c r="O866" s="33" t="s">
        <v>1997</v>
      </c>
      <c r="P866" s="33" t="s">
        <v>2081</v>
      </c>
      <c r="Q866" s="33" t="s">
        <v>2103</v>
      </c>
      <c r="R866" s="33" t="s">
        <v>2104</v>
      </c>
      <c r="S866" s="33" t="s">
        <v>2084</v>
      </c>
      <c r="T866" s="33" t="s">
        <v>2081</v>
      </c>
      <c r="U866" s="35" t="s">
        <v>748</v>
      </c>
      <c r="V866" s="179"/>
      <c r="W866" s="212"/>
    </row>
    <row r="867" s="83" customFormat="1" ht="26" customHeight="1" spans="1:23">
      <c r="A867" s="189" t="s">
        <v>1416</v>
      </c>
      <c r="B867" s="31" t="s">
        <v>20</v>
      </c>
      <c r="C867" s="31" t="s">
        <v>4076</v>
      </c>
      <c r="D867" s="31" t="s">
        <v>2108</v>
      </c>
      <c r="E867" s="32">
        <v>43800</v>
      </c>
      <c r="F867" s="31" t="s">
        <v>1524</v>
      </c>
      <c r="G867" s="31" t="s">
        <v>2078</v>
      </c>
      <c r="H867" s="33">
        <v>5</v>
      </c>
      <c r="I867" s="33">
        <v>1</v>
      </c>
      <c r="J867" s="34">
        <v>13941.2263210369</v>
      </c>
      <c r="K867" s="34">
        <v>13244.1650049851</v>
      </c>
      <c r="L867" s="34">
        <v>697.061316051848</v>
      </c>
      <c r="M867" s="33" t="s">
        <v>2079</v>
      </c>
      <c r="N867" s="33" t="s">
        <v>2089</v>
      </c>
      <c r="O867" s="33" t="s">
        <v>1997</v>
      </c>
      <c r="P867" s="33" t="s">
        <v>2081</v>
      </c>
      <c r="Q867" s="33" t="s">
        <v>2103</v>
      </c>
      <c r="R867" s="33" t="s">
        <v>2104</v>
      </c>
      <c r="S867" s="33" t="s">
        <v>2084</v>
      </c>
      <c r="T867" s="33" t="s">
        <v>2081</v>
      </c>
      <c r="U867" s="35" t="s">
        <v>748</v>
      </c>
      <c r="V867" s="179"/>
      <c r="W867" s="212"/>
    </row>
    <row r="868" s="83" customFormat="1" ht="26" customHeight="1" spans="1:23">
      <c r="A868" s="31" t="s">
        <v>1419</v>
      </c>
      <c r="B868" s="222" t="s">
        <v>20</v>
      </c>
      <c r="C868" s="31" t="s">
        <v>4077</v>
      </c>
      <c r="D868" s="222" t="s">
        <v>4078</v>
      </c>
      <c r="E868" s="32">
        <v>43617</v>
      </c>
      <c r="F868" s="31" t="s">
        <v>1524</v>
      </c>
      <c r="G868" s="38" t="s">
        <v>4079</v>
      </c>
      <c r="H868" s="33">
        <v>10</v>
      </c>
      <c r="I868" s="33">
        <v>1</v>
      </c>
      <c r="J868" s="34">
        <v>723008.818279186</v>
      </c>
      <c r="K868" s="34">
        <v>377772.107550875</v>
      </c>
      <c r="L868" s="34">
        <v>345236.710728311</v>
      </c>
      <c r="M868" s="33" t="s">
        <v>2079</v>
      </c>
      <c r="N868" s="33" t="s">
        <v>2080</v>
      </c>
      <c r="O868" s="33" t="s">
        <v>1997</v>
      </c>
      <c r="P868" s="33" t="s">
        <v>2081</v>
      </c>
      <c r="Q868" s="33" t="s">
        <v>2103</v>
      </c>
      <c r="R868" s="33" t="s">
        <v>2104</v>
      </c>
      <c r="S868" s="33" t="s">
        <v>2084</v>
      </c>
      <c r="T868" s="33" t="s">
        <v>2081</v>
      </c>
      <c r="U868" s="35" t="s">
        <v>748</v>
      </c>
      <c r="V868" s="179"/>
      <c r="W868" s="212"/>
    </row>
    <row r="869" s="83" customFormat="1" ht="26" customHeight="1" spans="1:23">
      <c r="A869" s="31" t="s">
        <v>1419</v>
      </c>
      <c r="B869" s="31" t="s">
        <v>20</v>
      </c>
      <c r="C869" s="31" t="s">
        <v>4080</v>
      </c>
      <c r="D869" s="31" t="s">
        <v>2684</v>
      </c>
      <c r="E869" s="32">
        <v>43617</v>
      </c>
      <c r="F869" s="31" t="s">
        <v>1524</v>
      </c>
      <c r="G869" s="38" t="s">
        <v>4081</v>
      </c>
      <c r="H869" s="33">
        <v>10</v>
      </c>
      <c r="I869" s="33">
        <v>1</v>
      </c>
      <c r="J869" s="34">
        <v>377336.719028918</v>
      </c>
      <c r="K869" s="34">
        <v>197158.43569261</v>
      </c>
      <c r="L869" s="34">
        <v>180178.283336308</v>
      </c>
      <c r="M869" s="33" t="s">
        <v>2079</v>
      </c>
      <c r="N869" s="33" t="s">
        <v>2089</v>
      </c>
      <c r="O869" s="33" t="s">
        <v>1997</v>
      </c>
      <c r="P869" s="33" t="s">
        <v>2081</v>
      </c>
      <c r="Q869" s="33" t="s">
        <v>2103</v>
      </c>
      <c r="R869" s="33" t="s">
        <v>2104</v>
      </c>
      <c r="S869" s="33" t="s">
        <v>2084</v>
      </c>
      <c r="T869" s="33" t="s">
        <v>2081</v>
      </c>
      <c r="U869" s="35" t="s">
        <v>748</v>
      </c>
      <c r="V869" s="179"/>
      <c r="W869" s="212"/>
    </row>
    <row r="870" s="83" customFormat="1" ht="26" customHeight="1" spans="1:23">
      <c r="A870" s="31" t="s">
        <v>1419</v>
      </c>
      <c r="B870" s="31" t="s">
        <v>20</v>
      </c>
      <c r="C870" s="31" t="s">
        <v>4082</v>
      </c>
      <c r="D870" s="31" t="s">
        <v>4083</v>
      </c>
      <c r="E870" s="32">
        <v>43617</v>
      </c>
      <c r="F870" s="31" t="s">
        <v>1524</v>
      </c>
      <c r="G870" s="38" t="s">
        <v>4084</v>
      </c>
      <c r="H870" s="33">
        <v>10</v>
      </c>
      <c r="I870" s="33">
        <v>1</v>
      </c>
      <c r="J870" s="34">
        <v>1275304.03427347</v>
      </c>
      <c r="K870" s="34">
        <v>666346.357907888</v>
      </c>
      <c r="L870" s="34">
        <v>608957.676365582</v>
      </c>
      <c r="M870" s="33" t="s">
        <v>2079</v>
      </c>
      <c r="N870" s="33" t="s">
        <v>2089</v>
      </c>
      <c r="O870" s="33" t="s">
        <v>2011</v>
      </c>
      <c r="P870" s="33" t="s">
        <v>2081</v>
      </c>
      <c r="Q870" s="33" t="s">
        <v>2103</v>
      </c>
      <c r="R870" s="33" t="s">
        <v>2104</v>
      </c>
      <c r="S870" s="33" t="s">
        <v>2084</v>
      </c>
      <c r="T870" s="33" t="s">
        <v>2081</v>
      </c>
      <c r="U870" s="35" t="s">
        <v>748</v>
      </c>
      <c r="V870" s="179"/>
      <c r="W870" s="212"/>
    </row>
    <row r="871" s="83" customFormat="1" ht="26" customHeight="1" spans="1:23">
      <c r="A871" s="31" t="s">
        <v>1419</v>
      </c>
      <c r="B871" s="31" t="s">
        <v>20</v>
      </c>
      <c r="C871" s="31" t="s">
        <v>4085</v>
      </c>
      <c r="D871" s="31" t="s">
        <v>4086</v>
      </c>
      <c r="E871" s="32">
        <v>43617</v>
      </c>
      <c r="F871" s="31" t="s">
        <v>1524</v>
      </c>
      <c r="G871" s="38" t="s">
        <v>4087</v>
      </c>
      <c r="H871" s="33">
        <v>10</v>
      </c>
      <c r="I871" s="33">
        <v>1</v>
      </c>
      <c r="J871" s="34">
        <v>445025.580149946</v>
      </c>
      <c r="K871" s="34">
        <v>232525.865628347</v>
      </c>
      <c r="L871" s="34">
        <v>212499.714521599</v>
      </c>
      <c r="M871" s="33" t="s">
        <v>2079</v>
      </c>
      <c r="N871" s="33" t="s">
        <v>2089</v>
      </c>
      <c r="O871" s="33" t="s">
        <v>2011</v>
      </c>
      <c r="P871" s="33" t="s">
        <v>2081</v>
      </c>
      <c r="Q871" s="33" t="s">
        <v>2103</v>
      </c>
      <c r="R871" s="33" t="s">
        <v>2950</v>
      </c>
      <c r="S871" s="33" t="s">
        <v>2084</v>
      </c>
      <c r="T871" s="33" t="s">
        <v>2081</v>
      </c>
      <c r="U871" s="35" t="s">
        <v>748</v>
      </c>
      <c r="V871" s="179"/>
      <c r="W871" s="212"/>
    </row>
    <row r="872" s="83" customFormat="1" ht="26" customHeight="1" spans="1:23">
      <c r="A872" s="31" t="s">
        <v>1419</v>
      </c>
      <c r="B872" s="31" t="s">
        <v>20</v>
      </c>
      <c r="C872" s="31" t="s">
        <v>4088</v>
      </c>
      <c r="D872" s="31" t="s">
        <v>4089</v>
      </c>
      <c r="E872" s="32">
        <v>43617</v>
      </c>
      <c r="F872" s="31" t="s">
        <v>1524</v>
      </c>
      <c r="G872" s="38" t="s">
        <v>4090</v>
      </c>
      <c r="H872" s="33">
        <v>10</v>
      </c>
      <c r="I872" s="33">
        <v>1</v>
      </c>
      <c r="J872" s="34">
        <v>67229.9535880043</v>
      </c>
      <c r="K872" s="34">
        <v>35127.6507497322</v>
      </c>
      <c r="L872" s="34">
        <v>32102.3028382721</v>
      </c>
      <c r="M872" s="33" t="s">
        <v>2079</v>
      </c>
      <c r="N872" s="33" t="s">
        <v>2089</v>
      </c>
      <c r="O872" s="33" t="s">
        <v>2011</v>
      </c>
      <c r="P872" s="33" t="s">
        <v>2081</v>
      </c>
      <c r="Q872" s="33" t="s">
        <v>2103</v>
      </c>
      <c r="R872" s="33" t="s">
        <v>2104</v>
      </c>
      <c r="S872" s="33" t="s">
        <v>2084</v>
      </c>
      <c r="T872" s="33" t="s">
        <v>2081</v>
      </c>
      <c r="U872" s="35" t="s">
        <v>748</v>
      </c>
      <c r="V872" s="179"/>
      <c r="W872" s="212"/>
    </row>
    <row r="873" s="83" customFormat="1" ht="26" customHeight="1" spans="1:23">
      <c r="A873" s="31" t="s">
        <v>1419</v>
      </c>
      <c r="B873" s="31" t="s">
        <v>20</v>
      </c>
      <c r="C873" s="31" t="s">
        <v>4091</v>
      </c>
      <c r="D873" s="31" t="s">
        <v>4092</v>
      </c>
      <c r="E873" s="32">
        <v>43617</v>
      </c>
      <c r="F873" s="31" t="s">
        <v>1524</v>
      </c>
      <c r="G873" s="38" t="s">
        <v>4093</v>
      </c>
      <c r="H873" s="33">
        <v>10</v>
      </c>
      <c r="I873" s="33">
        <v>1</v>
      </c>
      <c r="J873" s="34">
        <v>124019.760799714</v>
      </c>
      <c r="K873" s="34">
        <v>64800.3250178506</v>
      </c>
      <c r="L873" s="34">
        <v>59219.4357818634</v>
      </c>
      <c r="M873" s="33" t="s">
        <v>2079</v>
      </c>
      <c r="N873" s="33" t="s">
        <v>2089</v>
      </c>
      <c r="O873" s="33" t="s">
        <v>2011</v>
      </c>
      <c r="P873" s="33" t="s">
        <v>2081</v>
      </c>
      <c r="Q873" s="33" t="s">
        <v>2103</v>
      </c>
      <c r="R873" s="33" t="s">
        <v>2104</v>
      </c>
      <c r="S873" s="33" t="s">
        <v>2084</v>
      </c>
      <c r="T873" s="33" t="s">
        <v>2081</v>
      </c>
      <c r="U873" s="35" t="s">
        <v>748</v>
      </c>
      <c r="V873" s="179"/>
      <c r="W873" s="212"/>
    </row>
    <row r="874" s="83" customFormat="1" ht="26" customHeight="1" spans="1:23">
      <c r="A874" s="31" t="s">
        <v>1419</v>
      </c>
      <c r="B874" s="31" t="s">
        <v>20</v>
      </c>
      <c r="C874" s="31" t="s">
        <v>4094</v>
      </c>
      <c r="D874" s="31" t="s">
        <v>4095</v>
      </c>
      <c r="E874" s="32">
        <v>43617</v>
      </c>
      <c r="F874" s="31" t="s">
        <v>1524</v>
      </c>
      <c r="G874" s="38" t="s">
        <v>4096</v>
      </c>
      <c r="H874" s="33">
        <v>10</v>
      </c>
      <c r="I874" s="33">
        <v>1</v>
      </c>
      <c r="J874" s="34">
        <v>124363.941449482</v>
      </c>
      <c r="K874" s="34">
        <v>64980.1594073543</v>
      </c>
      <c r="L874" s="34">
        <v>59383.7820421277</v>
      </c>
      <c r="M874" s="33" t="s">
        <v>2079</v>
      </c>
      <c r="N874" s="33" t="s">
        <v>2089</v>
      </c>
      <c r="O874" s="33" t="s">
        <v>2011</v>
      </c>
      <c r="P874" s="33" t="s">
        <v>2081</v>
      </c>
      <c r="Q874" s="33" t="s">
        <v>2103</v>
      </c>
      <c r="R874" s="33" t="s">
        <v>2104</v>
      </c>
      <c r="S874" s="33" t="s">
        <v>2084</v>
      </c>
      <c r="T874" s="33" t="s">
        <v>2081</v>
      </c>
      <c r="U874" s="35" t="s">
        <v>748</v>
      </c>
      <c r="V874" s="179"/>
      <c r="W874" s="212"/>
    </row>
    <row r="875" s="83" customFormat="1" ht="26" customHeight="1" spans="1:23">
      <c r="A875" s="31" t="s">
        <v>1419</v>
      </c>
      <c r="B875" s="31" t="s">
        <v>20</v>
      </c>
      <c r="C875" s="31" t="s">
        <v>4097</v>
      </c>
      <c r="D875" s="31" t="s">
        <v>4098</v>
      </c>
      <c r="E875" s="32">
        <v>43617</v>
      </c>
      <c r="F875" s="31" t="s">
        <v>1524</v>
      </c>
      <c r="G875" s="31" t="s">
        <v>2243</v>
      </c>
      <c r="H875" s="33">
        <v>10</v>
      </c>
      <c r="I875" s="33">
        <v>1</v>
      </c>
      <c r="J875" s="34">
        <v>1362611.19243127</v>
      </c>
      <c r="K875" s="34">
        <v>711964.348045339</v>
      </c>
      <c r="L875" s="34">
        <v>650646.844385931</v>
      </c>
      <c r="M875" s="33" t="s">
        <v>2079</v>
      </c>
      <c r="N875" s="33" t="s">
        <v>2089</v>
      </c>
      <c r="O875" s="33" t="s">
        <v>2011</v>
      </c>
      <c r="P875" s="33" t="s">
        <v>2081</v>
      </c>
      <c r="Q875" s="33" t="s">
        <v>2103</v>
      </c>
      <c r="R875" s="33" t="s">
        <v>2104</v>
      </c>
      <c r="S875" s="33" t="s">
        <v>2084</v>
      </c>
      <c r="T875" s="33" t="s">
        <v>2081</v>
      </c>
      <c r="U875" s="35" t="s">
        <v>748</v>
      </c>
      <c r="V875" s="179"/>
      <c r="W875" s="212"/>
    </row>
    <row r="876" s="83" customFormat="1" ht="26" customHeight="1" spans="1:23">
      <c r="A876" s="31" t="s">
        <v>1419</v>
      </c>
      <c r="B876" s="31" t="s">
        <v>20</v>
      </c>
      <c r="C876" s="31" t="s">
        <v>4099</v>
      </c>
      <c r="D876" s="31" t="s">
        <v>4100</v>
      </c>
      <c r="E876" s="32">
        <v>43617</v>
      </c>
      <c r="F876" s="31" t="s">
        <v>1524</v>
      </c>
      <c r="G876" s="31" t="s">
        <v>2136</v>
      </c>
      <c r="H876" s="33">
        <v>3</v>
      </c>
      <c r="I876" s="33">
        <v>1200</v>
      </c>
      <c r="J876" s="34">
        <v>600000</v>
      </c>
      <c r="K876" s="34">
        <v>0</v>
      </c>
      <c r="L876" s="34">
        <v>600000</v>
      </c>
      <c r="M876" s="33" t="s">
        <v>2137</v>
      </c>
      <c r="N876" s="33" t="s">
        <v>2138</v>
      </c>
      <c r="O876" s="33" t="s">
        <v>2011</v>
      </c>
      <c r="P876" s="33" t="s">
        <v>2081</v>
      </c>
      <c r="Q876" s="33" t="s">
        <v>2103</v>
      </c>
      <c r="R876" s="33" t="s">
        <v>2950</v>
      </c>
      <c r="S876" s="33" t="s">
        <v>2084</v>
      </c>
      <c r="T876" s="33" t="s">
        <v>2081</v>
      </c>
      <c r="U876" s="35" t="s">
        <v>748</v>
      </c>
      <c r="V876" s="179" t="s">
        <v>4101</v>
      </c>
      <c r="W876" s="212"/>
    </row>
    <row r="877" s="83" customFormat="1" ht="26" customHeight="1" spans="1:23">
      <c r="A877" s="31" t="s">
        <v>1419</v>
      </c>
      <c r="B877" s="31" t="s">
        <v>20</v>
      </c>
      <c r="C877" s="31" t="s">
        <v>4102</v>
      </c>
      <c r="D877" s="31" t="s">
        <v>1389</v>
      </c>
      <c r="E877" s="32">
        <v>43617</v>
      </c>
      <c r="F877" s="31" t="s">
        <v>1524</v>
      </c>
      <c r="G877" s="31" t="s">
        <v>3078</v>
      </c>
      <c r="H877" s="33">
        <v>1</v>
      </c>
      <c r="I877" s="33">
        <v>270000</v>
      </c>
      <c r="J877" s="34">
        <v>540000</v>
      </c>
      <c r="K877" s="34">
        <v>540000</v>
      </c>
      <c r="L877" s="34">
        <v>0</v>
      </c>
      <c r="M877" s="33" t="s">
        <v>2123</v>
      </c>
      <c r="N877" s="33" t="s">
        <v>2124</v>
      </c>
      <c r="O877" s="33" t="s">
        <v>2011</v>
      </c>
      <c r="P877" s="33" t="s">
        <v>2196</v>
      </c>
      <c r="Q877" s="33" t="s">
        <v>2082</v>
      </c>
      <c r="R877" s="33" t="s">
        <v>2145</v>
      </c>
      <c r="S877" s="33" t="s">
        <v>2084</v>
      </c>
      <c r="T877" s="33" t="s">
        <v>2083</v>
      </c>
      <c r="U877" s="35" t="s">
        <v>748</v>
      </c>
      <c r="V877" s="179"/>
      <c r="W877" s="212"/>
    </row>
    <row r="878" s="83" customFormat="1" ht="26" customHeight="1" spans="1:23">
      <c r="A878" s="31" t="s">
        <v>1419</v>
      </c>
      <c r="B878" s="31" t="s">
        <v>20</v>
      </c>
      <c r="C878" s="31" t="s">
        <v>4103</v>
      </c>
      <c r="D878" s="31" t="s">
        <v>2808</v>
      </c>
      <c r="E878" s="32">
        <v>43617</v>
      </c>
      <c r="F878" s="31" t="s">
        <v>1524</v>
      </c>
      <c r="G878" s="31" t="s">
        <v>2635</v>
      </c>
      <c r="H878" s="33">
        <v>10</v>
      </c>
      <c r="I878" s="33">
        <v>1</v>
      </c>
      <c r="J878" s="34">
        <v>2000</v>
      </c>
      <c r="K878" s="34">
        <v>1045</v>
      </c>
      <c r="L878" s="34">
        <v>955</v>
      </c>
      <c r="M878" s="33" t="s">
        <v>2079</v>
      </c>
      <c r="N878" s="33" t="s">
        <v>2096</v>
      </c>
      <c r="O878" s="33" t="s">
        <v>2011</v>
      </c>
      <c r="P878" s="33" t="s">
        <v>2081</v>
      </c>
      <c r="Q878" s="33" t="s">
        <v>2103</v>
      </c>
      <c r="R878" s="33" t="s">
        <v>2104</v>
      </c>
      <c r="S878" s="33" t="s">
        <v>2084</v>
      </c>
      <c r="T878" s="33" t="s">
        <v>2081</v>
      </c>
      <c r="U878" s="35" t="s">
        <v>748</v>
      </c>
      <c r="V878" s="179"/>
      <c r="W878" s="212"/>
    </row>
    <row r="879" s="83" customFormat="1" ht="26" customHeight="1" spans="1:23">
      <c r="A879" s="31" t="s">
        <v>1419</v>
      </c>
      <c r="B879" s="31" t="s">
        <v>20</v>
      </c>
      <c r="C879" s="31" t="s">
        <v>4104</v>
      </c>
      <c r="D879" s="31" t="s">
        <v>2368</v>
      </c>
      <c r="E879" s="32">
        <v>43617</v>
      </c>
      <c r="F879" s="31" t="s">
        <v>1524</v>
      </c>
      <c r="G879" s="31" t="s">
        <v>2092</v>
      </c>
      <c r="H879" s="33">
        <v>10</v>
      </c>
      <c r="I879" s="33">
        <v>1</v>
      </c>
      <c r="J879" s="34">
        <v>300000</v>
      </c>
      <c r="K879" s="34">
        <v>156750</v>
      </c>
      <c r="L879" s="34">
        <v>143250</v>
      </c>
      <c r="M879" s="33" t="s">
        <v>2079</v>
      </c>
      <c r="N879" s="33" t="s">
        <v>2096</v>
      </c>
      <c r="O879" s="33" t="s">
        <v>2011</v>
      </c>
      <c r="P879" s="33" t="s">
        <v>2081</v>
      </c>
      <c r="Q879" s="33" t="s">
        <v>2103</v>
      </c>
      <c r="R879" s="33" t="s">
        <v>2104</v>
      </c>
      <c r="S879" s="33" t="s">
        <v>2084</v>
      </c>
      <c r="T879" s="33" t="s">
        <v>2081</v>
      </c>
      <c r="U879" s="35" t="s">
        <v>748</v>
      </c>
      <c r="V879" s="179"/>
      <c r="W879" s="212"/>
    </row>
    <row r="880" s="83" customFormat="1" ht="26" customHeight="1" spans="1:23">
      <c r="A880" s="189" t="s">
        <v>1421</v>
      </c>
      <c r="B880" s="222" t="s">
        <v>20</v>
      </c>
      <c r="C880" s="31" t="s">
        <v>4105</v>
      </c>
      <c r="D880" s="222" t="s">
        <v>4106</v>
      </c>
      <c r="E880" s="32">
        <v>43617</v>
      </c>
      <c r="F880" s="31" t="s">
        <v>811</v>
      </c>
      <c r="G880" s="31" t="s">
        <v>4107</v>
      </c>
      <c r="H880" s="33">
        <v>10</v>
      </c>
      <c r="I880" s="33">
        <v>1</v>
      </c>
      <c r="J880" s="34">
        <v>1599202.85273232</v>
      </c>
      <c r="K880" s="34">
        <v>835583.490552637</v>
      </c>
      <c r="L880" s="34">
        <v>763619.362179683</v>
      </c>
      <c r="M880" s="33" t="s">
        <v>2079</v>
      </c>
      <c r="N880" s="33" t="s">
        <v>2089</v>
      </c>
      <c r="O880" s="33" t="s">
        <v>2011</v>
      </c>
      <c r="P880" s="33" t="s">
        <v>2081</v>
      </c>
      <c r="Q880" s="33" t="s">
        <v>2103</v>
      </c>
      <c r="R880" s="33" t="s">
        <v>2128</v>
      </c>
      <c r="S880" s="33" t="s">
        <v>2084</v>
      </c>
      <c r="T880" s="33" t="s">
        <v>2081</v>
      </c>
      <c r="U880" s="35" t="s">
        <v>748</v>
      </c>
      <c r="V880" s="179"/>
      <c r="W880" s="212"/>
    </row>
    <row r="881" s="83" customFormat="1" ht="26" customHeight="1" spans="1:23">
      <c r="A881" s="189" t="s">
        <v>1421</v>
      </c>
      <c r="B881" s="31" t="s">
        <v>20</v>
      </c>
      <c r="C881" s="31" t="s">
        <v>4108</v>
      </c>
      <c r="D881" s="31" t="s">
        <v>4109</v>
      </c>
      <c r="E881" s="32">
        <v>43617</v>
      </c>
      <c r="F881" s="31" t="s">
        <v>811</v>
      </c>
      <c r="G881" s="31" t="s">
        <v>4110</v>
      </c>
      <c r="H881" s="33">
        <v>10</v>
      </c>
      <c r="I881" s="33">
        <v>1</v>
      </c>
      <c r="J881" s="34">
        <v>35094.2883606051</v>
      </c>
      <c r="K881" s="34">
        <v>18336.7656684162</v>
      </c>
      <c r="L881" s="34">
        <v>16757.5226921889</v>
      </c>
      <c r="M881" s="33" t="s">
        <v>2079</v>
      </c>
      <c r="N881" s="33" t="s">
        <v>2089</v>
      </c>
      <c r="O881" s="33" t="s">
        <v>2011</v>
      </c>
      <c r="P881" s="33" t="s">
        <v>2081</v>
      </c>
      <c r="Q881" s="33" t="s">
        <v>2103</v>
      </c>
      <c r="R881" s="33" t="s">
        <v>2128</v>
      </c>
      <c r="S881" s="33" t="s">
        <v>2084</v>
      </c>
      <c r="T881" s="33" t="s">
        <v>2081</v>
      </c>
      <c r="U881" s="35" t="s">
        <v>748</v>
      </c>
      <c r="V881" s="179"/>
      <c r="W881" s="212"/>
    </row>
    <row r="882" s="83" customFormat="1" ht="26" customHeight="1" spans="1:23">
      <c r="A882" s="189" t="s">
        <v>1421</v>
      </c>
      <c r="B882" s="31" t="s">
        <v>20</v>
      </c>
      <c r="C882" s="31" t="s">
        <v>4111</v>
      </c>
      <c r="D882" s="31" t="s">
        <v>3397</v>
      </c>
      <c r="E882" s="32">
        <v>43617</v>
      </c>
      <c r="F882" s="31" t="s">
        <v>811</v>
      </c>
      <c r="G882" s="31" t="s">
        <v>4112</v>
      </c>
      <c r="H882" s="33">
        <v>10</v>
      </c>
      <c r="I882" s="33">
        <v>1</v>
      </c>
      <c r="J882" s="34">
        <v>64705.0941648657</v>
      </c>
      <c r="K882" s="34">
        <v>33808.4117011423</v>
      </c>
      <c r="L882" s="34">
        <v>30896.6824637234</v>
      </c>
      <c r="M882" s="33" t="s">
        <v>2079</v>
      </c>
      <c r="N882" s="33" t="s">
        <v>2089</v>
      </c>
      <c r="O882" s="33" t="s">
        <v>2011</v>
      </c>
      <c r="P882" s="33" t="s">
        <v>2081</v>
      </c>
      <c r="Q882" s="33" t="s">
        <v>2103</v>
      </c>
      <c r="R882" s="33" t="s">
        <v>2128</v>
      </c>
      <c r="S882" s="33" t="s">
        <v>2084</v>
      </c>
      <c r="T882" s="33" t="s">
        <v>2081</v>
      </c>
      <c r="U882" s="35" t="s">
        <v>748</v>
      </c>
      <c r="V882" s="179"/>
      <c r="W882" s="212"/>
    </row>
    <row r="883" s="83" customFormat="1" ht="26" customHeight="1" spans="1:23">
      <c r="A883" s="189" t="s">
        <v>1421</v>
      </c>
      <c r="B883" s="31" t="s">
        <v>20</v>
      </c>
      <c r="C883" s="31" t="s">
        <v>4113</v>
      </c>
      <c r="D883" s="31" t="s">
        <v>4114</v>
      </c>
      <c r="E883" s="32">
        <v>43617</v>
      </c>
      <c r="F883" s="31" t="s">
        <v>811</v>
      </c>
      <c r="G883" s="31" t="s">
        <v>4115</v>
      </c>
      <c r="H883" s="33">
        <v>10</v>
      </c>
      <c r="I883" s="33">
        <v>1</v>
      </c>
      <c r="J883" s="34">
        <v>40248.761963569</v>
      </c>
      <c r="K883" s="34">
        <v>21029.9781259648</v>
      </c>
      <c r="L883" s="34">
        <v>19218.7838376042</v>
      </c>
      <c r="M883" s="33" t="s">
        <v>2079</v>
      </c>
      <c r="N883" s="33" t="s">
        <v>2089</v>
      </c>
      <c r="O883" s="33" t="s">
        <v>2011</v>
      </c>
      <c r="P883" s="33" t="s">
        <v>2081</v>
      </c>
      <c r="Q883" s="33" t="s">
        <v>2103</v>
      </c>
      <c r="R883" s="33" t="s">
        <v>2128</v>
      </c>
      <c r="S883" s="33" t="s">
        <v>2084</v>
      </c>
      <c r="T883" s="33" t="s">
        <v>2081</v>
      </c>
      <c r="U883" s="35" t="s">
        <v>748</v>
      </c>
      <c r="V883" s="179"/>
      <c r="W883" s="212"/>
    </row>
    <row r="884" s="83" customFormat="1" ht="26" customHeight="1" spans="1:23">
      <c r="A884" s="189" t="s">
        <v>1421</v>
      </c>
      <c r="B884" s="31" t="s">
        <v>20</v>
      </c>
      <c r="C884" s="31" t="s">
        <v>4116</v>
      </c>
      <c r="D884" s="31" t="s">
        <v>2475</v>
      </c>
      <c r="E884" s="32">
        <v>43617</v>
      </c>
      <c r="F884" s="31" t="s">
        <v>811</v>
      </c>
      <c r="G884" s="31" t="s">
        <v>4117</v>
      </c>
      <c r="H884" s="33">
        <v>10</v>
      </c>
      <c r="I884" s="33">
        <v>1</v>
      </c>
      <c r="J884" s="34">
        <v>33997.5918493362</v>
      </c>
      <c r="K884" s="34">
        <v>17763.7417412782</v>
      </c>
      <c r="L884" s="34">
        <v>16233.850108058</v>
      </c>
      <c r="M884" s="33" t="s">
        <v>2079</v>
      </c>
      <c r="N884" s="33" t="s">
        <v>2089</v>
      </c>
      <c r="O884" s="33" t="s">
        <v>2011</v>
      </c>
      <c r="P884" s="33" t="s">
        <v>2081</v>
      </c>
      <c r="Q884" s="33" t="s">
        <v>2103</v>
      </c>
      <c r="R884" s="33" t="s">
        <v>2128</v>
      </c>
      <c r="S884" s="33" t="s">
        <v>2084</v>
      </c>
      <c r="T884" s="33" t="s">
        <v>2081</v>
      </c>
      <c r="U884" s="35" t="s">
        <v>748</v>
      </c>
      <c r="V884" s="179"/>
      <c r="W884" s="212"/>
    </row>
    <row r="885" s="83" customFormat="1" ht="26" customHeight="1" spans="1:23">
      <c r="A885" s="189" t="s">
        <v>1421</v>
      </c>
      <c r="B885" s="31" t="s">
        <v>20</v>
      </c>
      <c r="C885" s="31" t="s">
        <v>4118</v>
      </c>
      <c r="D885" s="31" t="s">
        <v>2108</v>
      </c>
      <c r="E885" s="32">
        <v>43617</v>
      </c>
      <c r="F885" s="31" t="s">
        <v>811</v>
      </c>
      <c r="G885" s="31" t="s">
        <v>2078</v>
      </c>
      <c r="H885" s="33">
        <v>10</v>
      </c>
      <c r="I885" s="33">
        <v>2</v>
      </c>
      <c r="J885" s="34">
        <v>2851.41092929917</v>
      </c>
      <c r="K885" s="34">
        <v>1489.86221055882</v>
      </c>
      <c r="L885" s="34">
        <v>1361.54871874035</v>
      </c>
      <c r="M885" s="33" t="s">
        <v>2079</v>
      </c>
      <c r="N885" s="33" t="s">
        <v>2089</v>
      </c>
      <c r="O885" s="33" t="s">
        <v>2011</v>
      </c>
      <c r="P885" s="33" t="s">
        <v>2081</v>
      </c>
      <c r="Q885" s="33" t="s">
        <v>2103</v>
      </c>
      <c r="R885" s="33" t="s">
        <v>2128</v>
      </c>
      <c r="S885" s="33" t="s">
        <v>2084</v>
      </c>
      <c r="T885" s="33" t="s">
        <v>2081</v>
      </c>
      <c r="U885" s="35" t="s">
        <v>748</v>
      </c>
      <c r="V885" s="179"/>
      <c r="W885" s="212"/>
    </row>
    <row r="886" s="83" customFormat="1" ht="26" customHeight="1" spans="1:23">
      <c r="A886" s="31" t="s">
        <v>1424</v>
      </c>
      <c r="B886" s="31" t="s">
        <v>20</v>
      </c>
      <c r="C886" s="31" t="s">
        <v>4119</v>
      </c>
      <c r="D886" s="31" t="s">
        <v>4120</v>
      </c>
      <c r="E886" s="32">
        <v>43617</v>
      </c>
      <c r="F886" s="31" t="s">
        <v>811</v>
      </c>
      <c r="G886" s="31" t="s">
        <v>4121</v>
      </c>
      <c r="H886" s="33">
        <v>20</v>
      </c>
      <c r="I886" s="33">
        <v>1</v>
      </c>
      <c r="J886" s="34">
        <v>221862.184072484</v>
      </c>
      <c r="K886" s="34">
        <v>57961.4955889364</v>
      </c>
      <c r="L886" s="34">
        <v>163900.688483548</v>
      </c>
      <c r="M886" s="33" t="s">
        <v>2079</v>
      </c>
      <c r="N886" s="33" t="s">
        <v>2080</v>
      </c>
      <c r="O886" s="33" t="s">
        <v>2011</v>
      </c>
      <c r="P886" s="33" t="s">
        <v>2081</v>
      </c>
      <c r="Q886" s="33" t="s">
        <v>2103</v>
      </c>
      <c r="R886" s="33" t="s">
        <v>2128</v>
      </c>
      <c r="S886" s="33" t="s">
        <v>2084</v>
      </c>
      <c r="T886" s="33" t="s">
        <v>2081</v>
      </c>
      <c r="U886" s="35" t="s">
        <v>748</v>
      </c>
      <c r="V886" s="179"/>
      <c r="W886" s="212"/>
    </row>
    <row r="887" s="83" customFormat="1" ht="26" customHeight="1" spans="1:23">
      <c r="A887" s="31" t="s">
        <v>1424</v>
      </c>
      <c r="B887" s="31" t="s">
        <v>20</v>
      </c>
      <c r="C887" s="31" t="s">
        <v>4122</v>
      </c>
      <c r="D887" s="31" t="s">
        <v>2684</v>
      </c>
      <c r="E887" s="32">
        <v>43617</v>
      </c>
      <c r="F887" s="31" t="s">
        <v>811</v>
      </c>
      <c r="G887" s="31" t="s">
        <v>4123</v>
      </c>
      <c r="H887" s="33">
        <v>10</v>
      </c>
      <c r="I887" s="33">
        <v>1</v>
      </c>
      <c r="J887" s="34">
        <v>39237.0052455889</v>
      </c>
      <c r="K887" s="34">
        <v>20501.3352408202</v>
      </c>
      <c r="L887" s="34">
        <v>18735.6700047687</v>
      </c>
      <c r="M887" s="33" t="s">
        <v>2079</v>
      </c>
      <c r="N887" s="33" t="s">
        <v>2089</v>
      </c>
      <c r="O887" s="33" t="s">
        <v>2011</v>
      </c>
      <c r="P887" s="33" t="s">
        <v>2081</v>
      </c>
      <c r="Q887" s="33" t="s">
        <v>2103</v>
      </c>
      <c r="R887" s="33" t="s">
        <v>2128</v>
      </c>
      <c r="S887" s="33" t="s">
        <v>2084</v>
      </c>
      <c r="T887" s="33" t="s">
        <v>2081</v>
      </c>
      <c r="U887" s="35" t="s">
        <v>748</v>
      </c>
      <c r="V887" s="179"/>
      <c r="W887" s="212"/>
    </row>
    <row r="888" s="83" customFormat="1" ht="26" customHeight="1" spans="1:23">
      <c r="A888" s="31" t="s">
        <v>1424</v>
      </c>
      <c r="B888" s="31" t="s">
        <v>20</v>
      </c>
      <c r="C888" s="31" t="s">
        <v>4124</v>
      </c>
      <c r="D888" s="31" t="s">
        <v>4125</v>
      </c>
      <c r="E888" s="32">
        <v>43617</v>
      </c>
      <c r="F888" s="31" t="s">
        <v>811</v>
      </c>
      <c r="G888" s="31" t="s">
        <v>4126</v>
      </c>
      <c r="H888" s="33">
        <v>10</v>
      </c>
      <c r="I888" s="33">
        <v>1</v>
      </c>
      <c r="J888" s="34">
        <v>86696.4711492608</v>
      </c>
      <c r="K888" s="34">
        <v>45298.9061754888</v>
      </c>
      <c r="L888" s="34">
        <v>41397.564973772</v>
      </c>
      <c r="M888" s="33" t="s">
        <v>2079</v>
      </c>
      <c r="N888" s="33" t="s">
        <v>2089</v>
      </c>
      <c r="O888" s="33" t="s">
        <v>2011</v>
      </c>
      <c r="P888" s="33" t="s">
        <v>2081</v>
      </c>
      <c r="Q888" s="33" t="s">
        <v>2103</v>
      </c>
      <c r="R888" s="33" t="s">
        <v>2128</v>
      </c>
      <c r="S888" s="33" t="s">
        <v>2084</v>
      </c>
      <c r="T888" s="33" t="s">
        <v>2081</v>
      </c>
      <c r="U888" s="35" t="s">
        <v>748</v>
      </c>
      <c r="V888" s="179"/>
      <c r="W888" s="212"/>
    </row>
    <row r="889" s="83" customFormat="1" ht="26" customHeight="1" spans="1:23">
      <c r="A889" s="31" t="s">
        <v>1424</v>
      </c>
      <c r="B889" s="31" t="s">
        <v>20</v>
      </c>
      <c r="C889" s="31" t="s">
        <v>4127</v>
      </c>
      <c r="D889" s="31" t="s">
        <v>4128</v>
      </c>
      <c r="E889" s="32">
        <v>43617</v>
      </c>
      <c r="F889" s="31" t="s">
        <v>811</v>
      </c>
      <c r="G889" s="31" t="s">
        <v>4129</v>
      </c>
      <c r="H889" s="33">
        <v>10</v>
      </c>
      <c r="I889" s="33">
        <v>1</v>
      </c>
      <c r="J889" s="34">
        <v>122038.626609442</v>
      </c>
      <c r="K889" s="34">
        <v>63765.1824034334</v>
      </c>
      <c r="L889" s="34">
        <v>58273.4442060085</v>
      </c>
      <c r="M889" s="33" t="s">
        <v>2079</v>
      </c>
      <c r="N889" s="33" t="s">
        <v>2089</v>
      </c>
      <c r="O889" s="33" t="s">
        <v>1997</v>
      </c>
      <c r="P889" s="33" t="s">
        <v>2081</v>
      </c>
      <c r="Q889" s="33" t="s">
        <v>2103</v>
      </c>
      <c r="R889" s="33" t="s">
        <v>2128</v>
      </c>
      <c r="S889" s="33" t="s">
        <v>2084</v>
      </c>
      <c r="T889" s="33" t="s">
        <v>2081</v>
      </c>
      <c r="U889" s="35" t="s">
        <v>748</v>
      </c>
      <c r="V889" s="179"/>
      <c r="W889" s="212"/>
    </row>
    <row r="890" s="83" customFormat="1" ht="26" customHeight="1" spans="1:23">
      <c r="A890" s="31" t="s">
        <v>1424</v>
      </c>
      <c r="B890" s="31" t="s">
        <v>20</v>
      </c>
      <c r="C890" s="31" t="s">
        <v>4130</v>
      </c>
      <c r="D890" s="31" t="s">
        <v>4131</v>
      </c>
      <c r="E890" s="32">
        <v>43617</v>
      </c>
      <c r="F890" s="31" t="s">
        <v>811</v>
      </c>
      <c r="G890" s="31" t="s">
        <v>4132</v>
      </c>
      <c r="H890" s="33">
        <v>10</v>
      </c>
      <c r="I890" s="33">
        <v>1</v>
      </c>
      <c r="J890" s="34">
        <v>156803.7672866</v>
      </c>
      <c r="K890" s="34">
        <v>81929.9684072485</v>
      </c>
      <c r="L890" s="34">
        <v>74873.7988793515</v>
      </c>
      <c r="M890" s="33" t="s">
        <v>2079</v>
      </c>
      <c r="N890" s="31" t="s">
        <v>2089</v>
      </c>
      <c r="O890" s="33" t="s">
        <v>1997</v>
      </c>
      <c r="P890" s="33" t="s">
        <v>2081</v>
      </c>
      <c r="Q890" s="33" t="s">
        <v>2103</v>
      </c>
      <c r="R890" s="33" t="s">
        <v>2128</v>
      </c>
      <c r="S890" s="33" t="s">
        <v>2084</v>
      </c>
      <c r="T890" s="33" t="s">
        <v>2081</v>
      </c>
      <c r="U890" s="35" t="s">
        <v>748</v>
      </c>
      <c r="V890" s="179"/>
      <c r="W890" s="212"/>
    </row>
    <row r="891" s="83" customFormat="1" ht="26" customHeight="1" spans="1:23">
      <c r="A891" s="31" t="s">
        <v>1424</v>
      </c>
      <c r="B891" s="31" t="s">
        <v>20</v>
      </c>
      <c r="C891" s="31" t="s">
        <v>4133</v>
      </c>
      <c r="D891" s="31" t="s">
        <v>4134</v>
      </c>
      <c r="E891" s="32">
        <v>43617</v>
      </c>
      <c r="F891" s="31" t="s">
        <v>811</v>
      </c>
      <c r="G891" s="31" t="s">
        <v>4135</v>
      </c>
      <c r="H891" s="33">
        <v>10</v>
      </c>
      <c r="I891" s="33">
        <v>1</v>
      </c>
      <c r="J891" s="34">
        <v>23946.1134954697</v>
      </c>
      <c r="K891" s="34">
        <v>12511.8443013829</v>
      </c>
      <c r="L891" s="34">
        <v>11434.2691940868</v>
      </c>
      <c r="M891" s="33" t="s">
        <v>2079</v>
      </c>
      <c r="N891" s="31" t="s">
        <v>2089</v>
      </c>
      <c r="O891" s="33" t="s">
        <v>1997</v>
      </c>
      <c r="P891" s="33" t="s">
        <v>2081</v>
      </c>
      <c r="Q891" s="33" t="s">
        <v>2103</v>
      </c>
      <c r="R891" s="33" t="s">
        <v>2128</v>
      </c>
      <c r="S891" s="33" t="s">
        <v>2084</v>
      </c>
      <c r="T891" s="33" t="s">
        <v>2081</v>
      </c>
      <c r="U891" s="35" t="s">
        <v>748</v>
      </c>
      <c r="V891" s="179"/>
      <c r="W891" s="212"/>
    </row>
    <row r="892" s="83" customFormat="1" ht="26" customHeight="1" spans="1:23">
      <c r="A892" s="31" t="s">
        <v>1424</v>
      </c>
      <c r="B892" s="31" t="s">
        <v>20</v>
      </c>
      <c r="C892" s="31" t="s">
        <v>4136</v>
      </c>
      <c r="D892" s="31" t="s">
        <v>2586</v>
      </c>
      <c r="E892" s="32">
        <v>43617</v>
      </c>
      <c r="F892" s="31" t="s">
        <v>811</v>
      </c>
      <c r="G892" s="31" t="s">
        <v>2243</v>
      </c>
      <c r="H892" s="33">
        <v>10</v>
      </c>
      <c r="I892" s="33">
        <v>1</v>
      </c>
      <c r="J892" s="34">
        <v>256915.832141154</v>
      </c>
      <c r="K892" s="34">
        <v>134238.522293753</v>
      </c>
      <c r="L892" s="34">
        <v>122677.309847401</v>
      </c>
      <c r="M892" s="33" t="s">
        <v>2079</v>
      </c>
      <c r="N892" s="31" t="s">
        <v>2089</v>
      </c>
      <c r="O892" s="33" t="s">
        <v>1997</v>
      </c>
      <c r="P892" s="33" t="s">
        <v>2081</v>
      </c>
      <c r="Q892" s="33" t="s">
        <v>2103</v>
      </c>
      <c r="R892" s="33" t="s">
        <v>2128</v>
      </c>
      <c r="S892" s="33" t="s">
        <v>2084</v>
      </c>
      <c r="T892" s="33" t="s">
        <v>2081</v>
      </c>
      <c r="U892" s="35" t="s">
        <v>748</v>
      </c>
      <c r="V892" s="179"/>
      <c r="W892" s="212"/>
    </row>
    <row r="893" s="83" customFormat="1" ht="26" customHeight="1" spans="1:23">
      <c r="A893" s="31" t="s">
        <v>1424</v>
      </c>
      <c r="B893" s="31" t="s">
        <v>20</v>
      </c>
      <c r="C893" s="31" t="s">
        <v>4137</v>
      </c>
      <c r="D893" s="31" t="s">
        <v>4023</v>
      </c>
      <c r="E893" s="32">
        <v>43617</v>
      </c>
      <c r="F893" s="31" t="s">
        <v>811</v>
      </c>
      <c r="G893" s="31" t="s">
        <v>2888</v>
      </c>
      <c r="H893" s="33">
        <v>10</v>
      </c>
      <c r="I893" s="33">
        <v>40</v>
      </c>
      <c r="J893" s="34">
        <v>15200</v>
      </c>
      <c r="K893" s="34">
        <v>7942</v>
      </c>
      <c r="L893" s="34">
        <v>7258</v>
      </c>
      <c r="M893" s="33" t="s">
        <v>2079</v>
      </c>
      <c r="N893" s="31" t="s">
        <v>2110</v>
      </c>
      <c r="O893" s="33" t="s">
        <v>1997</v>
      </c>
      <c r="P893" s="33" t="s">
        <v>2081</v>
      </c>
      <c r="Q893" s="33" t="s">
        <v>2103</v>
      </c>
      <c r="R893" s="33" t="s">
        <v>2128</v>
      </c>
      <c r="S893" s="33" t="s">
        <v>2084</v>
      </c>
      <c r="T893" s="33" t="s">
        <v>2081</v>
      </c>
      <c r="U893" s="35" t="s">
        <v>748</v>
      </c>
      <c r="V893" s="179"/>
      <c r="W893" s="212"/>
    </row>
    <row r="894" s="83" customFormat="1" ht="26" customHeight="1" spans="1:23">
      <c r="A894" s="31" t="s">
        <v>1424</v>
      </c>
      <c r="B894" s="31" t="s">
        <v>20</v>
      </c>
      <c r="C894" s="31" t="s">
        <v>4138</v>
      </c>
      <c r="D894" s="31" t="s">
        <v>4025</v>
      </c>
      <c r="E894" s="32">
        <v>43617</v>
      </c>
      <c r="F894" s="31" t="s">
        <v>811</v>
      </c>
      <c r="G894" s="31" t="s">
        <v>2888</v>
      </c>
      <c r="H894" s="33">
        <v>10</v>
      </c>
      <c r="I894" s="33">
        <v>69</v>
      </c>
      <c r="J894" s="34">
        <v>20200</v>
      </c>
      <c r="K894" s="34">
        <v>10554.5</v>
      </c>
      <c r="L894" s="34">
        <v>9645.5</v>
      </c>
      <c r="M894" s="33" t="s">
        <v>2079</v>
      </c>
      <c r="N894" s="31" t="s">
        <v>2110</v>
      </c>
      <c r="O894" s="33" t="s">
        <v>1997</v>
      </c>
      <c r="P894" s="33" t="s">
        <v>2081</v>
      </c>
      <c r="Q894" s="33" t="s">
        <v>2103</v>
      </c>
      <c r="R894" s="33" t="s">
        <v>2128</v>
      </c>
      <c r="S894" s="33" t="s">
        <v>2084</v>
      </c>
      <c r="T894" s="33" t="s">
        <v>2081</v>
      </c>
      <c r="U894" s="35" t="s">
        <v>748</v>
      </c>
      <c r="V894" s="179"/>
      <c r="W894" s="212"/>
    </row>
    <row r="895" s="83" customFormat="1" ht="26" customHeight="1" spans="1:23">
      <c r="A895" s="31" t="s">
        <v>1424</v>
      </c>
      <c r="B895" s="31" t="s">
        <v>20</v>
      </c>
      <c r="C895" s="31" t="s">
        <v>4139</v>
      </c>
      <c r="D895" s="31" t="s">
        <v>4140</v>
      </c>
      <c r="E895" s="32">
        <v>43617</v>
      </c>
      <c r="F895" s="31" t="s">
        <v>811</v>
      </c>
      <c r="G895" s="31" t="s">
        <v>2092</v>
      </c>
      <c r="H895" s="33">
        <v>10</v>
      </c>
      <c r="I895" s="33">
        <v>1</v>
      </c>
      <c r="J895" s="34">
        <v>20000</v>
      </c>
      <c r="K895" s="34">
        <v>10450</v>
      </c>
      <c r="L895" s="34">
        <v>9550</v>
      </c>
      <c r="M895" s="33" t="s">
        <v>2079</v>
      </c>
      <c r="N895" s="31" t="s">
        <v>2110</v>
      </c>
      <c r="O895" s="33" t="s">
        <v>1997</v>
      </c>
      <c r="P895" s="33" t="s">
        <v>2081</v>
      </c>
      <c r="Q895" s="33" t="s">
        <v>2103</v>
      </c>
      <c r="R895" s="33" t="s">
        <v>2128</v>
      </c>
      <c r="S895" s="33" t="s">
        <v>2084</v>
      </c>
      <c r="T895" s="33" t="s">
        <v>2081</v>
      </c>
      <c r="U895" s="35" t="s">
        <v>748</v>
      </c>
      <c r="V895" s="179"/>
      <c r="W895" s="212"/>
    </row>
    <row r="896" s="83" customFormat="1" ht="26" customHeight="1" spans="1:23">
      <c r="A896" s="31" t="s">
        <v>1424</v>
      </c>
      <c r="B896" s="31" t="s">
        <v>20</v>
      </c>
      <c r="C896" s="31" t="s">
        <v>4141</v>
      </c>
      <c r="D896" s="31" t="s">
        <v>2187</v>
      </c>
      <c r="E896" s="32">
        <v>43617</v>
      </c>
      <c r="F896" s="31" t="s">
        <v>811</v>
      </c>
      <c r="G896" s="31" t="s">
        <v>2095</v>
      </c>
      <c r="H896" s="33">
        <v>10</v>
      </c>
      <c r="I896" s="33">
        <v>1</v>
      </c>
      <c r="J896" s="34">
        <v>3500</v>
      </c>
      <c r="K896" s="34">
        <v>1828.75</v>
      </c>
      <c r="L896" s="34">
        <v>1671.25</v>
      </c>
      <c r="M896" s="33" t="s">
        <v>2079</v>
      </c>
      <c r="N896" s="31" t="s">
        <v>2110</v>
      </c>
      <c r="O896" s="33" t="s">
        <v>1997</v>
      </c>
      <c r="P896" s="33" t="s">
        <v>2081</v>
      </c>
      <c r="Q896" s="33" t="s">
        <v>2103</v>
      </c>
      <c r="R896" s="33" t="s">
        <v>2128</v>
      </c>
      <c r="S896" s="33" t="s">
        <v>2084</v>
      </c>
      <c r="T896" s="33" t="s">
        <v>2081</v>
      </c>
      <c r="U896" s="35" t="s">
        <v>748</v>
      </c>
      <c r="V896" s="179"/>
      <c r="W896" s="212"/>
    </row>
    <row r="897" s="83" customFormat="1" ht="26" customHeight="1" spans="1:24">
      <c r="A897" s="31" t="s">
        <v>1424</v>
      </c>
      <c r="B897" s="31" t="s">
        <v>20</v>
      </c>
      <c r="C897" s="31" t="s">
        <v>4142</v>
      </c>
      <c r="D897" s="31" t="s">
        <v>4143</v>
      </c>
      <c r="E897" s="32">
        <v>43617</v>
      </c>
      <c r="F897" s="31" t="s">
        <v>811</v>
      </c>
      <c r="G897" s="31" t="s">
        <v>2092</v>
      </c>
      <c r="H897" s="33">
        <v>10</v>
      </c>
      <c r="I897" s="33">
        <v>2</v>
      </c>
      <c r="J897" s="34">
        <v>3000</v>
      </c>
      <c r="K897" s="34">
        <v>1567.5</v>
      </c>
      <c r="L897" s="34">
        <v>1432.5</v>
      </c>
      <c r="M897" s="33" t="s">
        <v>2079</v>
      </c>
      <c r="N897" s="31" t="s">
        <v>2110</v>
      </c>
      <c r="O897" s="33" t="s">
        <v>2011</v>
      </c>
      <c r="P897" s="33" t="s">
        <v>2081</v>
      </c>
      <c r="Q897" s="33" t="s">
        <v>2103</v>
      </c>
      <c r="R897" s="33" t="s">
        <v>2128</v>
      </c>
      <c r="S897" s="33" t="s">
        <v>2084</v>
      </c>
      <c r="T897" s="33" t="s">
        <v>2081</v>
      </c>
      <c r="U897" s="35" t="s">
        <v>748</v>
      </c>
      <c r="V897" s="179"/>
      <c r="W897" s="214"/>
    </row>
    <row r="898" s="83" customFormat="1" ht="26" customHeight="1" spans="1:24">
      <c r="A898" s="31" t="s">
        <v>1424</v>
      </c>
      <c r="B898" s="31" t="s">
        <v>20</v>
      </c>
      <c r="C898" s="31" t="s">
        <v>4144</v>
      </c>
      <c r="D898" s="31" t="s">
        <v>2953</v>
      </c>
      <c r="E898" s="32">
        <v>43617</v>
      </c>
      <c r="F898" s="31" t="s">
        <v>811</v>
      </c>
      <c r="G898" s="31" t="s">
        <v>2092</v>
      </c>
      <c r="H898" s="33">
        <v>10</v>
      </c>
      <c r="I898" s="33">
        <v>1</v>
      </c>
      <c r="J898" s="34">
        <v>3000</v>
      </c>
      <c r="K898" s="34">
        <v>1567.5</v>
      </c>
      <c r="L898" s="34">
        <v>1432.5</v>
      </c>
      <c r="M898" s="33" t="s">
        <v>2079</v>
      </c>
      <c r="N898" s="31" t="s">
        <v>2110</v>
      </c>
      <c r="O898" s="33" t="s">
        <v>2011</v>
      </c>
      <c r="P898" s="33" t="s">
        <v>2081</v>
      </c>
      <c r="Q898" s="33" t="s">
        <v>2103</v>
      </c>
      <c r="R898" s="33" t="s">
        <v>2128</v>
      </c>
      <c r="S898" s="33" t="s">
        <v>2084</v>
      </c>
      <c r="T898" s="33" t="s">
        <v>2081</v>
      </c>
      <c r="U898" s="35" t="s">
        <v>748</v>
      </c>
      <c r="V898" s="177"/>
      <c r="W898" s="178" t="s">
        <v>4145</v>
      </c>
    </row>
    <row r="899" s="83" customFormat="1" ht="26" customHeight="1" spans="1:24">
      <c r="A899" s="31" t="s">
        <v>1424</v>
      </c>
      <c r="B899" s="31" t="s">
        <v>20</v>
      </c>
      <c r="C899" s="31" t="s">
        <v>4146</v>
      </c>
      <c r="D899" s="31" t="s">
        <v>4147</v>
      </c>
      <c r="E899" s="32">
        <v>43617</v>
      </c>
      <c r="F899" s="31" t="s">
        <v>811</v>
      </c>
      <c r="G899" s="31" t="s">
        <v>2888</v>
      </c>
      <c r="H899" s="33">
        <v>10</v>
      </c>
      <c r="I899" s="33">
        <v>5</v>
      </c>
      <c r="J899" s="34">
        <v>5000</v>
      </c>
      <c r="K899" s="34">
        <v>2612.5</v>
      </c>
      <c r="L899" s="34">
        <v>2387.5</v>
      </c>
      <c r="M899" s="33" t="s">
        <v>2079</v>
      </c>
      <c r="N899" s="31" t="s">
        <v>2110</v>
      </c>
      <c r="O899" s="33" t="s">
        <v>2011</v>
      </c>
      <c r="P899" s="33" t="s">
        <v>2081</v>
      </c>
      <c r="Q899" s="33" t="s">
        <v>2103</v>
      </c>
      <c r="R899" s="33" t="s">
        <v>2128</v>
      </c>
      <c r="S899" s="33" t="s">
        <v>2084</v>
      </c>
      <c r="T899" s="33" t="s">
        <v>2081</v>
      </c>
      <c r="U899" s="35" t="s">
        <v>748</v>
      </c>
      <c r="V899" s="177"/>
      <c r="W899" s="178"/>
    </row>
    <row r="900" s="83" customFormat="1" ht="26" customHeight="1" spans="1:24">
      <c r="A900" s="31" t="s">
        <v>1424</v>
      </c>
      <c r="B900" s="31" t="s">
        <v>20</v>
      </c>
      <c r="C900" s="31" t="s">
        <v>4148</v>
      </c>
      <c r="D900" s="31" t="s">
        <v>4149</v>
      </c>
      <c r="E900" s="32">
        <v>43617</v>
      </c>
      <c r="F900" s="31" t="s">
        <v>811</v>
      </c>
      <c r="G900" s="31" t="s">
        <v>2095</v>
      </c>
      <c r="H900" s="33">
        <v>10</v>
      </c>
      <c r="I900" s="33">
        <v>4</v>
      </c>
      <c r="J900" s="34">
        <v>2600</v>
      </c>
      <c r="K900" s="34">
        <v>1358.5</v>
      </c>
      <c r="L900" s="34">
        <v>1241.5</v>
      </c>
      <c r="M900" s="33" t="s">
        <v>2079</v>
      </c>
      <c r="N900" s="31" t="s">
        <v>2110</v>
      </c>
      <c r="O900" s="33" t="s">
        <v>2011</v>
      </c>
      <c r="P900" s="33" t="s">
        <v>2081</v>
      </c>
      <c r="Q900" s="33" t="s">
        <v>2103</v>
      </c>
      <c r="R900" s="33" t="s">
        <v>2128</v>
      </c>
      <c r="S900" s="33" t="s">
        <v>2084</v>
      </c>
      <c r="T900" s="33" t="s">
        <v>2081</v>
      </c>
      <c r="U900" s="35" t="s">
        <v>748</v>
      </c>
      <c r="V900" s="223" t="s">
        <v>2513</v>
      </c>
      <c r="W900" s="178" t="s">
        <v>4150</v>
      </c>
    </row>
    <row r="901" s="83" customFormat="1" ht="26" customHeight="1" spans="1:24">
      <c r="A901" s="31" t="s">
        <v>1424</v>
      </c>
      <c r="B901" s="31" t="s">
        <v>20</v>
      </c>
      <c r="C901" s="31" t="s">
        <v>4151</v>
      </c>
      <c r="D901" s="31" t="s">
        <v>4152</v>
      </c>
      <c r="E901" s="32">
        <v>43617</v>
      </c>
      <c r="F901" s="31" t="s">
        <v>811</v>
      </c>
      <c r="G901" s="31" t="s">
        <v>2092</v>
      </c>
      <c r="H901" s="33">
        <v>10</v>
      </c>
      <c r="I901" s="33">
        <v>1</v>
      </c>
      <c r="J901" s="34">
        <v>20000</v>
      </c>
      <c r="K901" s="34">
        <v>10450</v>
      </c>
      <c r="L901" s="34">
        <v>9550</v>
      </c>
      <c r="M901" s="33" t="s">
        <v>2079</v>
      </c>
      <c r="N901" s="33" t="s">
        <v>2110</v>
      </c>
      <c r="O901" s="33" t="s">
        <v>2011</v>
      </c>
      <c r="P901" s="33" t="s">
        <v>2081</v>
      </c>
      <c r="Q901" s="33" t="s">
        <v>2103</v>
      </c>
      <c r="R901" s="33" t="s">
        <v>2128</v>
      </c>
      <c r="S901" s="33" t="s">
        <v>2084</v>
      </c>
      <c r="T901" s="33" t="s">
        <v>2081</v>
      </c>
      <c r="U901" s="35" t="s">
        <v>748</v>
      </c>
      <c r="V901" s="224"/>
      <c r="W901" s="178"/>
    </row>
    <row r="902" s="83" customFormat="1" ht="26" customHeight="1" spans="1:24">
      <c r="A902" s="31" t="s">
        <v>1434</v>
      </c>
      <c r="B902" s="31" t="s">
        <v>20</v>
      </c>
      <c r="C902" s="31" t="s">
        <v>4153</v>
      </c>
      <c r="D902" s="31" t="s">
        <v>4154</v>
      </c>
      <c r="E902" s="32">
        <v>43651</v>
      </c>
      <c r="F902" s="31" t="s">
        <v>1435</v>
      </c>
      <c r="G902" s="38" t="s">
        <v>4155</v>
      </c>
      <c r="H902" s="33">
        <v>1</v>
      </c>
      <c r="I902" s="33">
        <v>1</v>
      </c>
      <c r="J902" s="34">
        <v>169525.606469003</v>
      </c>
      <c r="K902" s="34">
        <v>169525.606469003</v>
      </c>
      <c r="L902" s="34">
        <v>0</v>
      </c>
      <c r="M902" s="33" t="s">
        <v>2137</v>
      </c>
      <c r="N902" s="33" t="s">
        <v>2143</v>
      </c>
      <c r="O902" s="33" t="s">
        <v>2011</v>
      </c>
      <c r="P902" s="33" t="s">
        <v>2196</v>
      </c>
      <c r="Q902" s="33" t="s">
        <v>2082</v>
      </c>
      <c r="R902" s="33" t="s">
        <v>2145</v>
      </c>
      <c r="S902" s="33" t="s">
        <v>2105</v>
      </c>
      <c r="T902" s="40" t="s">
        <v>664</v>
      </c>
      <c r="U902" s="35" t="s">
        <v>1423</v>
      </c>
      <c r="V902" s="224"/>
      <c r="W902" s="178"/>
    </row>
    <row r="903" s="83" customFormat="1" ht="26" customHeight="1" spans="1:24">
      <c r="A903" s="31" t="s">
        <v>1434</v>
      </c>
      <c r="B903" s="31" t="s">
        <v>20</v>
      </c>
      <c r="C903" s="31" t="s">
        <v>4156</v>
      </c>
      <c r="D903" s="31" t="s">
        <v>4157</v>
      </c>
      <c r="E903" s="32">
        <v>43651</v>
      </c>
      <c r="F903" s="31" t="s">
        <v>1435</v>
      </c>
      <c r="G903" s="31" t="s">
        <v>2608</v>
      </c>
      <c r="H903" s="33">
        <v>3</v>
      </c>
      <c r="I903" s="33">
        <v>270</v>
      </c>
      <c r="J903" s="34">
        <v>96974.3935309973</v>
      </c>
      <c r="K903" s="34">
        <v>96974.3935309973</v>
      </c>
      <c r="L903" s="34">
        <v>0</v>
      </c>
      <c r="M903" s="33" t="s">
        <v>2123</v>
      </c>
      <c r="N903" s="33" t="s">
        <v>2124</v>
      </c>
      <c r="O903" s="33" t="s">
        <v>2011</v>
      </c>
      <c r="P903" s="33" t="s">
        <v>2196</v>
      </c>
      <c r="Q903" s="33" t="s">
        <v>2082</v>
      </c>
      <c r="R903" s="33" t="s">
        <v>2145</v>
      </c>
      <c r="S903" s="33" t="s">
        <v>2105</v>
      </c>
      <c r="T903" s="40" t="s">
        <v>664</v>
      </c>
      <c r="U903" s="35" t="s">
        <v>1423</v>
      </c>
      <c r="V903" s="224"/>
      <c r="W903" s="178"/>
    </row>
    <row r="904" s="83" customFormat="1" ht="26" customHeight="1" spans="1:24">
      <c r="A904" s="30" t="s">
        <v>1438</v>
      </c>
      <c r="B904" s="31" t="s">
        <v>20</v>
      </c>
      <c r="C904" s="31" t="s">
        <v>4158</v>
      </c>
      <c r="D904" s="31" t="s">
        <v>2532</v>
      </c>
      <c r="E904" s="32">
        <v>43728</v>
      </c>
      <c r="F904" s="31" t="s">
        <v>3636</v>
      </c>
      <c r="G904" s="31" t="s">
        <v>2169</v>
      </c>
      <c r="H904" s="33">
        <v>10</v>
      </c>
      <c r="I904" s="33">
        <v>1</v>
      </c>
      <c r="J904" s="34">
        <v>63969.47</v>
      </c>
      <c r="K904" s="34">
        <v>31398.3481916667</v>
      </c>
      <c r="L904" s="34">
        <v>32571.1218083333</v>
      </c>
      <c r="M904" s="33" t="s">
        <v>2079</v>
      </c>
      <c r="N904" s="33" t="s">
        <v>2096</v>
      </c>
      <c r="O904" s="33" t="s">
        <v>2011</v>
      </c>
      <c r="P904" s="33" t="s">
        <v>2081</v>
      </c>
      <c r="Q904" s="33" t="s">
        <v>2103</v>
      </c>
      <c r="R904" s="33" t="s">
        <v>2104</v>
      </c>
      <c r="S904" s="33" t="s">
        <v>2084</v>
      </c>
      <c r="T904" s="41" t="s">
        <v>2159</v>
      </c>
      <c r="U904" s="35" t="s">
        <v>953</v>
      </c>
      <c r="V904" s="224"/>
      <c r="W904" s="178"/>
    </row>
    <row r="905" s="83" customFormat="1" ht="26" customHeight="1" spans="1:24">
      <c r="A905" s="30" t="s">
        <v>1438</v>
      </c>
      <c r="B905" s="31" t="s">
        <v>20</v>
      </c>
      <c r="C905" s="31" t="s">
        <v>4159</v>
      </c>
      <c r="D905" s="31" t="s">
        <v>4160</v>
      </c>
      <c r="E905" s="32">
        <v>43728</v>
      </c>
      <c r="F905" s="31" t="s">
        <v>3636</v>
      </c>
      <c r="G905" s="31" t="s">
        <v>2169</v>
      </c>
      <c r="H905" s="33">
        <v>10</v>
      </c>
      <c r="I905" s="33">
        <v>5</v>
      </c>
      <c r="J905" s="34">
        <v>1663.21</v>
      </c>
      <c r="K905" s="34">
        <v>816.358908333333</v>
      </c>
      <c r="L905" s="34">
        <v>846.851091666667</v>
      </c>
      <c r="M905" s="33" t="s">
        <v>2079</v>
      </c>
      <c r="N905" s="33" t="s">
        <v>2096</v>
      </c>
      <c r="O905" s="33" t="s">
        <v>2011</v>
      </c>
      <c r="P905" s="33" t="s">
        <v>2081</v>
      </c>
      <c r="Q905" s="33" t="s">
        <v>2103</v>
      </c>
      <c r="R905" s="33" t="s">
        <v>2104</v>
      </c>
      <c r="S905" s="33" t="s">
        <v>2084</v>
      </c>
      <c r="T905" s="41" t="s">
        <v>2159</v>
      </c>
      <c r="U905" s="35" t="s">
        <v>953</v>
      </c>
      <c r="V905" s="224"/>
      <c r="W905" s="178"/>
    </row>
    <row r="906" s="83" customFormat="1" ht="26" customHeight="1" spans="1:24">
      <c r="A906" s="30" t="s">
        <v>1438</v>
      </c>
      <c r="B906" s="31" t="s">
        <v>20</v>
      </c>
      <c r="C906" s="31" t="s">
        <v>4161</v>
      </c>
      <c r="D906" s="31" t="s">
        <v>4162</v>
      </c>
      <c r="E906" s="32">
        <v>43728</v>
      </c>
      <c r="F906" s="31" t="s">
        <v>3636</v>
      </c>
      <c r="G906" s="38" t="s">
        <v>4163</v>
      </c>
      <c r="H906" s="33">
        <v>10</v>
      </c>
      <c r="I906" s="33">
        <v>1</v>
      </c>
      <c r="J906" s="34">
        <v>639.69</v>
      </c>
      <c r="K906" s="34">
        <v>313.981175</v>
      </c>
      <c r="L906" s="34">
        <v>325.708825</v>
      </c>
      <c r="M906" s="33" t="s">
        <v>2079</v>
      </c>
      <c r="N906" s="33" t="s">
        <v>2096</v>
      </c>
      <c r="O906" s="33" t="s">
        <v>2011</v>
      </c>
      <c r="P906" s="33" t="s">
        <v>2081</v>
      </c>
      <c r="Q906" s="33" t="s">
        <v>2103</v>
      </c>
      <c r="R906" s="33" t="s">
        <v>2104</v>
      </c>
      <c r="S906" s="33" t="s">
        <v>2084</v>
      </c>
      <c r="T906" s="41" t="s">
        <v>2159</v>
      </c>
      <c r="U906" s="35" t="s">
        <v>953</v>
      </c>
      <c r="V906" s="224"/>
      <c r="W906" s="178"/>
    </row>
    <row r="907" s="83" customFormat="1" ht="26" customHeight="1" spans="1:24">
      <c r="A907" s="30" t="s">
        <v>1438</v>
      </c>
      <c r="B907" s="31" t="s">
        <v>20</v>
      </c>
      <c r="C907" s="31" t="s">
        <v>4164</v>
      </c>
      <c r="D907" s="31" t="s">
        <v>4162</v>
      </c>
      <c r="E907" s="32">
        <v>43728</v>
      </c>
      <c r="F907" s="31" t="s">
        <v>3636</v>
      </c>
      <c r="G907" s="38" t="s">
        <v>4165</v>
      </c>
      <c r="H907" s="33">
        <v>10</v>
      </c>
      <c r="I907" s="33">
        <v>1</v>
      </c>
      <c r="J907" s="34">
        <v>2686.72</v>
      </c>
      <c r="K907" s="34">
        <v>1318.73173333333</v>
      </c>
      <c r="L907" s="34">
        <v>1367.98826666667</v>
      </c>
      <c r="M907" s="33" t="s">
        <v>2079</v>
      </c>
      <c r="N907" s="33" t="s">
        <v>2096</v>
      </c>
      <c r="O907" s="33" t="s">
        <v>2011</v>
      </c>
      <c r="P907" s="33" t="s">
        <v>2081</v>
      </c>
      <c r="Q907" s="33" t="s">
        <v>2103</v>
      </c>
      <c r="R907" s="33" t="s">
        <v>2104</v>
      </c>
      <c r="S907" s="33" t="s">
        <v>2084</v>
      </c>
      <c r="T907" s="41" t="s">
        <v>2159</v>
      </c>
      <c r="U907" s="35" t="s">
        <v>953</v>
      </c>
      <c r="V907" s="224"/>
      <c r="W907" s="178"/>
    </row>
    <row r="908" s="83" customFormat="1" ht="26" customHeight="1" spans="1:24">
      <c r="A908" s="30" t="s">
        <v>1438</v>
      </c>
      <c r="B908" s="31" t="s">
        <v>20</v>
      </c>
      <c r="C908" s="31" t="s">
        <v>4166</v>
      </c>
      <c r="D908" s="31" t="s">
        <v>2607</v>
      </c>
      <c r="E908" s="32">
        <v>43728</v>
      </c>
      <c r="F908" s="31" t="s">
        <v>3636</v>
      </c>
      <c r="G908" s="38" t="s">
        <v>3038</v>
      </c>
      <c r="H908" s="33">
        <v>10</v>
      </c>
      <c r="I908" s="33">
        <v>1</v>
      </c>
      <c r="J908" s="34">
        <v>4477.86</v>
      </c>
      <c r="K908" s="34">
        <v>2197.88295</v>
      </c>
      <c r="L908" s="34">
        <v>2279.97705</v>
      </c>
      <c r="M908" s="33" t="s">
        <v>2079</v>
      </c>
      <c r="N908" s="33" t="s">
        <v>2096</v>
      </c>
      <c r="O908" s="33" t="s">
        <v>2011</v>
      </c>
      <c r="P908" s="33" t="s">
        <v>2081</v>
      </c>
      <c r="Q908" s="33" t="s">
        <v>2103</v>
      </c>
      <c r="R908" s="33" t="s">
        <v>2104</v>
      </c>
      <c r="S908" s="33" t="s">
        <v>2084</v>
      </c>
      <c r="T908" s="41" t="s">
        <v>2159</v>
      </c>
      <c r="U908" s="35" t="s">
        <v>953</v>
      </c>
      <c r="V908" s="224"/>
      <c r="W908" s="178"/>
    </row>
    <row r="909" s="83" customFormat="1" ht="26" customHeight="1" spans="1:24">
      <c r="A909" s="30" t="s">
        <v>1438</v>
      </c>
      <c r="B909" s="31" t="s">
        <v>20</v>
      </c>
      <c r="C909" s="31" t="s">
        <v>4167</v>
      </c>
      <c r="D909" s="31" t="s">
        <v>4168</v>
      </c>
      <c r="E909" s="32">
        <v>43728</v>
      </c>
      <c r="F909" s="31" t="s">
        <v>3636</v>
      </c>
      <c r="G909" s="38" t="s">
        <v>4163</v>
      </c>
      <c r="H909" s="33">
        <v>10</v>
      </c>
      <c r="I909" s="33">
        <v>1</v>
      </c>
      <c r="J909" s="34">
        <v>511.76</v>
      </c>
      <c r="K909" s="34">
        <v>251.188866666667</v>
      </c>
      <c r="L909" s="34">
        <v>260.571133333333</v>
      </c>
      <c r="M909" s="33" t="s">
        <v>2079</v>
      </c>
      <c r="N909" s="33" t="s">
        <v>2096</v>
      </c>
      <c r="O909" s="33" t="s">
        <v>2011</v>
      </c>
      <c r="P909" s="33" t="s">
        <v>2081</v>
      </c>
      <c r="Q909" s="33" t="s">
        <v>2103</v>
      </c>
      <c r="R909" s="33" t="s">
        <v>2104</v>
      </c>
      <c r="S909" s="33" t="s">
        <v>2084</v>
      </c>
      <c r="T909" s="41" t="s">
        <v>2159</v>
      </c>
      <c r="U909" s="35" t="s">
        <v>953</v>
      </c>
      <c r="V909" s="225"/>
      <c r="W909" s="178"/>
    </row>
    <row r="910" s="83" customFormat="1" ht="26" customHeight="1" spans="1:24">
      <c r="A910" s="30" t="s">
        <v>1438</v>
      </c>
      <c r="B910" s="31" t="s">
        <v>20</v>
      </c>
      <c r="C910" s="31" t="s">
        <v>4169</v>
      </c>
      <c r="D910" s="31" t="s">
        <v>4170</v>
      </c>
      <c r="E910" s="32">
        <v>43728</v>
      </c>
      <c r="F910" s="31" t="s">
        <v>3636</v>
      </c>
      <c r="G910" s="31" t="s">
        <v>2092</v>
      </c>
      <c r="H910" s="33">
        <v>10</v>
      </c>
      <c r="I910" s="33">
        <v>57</v>
      </c>
      <c r="J910" s="34">
        <v>8699.85</v>
      </c>
      <c r="K910" s="34">
        <v>4270.176375</v>
      </c>
      <c r="L910" s="34">
        <v>4429.673625</v>
      </c>
      <c r="M910" s="33" t="s">
        <v>2079</v>
      </c>
      <c r="N910" s="33" t="s">
        <v>2096</v>
      </c>
      <c r="O910" s="33" t="s">
        <v>2011</v>
      </c>
      <c r="P910" s="33" t="s">
        <v>2081</v>
      </c>
      <c r="Q910" s="33" t="s">
        <v>2103</v>
      </c>
      <c r="R910" s="33" t="s">
        <v>2104</v>
      </c>
      <c r="S910" s="33" t="s">
        <v>2084</v>
      </c>
      <c r="T910" s="41" t="s">
        <v>2159</v>
      </c>
      <c r="U910" s="35" t="s">
        <v>953</v>
      </c>
      <c r="V910" s="177"/>
      <c r="W910" s="178" t="s">
        <v>4171</v>
      </c>
    </row>
    <row r="911" s="83" customFormat="1" ht="26" customHeight="1" spans="1:24">
      <c r="A911" s="30" t="s">
        <v>1438</v>
      </c>
      <c r="B911" s="31" t="s">
        <v>20</v>
      </c>
      <c r="C911" s="31" t="s">
        <v>4172</v>
      </c>
      <c r="D911" s="31" t="s">
        <v>4173</v>
      </c>
      <c r="E911" s="32">
        <v>43728</v>
      </c>
      <c r="F911" s="31" t="s">
        <v>3636</v>
      </c>
      <c r="G911" s="31" t="s">
        <v>2092</v>
      </c>
      <c r="H911" s="33">
        <v>5</v>
      </c>
      <c r="I911" s="33">
        <v>15</v>
      </c>
      <c r="J911" s="34">
        <v>511.76</v>
      </c>
      <c r="K911" s="34">
        <v>486.172</v>
      </c>
      <c r="L911" s="34">
        <v>25.588</v>
      </c>
      <c r="M911" s="33" t="s">
        <v>2079</v>
      </c>
      <c r="N911" s="33" t="s">
        <v>2110</v>
      </c>
      <c r="O911" s="33" t="s">
        <v>2011</v>
      </c>
      <c r="P911" s="33" t="s">
        <v>2081</v>
      </c>
      <c r="Q911" s="33" t="s">
        <v>2103</v>
      </c>
      <c r="R911" s="33" t="s">
        <v>2104</v>
      </c>
      <c r="S911" s="33" t="s">
        <v>2084</v>
      </c>
      <c r="T911" s="41" t="s">
        <v>2159</v>
      </c>
      <c r="U911" s="35" t="s">
        <v>953</v>
      </c>
      <c r="V911" s="179" t="s">
        <v>4174</v>
      </c>
      <c r="W911" s="178" t="s">
        <v>4175</v>
      </c>
      <c r="X911" s="211" t="s">
        <v>4176</v>
      </c>
    </row>
    <row r="912" s="83" customFormat="1" ht="26" customHeight="1" spans="1:24">
      <c r="A912" s="30" t="s">
        <v>1438</v>
      </c>
      <c r="B912" s="31" t="s">
        <v>20</v>
      </c>
      <c r="C912" s="31" t="s">
        <v>4177</v>
      </c>
      <c r="D912" s="31" t="s">
        <v>4178</v>
      </c>
      <c r="E912" s="32">
        <v>43728</v>
      </c>
      <c r="F912" s="31" t="s">
        <v>3636</v>
      </c>
      <c r="G912" s="31" t="s">
        <v>2092</v>
      </c>
      <c r="H912" s="33">
        <v>5</v>
      </c>
      <c r="I912" s="33">
        <v>15</v>
      </c>
      <c r="J912" s="34">
        <v>639.68</v>
      </c>
      <c r="K912" s="34">
        <v>607.696</v>
      </c>
      <c r="L912" s="34">
        <v>31.984</v>
      </c>
      <c r="M912" s="33" t="s">
        <v>2079</v>
      </c>
      <c r="N912" s="33" t="s">
        <v>2110</v>
      </c>
      <c r="O912" s="33" t="s">
        <v>2011</v>
      </c>
      <c r="P912" s="33" t="s">
        <v>2081</v>
      </c>
      <c r="Q912" s="33" t="s">
        <v>2103</v>
      </c>
      <c r="R912" s="33" t="s">
        <v>2104</v>
      </c>
      <c r="S912" s="33" t="s">
        <v>2084</v>
      </c>
      <c r="T912" s="41" t="s">
        <v>2159</v>
      </c>
      <c r="U912" s="35" t="s">
        <v>953</v>
      </c>
      <c r="V912" s="177"/>
      <c r="W912" s="180"/>
      <c r="X912" s="211" t="s">
        <v>4176</v>
      </c>
    </row>
    <row r="913" s="83" customFormat="1" ht="26" customHeight="1" spans="1:24">
      <c r="A913" s="30" t="s">
        <v>1438</v>
      </c>
      <c r="B913" s="31" t="s">
        <v>20</v>
      </c>
      <c r="C913" s="31" t="s">
        <v>4179</v>
      </c>
      <c r="D913" s="31" t="s">
        <v>2157</v>
      </c>
      <c r="E913" s="32">
        <v>43728</v>
      </c>
      <c r="F913" s="31" t="s">
        <v>3636</v>
      </c>
      <c r="G913" s="31" t="s">
        <v>2158</v>
      </c>
      <c r="H913" s="33">
        <v>3</v>
      </c>
      <c r="I913" s="33">
        <v>10000</v>
      </c>
      <c r="J913" s="34">
        <v>400000</v>
      </c>
      <c r="K913" s="34">
        <v>0</v>
      </c>
      <c r="L913" s="34">
        <v>400000</v>
      </c>
      <c r="M913" s="33" t="s">
        <v>2137</v>
      </c>
      <c r="N913" s="33" t="s">
        <v>2138</v>
      </c>
      <c r="O913" s="33" t="s">
        <v>2011</v>
      </c>
      <c r="P913" s="33" t="s">
        <v>2081</v>
      </c>
      <c r="Q913" s="33" t="s">
        <v>2103</v>
      </c>
      <c r="R913" s="33" t="s">
        <v>2139</v>
      </c>
      <c r="S913" s="33" t="s">
        <v>2084</v>
      </c>
      <c r="T913" s="41" t="s">
        <v>2159</v>
      </c>
      <c r="U913" s="35" t="s">
        <v>953</v>
      </c>
      <c r="V913" s="177"/>
      <c r="W913" s="180"/>
      <c r="X913" s="211" t="s">
        <v>4176</v>
      </c>
    </row>
    <row r="914" s="83" customFormat="1" ht="26" customHeight="1" spans="1:24">
      <c r="A914" s="31" t="s">
        <v>1442</v>
      </c>
      <c r="B914" s="31" t="s">
        <v>20</v>
      </c>
      <c r="C914" s="31" t="s">
        <v>4180</v>
      </c>
      <c r="D914" s="31" t="s">
        <v>4181</v>
      </c>
      <c r="E914" s="32">
        <v>43811</v>
      </c>
      <c r="F914" s="31" t="s">
        <v>882</v>
      </c>
      <c r="G914" s="38" t="s">
        <v>4182</v>
      </c>
      <c r="H914" s="33">
        <v>10</v>
      </c>
      <c r="I914" s="33">
        <v>1</v>
      </c>
      <c r="J914" s="34">
        <v>798800</v>
      </c>
      <c r="K914" s="34">
        <v>373106.166666667</v>
      </c>
      <c r="L914" s="34">
        <v>425693.833333333</v>
      </c>
      <c r="M914" s="33" t="s">
        <v>2079</v>
      </c>
      <c r="N914" s="33" t="s">
        <v>2089</v>
      </c>
      <c r="O914" s="33" t="s">
        <v>2011</v>
      </c>
      <c r="P914" s="33" t="s">
        <v>2081</v>
      </c>
      <c r="Q914" s="33" t="s">
        <v>2103</v>
      </c>
      <c r="R914" s="33" t="s">
        <v>2128</v>
      </c>
      <c r="S914" s="33" t="s">
        <v>2084</v>
      </c>
      <c r="T914" s="33" t="s">
        <v>2081</v>
      </c>
      <c r="U914" s="35" t="s">
        <v>879</v>
      </c>
      <c r="V914" s="177"/>
      <c r="W914" s="180"/>
      <c r="X914" s="211" t="s">
        <v>4176</v>
      </c>
    </row>
    <row r="915" s="83" customFormat="1" ht="26" customHeight="1" spans="1:24">
      <c r="A915" s="189" t="s">
        <v>1450</v>
      </c>
      <c r="B915" s="31" t="s">
        <v>20</v>
      </c>
      <c r="C915" s="31" t="s">
        <v>4183</v>
      </c>
      <c r="D915" s="31" t="s">
        <v>3105</v>
      </c>
      <c r="E915" s="32">
        <v>43994</v>
      </c>
      <c r="F915" s="31" t="s">
        <v>1452</v>
      </c>
      <c r="G915" s="38" t="s">
        <v>4184</v>
      </c>
      <c r="H915" s="33">
        <v>10</v>
      </c>
      <c r="I915" s="33">
        <v>1</v>
      </c>
      <c r="J915" s="34">
        <v>16783133.1442763</v>
      </c>
      <c r="K915" s="34">
        <v>7041922.9484526</v>
      </c>
      <c r="L915" s="34">
        <v>9741210.1958237</v>
      </c>
      <c r="M915" s="33" t="s">
        <v>2079</v>
      </c>
      <c r="N915" s="33" t="s">
        <v>2089</v>
      </c>
      <c r="O915" s="33" t="s">
        <v>2011</v>
      </c>
      <c r="P915" s="33" t="s">
        <v>2081</v>
      </c>
      <c r="Q915" s="33" t="s">
        <v>2103</v>
      </c>
      <c r="R915" s="33" t="s">
        <v>2104</v>
      </c>
      <c r="S915" s="33" t="s">
        <v>2084</v>
      </c>
      <c r="T915" s="33" t="s">
        <v>2081</v>
      </c>
      <c r="U915" s="35" t="s">
        <v>880</v>
      </c>
      <c r="V915" s="177"/>
      <c r="W915" s="180"/>
      <c r="X915" s="211" t="s">
        <v>4176</v>
      </c>
    </row>
    <row r="916" s="83" customFormat="1" ht="26" customHeight="1" spans="1:24">
      <c r="A916" s="189" t="s">
        <v>1450</v>
      </c>
      <c r="B916" s="31" t="s">
        <v>20</v>
      </c>
      <c r="C916" s="31" t="s">
        <v>4185</v>
      </c>
      <c r="D916" s="31" t="s">
        <v>4186</v>
      </c>
      <c r="E916" s="32">
        <v>43994</v>
      </c>
      <c r="F916" s="31" t="s">
        <v>1452</v>
      </c>
      <c r="G916" s="38" t="s">
        <v>4187</v>
      </c>
      <c r="H916" s="33">
        <v>10</v>
      </c>
      <c r="I916" s="33">
        <v>1</v>
      </c>
      <c r="J916" s="34">
        <v>730465.590544176</v>
      </c>
      <c r="K916" s="34">
        <v>306491.187365827</v>
      </c>
      <c r="L916" s="34">
        <v>423974.403178349</v>
      </c>
      <c r="M916" s="33" t="s">
        <v>2079</v>
      </c>
      <c r="N916" s="33" t="s">
        <v>2089</v>
      </c>
      <c r="O916" s="33" t="s">
        <v>2011</v>
      </c>
      <c r="P916" s="33" t="s">
        <v>2081</v>
      </c>
      <c r="Q916" s="33" t="s">
        <v>2103</v>
      </c>
      <c r="R916" s="33" t="s">
        <v>2104</v>
      </c>
      <c r="S916" s="33" t="s">
        <v>2084</v>
      </c>
      <c r="T916" s="33" t="s">
        <v>2081</v>
      </c>
      <c r="U916" s="35" t="s">
        <v>880</v>
      </c>
      <c r="V916" s="177"/>
      <c r="W916" s="180"/>
      <c r="X916" s="211" t="s">
        <v>4176</v>
      </c>
    </row>
    <row r="917" s="83" customFormat="1" ht="26" customHeight="1" spans="1:24">
      <c r="A917" s="189" t="s">
        <v>1450</v>
      </c>
      <c r="B917" s="31" t="s">
        <v>20</v>
      </c>
      <c r="C917" s="31" t="s">
        <v>4188</v>
      </c>
      <c r="D917" s="31" t="s">
        <v>4189</v>
      </c>
      <c r="E917" s="32">
        <v>43994</v>
      </c>
      <c r="F917" s="31" t="s">
        <v>1452</v>
      </c>
      <c r="G917" s="38" t="s">
        <v>4190</v>
      </c>
      <c r="H917" s="33">
        <v>10</v>
      </c>
      <c r="I917" s="33">
        <v>1</v>
      </c>
      <c r="J917" s="34">
        <v>359320.070679089</v>
      </c>
      <c r="K917" s="34">
        <v>150764.712989101</v>
      </c>
      <c r="L917" s="34">
        <v>208555.357689988</v>
      </c>
      <c r="M917" s="33" t="s">
        <v>2079</v>
      </c>
      <c r="N917" s="33" t="s">
        <v>2089</v>
      </c>
      <c r="O917" s="33" t="s">
        <v>2011</v>
      </c>
      <c r="P917" s="33" t="s">
        <v>2081</v>
      </c>
      <c r="Q917" s="33" t="s">
        <v>2103</v>
      </c>
      <c r="R917" s="33" t="s">
        <v>2104</v>
      </c>
      <c r="S917" s="33" t="s">
        <v>2084</v>
      </c>
      <c r="T917" s="33" t="s">
        <v>2081</v>
      </c>
      <c r="U917" s="35" t="s">
        <v>880</v>
      </c>
      <c r="V917" s="177"/>
      <c r="W917" s="180"/>
      <c r="X917" s="211" t="s">
        <v>4176</v>
      </c>
    </row>
    <row r="918" s="83" customFormat="1" ht="26" customHeight="1" spans="1:24">
      <c r="A918" s="189" t="s">
        <v>1450</v>
      </c>
      <c r="B918" s="31" t="s">
        <v>20</v>
      </c>
      <c r="C918" s="31" t="s">
        <v>4191</v>
      </c>
      <c r="D918" s="31" t="s">
        <v>4192</v>
      </c>
      <c r="E918" s="32">
        <v>43994</v>
      </c>
      <c r="F918" s="31" t="s">
        <v>1452</v>
      </c>
      <c r="G918" s="31" t="s">
        <v>2243</v>
      </c>
      <c r="H918" s="33">
        <v>10</v>
      </c>
      <c r="I918" s="33">
        <v>1</v>
      </c>
      <c r="J918" s="34">
        <v>1130578.03639698</v>
      </c>
      <c r="K918" s="34">
        <v>474371.7011049</v>
      </c>
      <c r="L918" s="34">
        <v>656206.33529208</v>
      </c>
      <c r="M918" s="33" t="s">
        <v>2079</v>
      </c>
      <c r="N918" s="33" t="s">
        <v>2089</v>
      </c>
      <c r="O918" s="33" t="s">
        <v>2011</v>
      </c>
      <c r="P918" s="33" t="s">
        <v>2081</v>
      </c>
      <c r="Q918" s="33" t="s">
        <v>2103</v>
      </c>
      <c r="R918" s="33" t="s">
        <v>2104</v>
      </c>
      <c r="S918" s="33" t="s">
        <v>2084</v>
      </c>
      <c r="T918" s="33" t="s">
        <v>2081</v>
      </c>
      <c r="U918" s="35" t="s">
        <v>880</v>
      </c>
      <c r="V918" s="177"/>
      <c r="W918" s="180"/>
      <c r="X918" s="211" t="s">
        <v>4176</v>
      </c>
    </row>
    <row r="919" s="83" customFormat="1" ht="26" customHeight="1" spans="1:24">
      <c r="A919" s="189" t="s">
        <v>1450</v>
      </c>
      <c r="B919" s="31" t="s">
        <v>20</v>
      </c>
      <c r="C919" s="31" t="s">
        <v>4193</v>
      </c>
      <c r="D919" s="31" t="s">
        <v>4194</v>
      </c>
      <c r="E919" s="32">
        <v>43994</v>
      </c>
      <c r="F919" s="31" t="s">
        <v>1452</v>
      </c>
      <c r="G919" s="31" t="s">
        <v>2243</v>
      </c>
      <c r="H919" s="33">
        <v>10</v>
      </c>
      <c r="I919" s="33">
        <v>1</v>
      </c>
      <c r="J919" s="34">
        <v>1028922.56954121</v>
      </c>
      <c r="K919" s="34">
        <v>431718.761469999</v>
      </c>
      <c r="L919" s="34">
        <v>597203.808071211</v>
      </c>
      <c r="M919" s="33" t="s">
        <v>2079</v>
      </c>
      <c r="N919" s="33" t="s">
        <v>2089</v>
      </c>
      <c r="O919" s="33" t="s">
        <v>2011</v>
      </c>
      <c r="P919" s="33" t="s">
        <v>2081</v>
      </c>
      <c r="Q919" s="33" t="s">
        <v>2103</v>
      </c>
      <c r="R919" s="33" t="s">
        <v>2104</v>
      </c>
      <c r="S919" s="33" t="s">
        <v>2084</v>
      </c>
      <c r="T919" s="33" t="s">
        <v>2081</v>
      </c>
      <c r="U919" s="35" t="s">
        <v>880</v>
      </c>
      <c r="V919" s="177"/>
      <c r="W919" s="180"/>
      <c r="X919" s="211" t="s">
        <v>4176</v>
      </c>
    </row>
    <row r="920" s="83" customFormat="1" ht="26" customHeight="1" spans="1:24">
      <c r="A920" s="189" t="s">
        <v>1450</v>
      </c>
      <c r="B920" s="31" t="s">
        <v>20</v>
      </c>
      <c r="C920" s="31" t="s">
        <v>4195</v>
      </c>
      <c r="D920" s="31" t="s">
        <v>4196</v>
      </c>
      <c r="E920" s="32">
        <v>43994</v>
      </c>
      <c r="F920" s="31" t="s">
        <v>1452</v>
      </c>
      <c r="G920" s="38" t="s">
        <v>4197</v>
      </c>
      <c r="H920" s="33">
        <v>10</v>
      </c>
      <c r="I920" s="33">
        <v>1</v>
      </c>
      <c r="J920" s="34">
        <v>2148868.55070674</v>
      </c>
      <c r="K920" s="34">
        <v>901629.429400703</v>
      </c>
      <c r="L920" s="34">
        <v>1247239.12130604</v>
      </c>
      <c r="M920" s="33" t="s">
        <v>2079</v>
      </c>
      <c r="N920" s="33" t="s">
        <v>2089</v>
      </c>
      <c r="O920" s="33" t="s">
        <v>2011</v>
      </c>
      <c r="P920" s="33" t="s">
        <v>2081</v>
      </c>
      <c r="Q920" s="33" t="s">
        <v>2103</v>
      </c>
      <c r="R920" s="33" t="s">
        <v>2104</v>
      </c>
      <c r="S920" s="33" t="s">
        <v>2084</v>
      </c>
      <c r="T920" s="33" t="s">
        <v>2081</v>
      </c>
      <c r="U920" s="35" t="s">
        <v>880</v>
      </c>
      <c r="V920" s="177"/>
      <c r="W920" s="180"/>
      <c r="X920" s="211" t="s">
        <v>4176</v>
      </c>
    </row>
    <row r="921" s="83" customFormat="1" ht="26" customHeight="1" spans="1:24">
      <c r="A921" s="189" t="s">
        <v>1450</v>
      </c>
      <c r="B921" s="31" t="s">
        <v>20</v>
      </c>
      <c r="C921" s="31" t="s">
        <v>4198</v>
      </c>
      <c r="D921" s="31" t="s">
        <v>4199</v>
      </c>
      <c r="E921" s="32">
        <v>43994</v>
      </c>
      <c r="F921" s="31" t="s">
        <v>1452</v>
      </c>
      <c r="G921" s="31" t="s">
        <v>2243</v>
      </c>
      <c r="H921" s="33">
        <v>10</v>
      </c>
      <c r="I921" s="33">
        <v>1</v>
      </c>
      <c r="J921" s="34">
        <v>4060794.15625553</v>
      </c>
      <c r="K921" s="34">
        <v>1703841.54806222</v>
      </c>
      <c r="L921" s="34">
        <v>2356952.60819331</v>
      </c>
      <c r="M921" s="33" t="s">
        <v>2079</v>
      </c>
      <c r="N921" s="33" t="s">
        <v>2089</v>
      </c>
      <c r="O921" s="33" t="s">
        <v>2011</v>
      </c>
      <c r="P921" s="33" t="s">
        <v>2081</v>
      </c>
      <c r="Q921" s="33" t="s">
        <v>2103</v>
      </c>
      <c r="R921" s="33" t="s">
        <v>2104</v>
      </c>
      <c r="S921" s="33" t="s">
        <v>2084</v>
      </c>
      <c r="T921" s="33" t="s">
        <v>2081</v>
      </c>
      <c r="U921" s="35" t="s">
        <v>880</v>
      </c>
      <c r="V921" s="177"/>
      <c r="W921" s="180"/>
      <c r="X921" s="211" t="s">
        <v>4176</v>
      </c>
    </row>
    <row r="922" s="83" customFormat="1" ht="26" customHeight="1" spans="1:24">
      <c r="A922" s="189" t="s">
        <v>1450</v>
      </c>
      <c r="B922" s="31" t="s">
        <v>20</v>
      </c>
      <c r="C922" s="31" t="s">
        <v>4200</v>
      </c>
      <c r="D922" s="31" t="s">
        <v>4201</v>
      </c>
      <c r="E922" s="32">
        <v>43994</v>
      </c>
      <c r="F922" s="31" t="s">
        <v>1452</v>
      </c>
      <c r="G922" s="31" t="s">
        <v>2243</v>
      </c>
      <c r="H922" s="33">
        <v>10</v>
      </c>
      <c r="I922" s="33">
        <v>1</v>
      </c>
      <c r="J922" s="34">
        <v>25820.7055620844</v>
      </c>
      <c r="K922" s="34">
        <v>10833.9377087579</v>
      </c>
      <c r="L922" s="34">
        <v>14986.7678533265</v>
      </c>
      <c r="M922" s="33" t="s">
        <v>2079</v>
      </c>
      <c r="N922" s="33" t="s">
        <v>2089</v>
      </c>
      <c r="O922" s="33" t="s">
        <v>1997</v>
      </c>
      <c r="P922" s="33" t="s">
        <v>2081</v>
      </c>
      <c r="Q922" s="33" t="s">
        <v>2103</v>
      </c>
      <c r="R922" s="33" t="s">
        <v>2104</v>
      </c>
      <c r="S922" s="33" t="s">
        <v>2084</v>
      </c>
      <c r="T922" s="33" t="s">
        <v>2081</v>
      </c>
      <c r="U922" s="35" t="s">
        <v>880</v>
      </c>
      <c r="V922" s="177"/>
      <c r="W922" s="180"/>
      <c r="X922" s="211" t="s">
        <v>4176</v>
      </c>
    </row>
    <row r="923" s="83" customFormat="1" ht="26" customHeight="1" spans="1:24">
      <c r="A923" s="189" t="s">
        <v>1450</v>
      </c>
      <c r="B923" s="31" t="s">
        <v>20</v>
      </c>
      <c r="C923" s="31" t="s">
        <v>4202</v>
      </c>
      <c r="D923" s="31" t="s">
        <v>4203</v>
      </c>
      <c r="E923" s="32">
        <v>43994</v>
      </c>
      <c r="F923" s="31" t="s">
        <v>1452</v>
      </c>
      <c r="G923" s="31" t="s">
        <v>2243</v>
      </c>
      <c r="H923" s="33">
        <v>10</v>
      </c>
      <c r="I923" s="33">
        <v>1</v>
      </c>
      <c r="J923" s="34">
        <v>545814.998667421</v>
      </c>
      <c r="K923" s="34">
        <v>229014.876524205</v>
      </c>
      <c r="L923" s="34">
        <v>316800.122143216</v>
      </c>
      <c r="M923" s="33" t="s">
        <v>2079</v>
      </c>
      <c r="N923" s="33" t="s">
        <v>2089</v>
      </c>
      <c r="O923" s="33" t="s">
        <v>2011</v>
      </c>
      <c r="P923" s="33" t="s">
        <v>2081</v>
      </c>
      <c r="Q923" s="33" t="s">
        <v>2103</v>
      </c>
      <c r="R923" s="33" t="s">
        <v>2104</v>
      </c>
      <c r="S923" s="33" t="s">
        <v>2084</v>
      </c>
      <c r="T923" s="33" t="s">
        <v>2081</v>
      </c>
      <c r="U923" s="35" t="s">
        <v>880</v>
      </c>
      <c r="V923" s="177"/>
      <c r="W923" s="180"/>
      <c r="X923" s="211" t="s">
        <v>4176</v>
      </c>
    </row>
    <row r="924" s="83" customFormat="1" ht="26" customHeight="1" spans="1:24">
      <c r="A924" s="189" t="s">
        <v>1450</v>
      </c>
      <c r="B924" s="31" t="s">
        <v>20</v>
      </c>
      <c r="C924" s="31" t="s">
        <v>4204</v>
      </c>
      <c r="D924" s="31" t="s">
        <v>4205</v>
      </c>
      <c r="E924" s="32">
        <v>43994</v>
      </c>
      <c r="F924" s="31" t="s">
        <v>1452</v>
      </c>
      <c r="G924" s="31" t="s">
        <v>2243</v>
      </c>
      <c r="H924" s="33">
        <v>10</v>
      </c>
      <c r="I924" s="33">
        <v>1</v>
      </c>
      <c r="J924" s="34">
        <v>558291.390010445</v>
      </c>
      <c r="K924" s="34">
        <v>234249.762391883</v>
      </c>
      <c r="L924" s="34">
        <v>324041.627618562</v>
      </c>
      <c r="M924" s="33" t="s">
        <v>2079</v>
      </c>
      <c r="N924" s="33" t="s">
        <v>2089</v>
      </c>
      <c r="O924" s="33" t="s">
        <v>2011</v>
      </c>
      <c r="P924" s="33" t="s">
        <v>2081</v>
      </c>
      <c r="Q924" s="33" t="s">
        <v>2103</v>
      </c>
      <c r="R924" s="33" t="s">
        <v>2104</v>
      </c>
      <c r="S924" s="33" t="s">
        <v>2084</v>
      </c>
      <c r="T924" s="33" t="s">
        <v>2081</v>
      </c>
      <c r="U924" s="35" t="s">
        <v>880</v>
      </c>
      <c r="V924" s="177"/>
      <c r="W924" s="180"/>
      <c r="X924" s="211" t="s">
        <v>4176</v>
      </c>
    </row>
    <row r="925" s="83" customFormat="1" ht="26" customHeight="1" spans="1:24">
      <c r="A925" s="189" t="s">
        <v>1450</v>
      </c>
      <c r="B925" s="31" t="s">
        <v>20</v>
      </c>
      <c r="C925" s="31" t="s">
        <v>4206</v>
      </c>
      <c r="D925" s="31" t="s">
        <v>4207</v>
      </c>
      <c r="E925" s="32">
        <v>43994</v>
      </c>
      <c r="F925" s="31" t="s">
        <v>1452</v>
      </c>
      <c r="G925" s="31" t="s">
        <v>2078</v>
      </c>
      <c r="H925" s="33">
        <v>10</v>
      </c>
      <c r="I925" s="33">
        <v>10</v>
      </c>
      <c r="J925" s="34">
        <v>53268.766516737</v>
      </c>
      <c r="K925" s="34">
        <v>22350.6866176476</v>
      </c>
      <c r="L925" s="34">
        <v>30918.0798990894</v>
      </c>
      <c r="M925" s="33" t="s">
        <v>2079</v>
      </c>
      <c r="N925" s="33" t="s">
        <v>2089</v>
      </c>
      <c r="O925" s="33" t="s">
        <v>2011</v>
      </c>
      <c r="P925" s="33" t="s">
        <v>2081</v>
      </c>
      <c r="Q925" s="33" t="s">
        <v>2103</v>
      </c>
      <c r="R925" s="33" t="s">
        <v>2104</v>
      </c>
      <c r="S925" s="33" t="s">
        <v>2084</v>
      </c>
      <c r="T925" s="33" t="s">
        <v>2081</v>
      </c>
      <c r="U925" s="35" t="s">
        <v>880</v>
      </c>
      <c r="V925" s="177"/>
      <c r="W925" s="180"/>
      <c r="X925" s="211" t="s">
        <v>4176</v>
      </c>
    </row>
    <row r="926" s="83" customFormat="1" ht="26" customHeight="1" spans="1:24">
      <c r="A926" s="189" t="s">
        <v>1450</v>
      </c>
      <c r="B926" s="31" t="s">
        <v>20</v>
      </c>
      <c r="C926" s="31" t="s">
        <v>4208</v>
      </c>
      <c r="D926" s="31" t="s">
        <v>4209</v>
      </c>
      <c r="E926" s="32">
        <v>43994</v>
      </c>
      <c r="F926" s="31" t="s">
        <v>1452</v>
      </c>
      <c r="G926" s="31" t="s">
        <v>2095</v>
      </c>
      <c r="H926" s="33">
        <v>10</v>
      </c>
      <c r="I926" s="33">
        <v>186</v>
      </c>
      <c r="J926" s="34">
        <v>26363.1573596071</v>
      </c>
      <c r="K926" s="34">
        <v>11061.5414421351</v>
      </c>
      <c r="L926" s="34">
        <v>15301.615917472</v>
      </c>
      <c r="M926" s="33" t="s">
        <v>2079</v>
      </c>
      <c r="N926" s="33" t="s">
        <v>2089</v>
      </c>
      <c r="O926" s="33" t="s">
        <v>2011</v>
      </c>
      <c r="P926" s="33" t="s">
        <v>2081</v>
      </c>
      <c r="Q926" s="33" t="s">
        <v>2103</v>
      </c>
      <c r="R926" s="33" t="s">
        <v>2104</v>
      </c>
      <c r="S926" s="33" t="s">
        <v>2084</v>
      </c>
      <c r="T926" s="33" t="s">
        <v>2081</v>
      </c>
      <c r="U926" s="35" t="s">
        <v>880</v>
      </c>
      <c r="V926" s="177"/>
      <c r="W926" s="180"/>
      <c r="X926" s="211" t="s">
        <v>4176</v>
      </c>
    </row>
    <row r="927" s="83" customFormat="1" ht="26" customHeight="1" spans="1:24">
      <c r="A927" s="189" t="s">
        <v>1450</v>
      </c>
      <c r="B927" s="31" t="s">
        <v>20</v>
      </c>
      <c r="C927" s="31" t="s">
        <v>4210</v>
      </c>
      <c r="D927" s="31" t="s">
        <v>4211</v>
      </c>
      <c r="E927" s="32">
        <v>43994</v>
      </c>
      <c r="F927" s="31" t="s">
        <v>1452</v>
      </c>
      <c r="G927" s="31" t="s">
        <v>2078</v>
      </c>
      <c r="H927" s="33">
        <v>10</v>
      </c>
      <c r="I927" s="33">
        <v>1</v>
      </c>
      <c r="J927" s="34">
        <v>131273.335000513</v>
      </c>
      <c r="K927" s="34">
        <v>55080.1034772986</v>
      </c>
      <c r="L927" s="34">
        <v>76193.2315232144</v>
      </c>
      <c r="M927" s="33" t="s">
        <v>2079</v>
      </c>
      <c r="N927" s="33" t="s">
        <v>2089</v>
      </c>
      <c r="O927" s="33" t="s">
        <v>2011</v>
      </c>
      <c r="P927" s="33" t="s">
        <v>2081</v>
      </c>
      <c r="Q927" s="33" t="s">
        <v>2103</v>
      </c>
      <c r="R927" s="33" t="s">
        <v>2104</v>
      </c>
      <c r="S927" s="33" t="s">
        <v>2084</v>
      </c>
      <c r="T927" s="33" t="s">
        <v>2081</v>
      </c>
      <c r="U927" s="35" t="s">
        <v>880</v>
      </c>
      <c r="V927" s="177"/>
      <c r="W927" s="180"/>
      <c r="X927" s="211" t="s">
        <v>4176</v>
      </c>
    </row>
    <row r="928" s="83" customFormat="1" ht="26" customHeight="1" spans="1:24">
      <c r="A928" s="189" t="s">
        <v>1450</v>
      </c>
      <c r="B928" s="31" t="s">
        <v>20</v>
      </c>
      <c r="C928" s="31" t="s">
        <v>4212</v>
      </c>
      <c r="D928" s="31" t="s">
        <v>4109</v>
      </c>
      <c r="E928" s="32">
        <v>43994</v>
      </c>
      <c r="F928" s="31" t="s">
        <v>1452</v>
      </c>
      <c r="G928" s="38" t="s">
        <v>4213</v>
      </c>
      <c r="H928" s="33">
        <v>10</v>
      </c>
      <c r="I928" s="33">
        <v>1</v>
      </c>
      <c r="J928" s="34">
        <v>408140.73245614</v>
      </c>
      <c r="K928" s="34">
        <v>171249.048993055</v>
      </c>
      <c r="L928" s="34">
        <v>236891.683463085</v>
      </c>
      <c r="M928" s="33" t="s">
        <v>2079</v>
      </c>
      <c r="N928" s="33" t="s">
        <v>2089</v>
      </c>
      <c r="O928" s="33" t="s">
        <v>2011</v>
      </c>
      <c r="P928" s="33" t="s">
        <v>2081</v>
      </c>
      <c r="Q928" s="33" t="s">
        <v>2103</v>
      </c>
      <c r="R928" s="33" t="s">
        <v>2104</v>
      </c>
      <c r="S928" s="33" t="s">
        <v>2084</v>
      </c>
      <c r="T928" s="33" t="s">
        <v>2081</v>
      </c>
      <c r="U928" s="35" t="s">
        <v>880</v>
      </c>
      <c r="V928" s="177"/>
      <c r="W928" s="180"/>
      <c r="X928" s="211" t="s">
        <v>4176</v>
      </c>
    </row>
    <row r="929" s="83" customFormat="1" ht="26" customHeight="1" spans="1:24">
      <c r="A929" s="189" t="s">
        <v>1450</v>
      </c>
      <c r="B929" s="31" t="s">
        <v>20</v>
      </c>
      <c r="C929" s="31" t="s">
        <v>4214</v>
      </c>
      <c r="D929" s="31" t="s">
        <v>4215</v>
      </c>
      <c r="E929" s="32">
        <v>43994</v>
      </c>
      <c r="F929" s="31" t="s">
        <v>1452</v>
      </c>
      <c r="G929" s="31" t="s">
        <v>2243</v>
      </c>
      <c r="H929" s="33">
        <v>10</v>
      </c>
      <c r="I929" s="33">
        <v>1</v>
      </c>
      <c r="J929" s="34">
        <v>100136.601822706</v>
      </c>
      <c r="K929" s="34">
        <v>42015.6491814437</v>
      </c>
      <c r="L929" s="34">
        <v>58120.9526412623</v>
      </c>
      <c r="M929" s="33" t="s">
        <v>2079</v>
      </c>
      <c r="N929" s="33" t="s">
        <v>2089</v>
      </c>
      <c r="O929" s="33" t="s">
        <v>2011</v>
      </c>
      <c r="P929" s="33" t="s">
        <v>2081</v>
      </c>
      <c r="Q929" s="33" t="s">
        <v>2103</v>
      </c>
      <c r="R929" s="33" t="s">
        <v>2104</v>
      </c>
      <c r="S929" s="33" t="s">
        <v>2084</v>
      </c>
      <c r="T929" s="33" t="s">
        <v>2081</v>
      </c>
      <c r="U929" s="35" t="s">
        <v>880</v>
      </c>
      <c r="V929" s="177"/>
      <c r="W929" s="180"/>
      <c r="X929" s="211" t="s">
        <v>4176</v>
      </c>
    </row>
    <row r="930" s="83" customFormat="1" ht="26" customHeight="1" spans="1:24">
      <c r="A930" s="189" t="s">
        <v>1450</v>
      </c>
      <c r="B930" s="31" t="s">
        <v>20</v>
      </c>
      <c r="C930" s="31" t="s">
        <v>4216</v>
      </c>
      <c r="D930" s="31" t="s">
        <v>4217</v>
      </c>
      <c r="E930" s="32">
        <v>43994</v>
      </c>
      <c r="F930" s="31" t="s">
        <v>1452</v>
      </c>
      <c r="G930" s="31" t="s">
        <v>2078</v>
      </c>
      <c r="H930" s="33">
        <v>10</v>
      </c>
      <c r="I930" s="33">
        <v>12</v>
      </c>
      <c r="J930" s="34">
        <v>35476.3475579899</v>
      </c>
      <c r="K930" s="34">
        <v>14885.2841628733</v>
      </c>
      <c r="L930" s="34">
        <v>20591.0633951166</v>
      </c>
      <c r="M930" s="33" t="s">
        <v>2079</v>
      </c>
      <c r="N930" s="33" t="s">
        <v>2089</v>
      </c>
      <c r="O930" s="33" t="s">
        <v>2011</v>
      </c>
      <c r="P930" s="33" t="s">
        <v>2081</v>
      </c>
      <c r="Q930" s="33" t="s">
        <v>2103</v>
      </c>
      <c r="R930" s="33" t="s">
        <v>2104</v>
      </c>
      <c r="S930" s="33" t="s">
        <v>2084</v>
      </c>
      <c r="T930" s="33" t="s">
        <v>2081</v>
      </c>
      <c r="U930" s="35" t="s">
        <v>880</v>
      </c>
      <c r="V930" s="177"/>
      <c r="W930" s="178" t="s">
        <v>4218</v>
      </c>
    </row>
    <row r="931" s="83" customFormat="1" ht="26" customHeight="1" spans="1:24">
      <c r="A931" s="189" t="s">
        <v>1450</v>
      </c>
      <c r="B931" s="31" t="s">
        <v>20</v>
      </c>
      <c r="C931" s="31" t="s">
        <v>4219</v>
      </c>
      <c r="D931" s="31" t="s">
        <v>4220</v>
      </c>
      <c r="E931" s="32">
        <v>43994</v>
      </c>
      <c r="F931" s="31" t="s">
        <v>1452</v>
      </c>
      <c r="G931" s="31" t="s">
        <v>2243</v>
      </c>
      <c r="H931" s="33">
        <v>10</v>
      </c>
      <c r="I931" s="33">
        <v>1</v>
      </c>
      <c r="J931" s="34">
        <v>35150.8764794761</v>
      </c>
      <c r="K931" s="34">
        <v>14748.7219228468</v>
      </c>
      <c r="L931" s="34">
        <v>20402.1545566293</v>
      </c>
      <c r="M931" s="33" t="s">
        <v>2079</v>
      </c>
      <c r="N931" s="33" t="s">
        <v>2089</v>
      </c>
      <c r="O931" s="33" t="s">
        <v>2011</v>
      </c>
      <c r="P931" s="33" t="s">
        <v>2081</v>
      </c>
      <c r="Q931" s="33" t="s">
        <v>2103</v>
      </c>
      <c r="R931" s="33" t="s">
        <v>2104</v>
      </c>
      <c r="S931" s="33" t="s">
        <v>2084</v>
      </c>
      <c r="T931" s="33" t="s">
        <v>2081</v>
      </c>
      <c r="U931" s="35" t="s">
        <v>880</v>
      </c>
      <c r="V931" s="177"/>
      <c r="W931" s="178"/>
    </row>
    <row r="932" s="83" customFormat="1" ht="26" customHeight="1" spans="1:24">
      <c r="A932" s="189" t="s">
        <v>1450</v>
      </c>
      <c r="B932" s="31" t="s">
        <v>20</v>
      </c>
      <c r="C932" s="31" t="s">
        <v>4221</v>
      </c>
      <c r="D932" s="31" t="s">
        <v>4222</v>
      </c>
      <c r="E932" s="32">
        <v>43994</v>
      </c>
      <c r="F932" s="31" t="s">
        <v>1452</v>
      </c>
      <c r="G932" s="31" t="s">
        <v>2169</v>
      </c>
      <c r="H932" s="33">
        <v>5</v>
      </c>
      <c r="I932" s="33">
        <v>1</v>
      </c>
      <c r="J932" s="34">
        <v>130188.431405467</v>
      </c>
      <c r="K932" s="34">
        <v>109249.792021088</v>
      </c>
      <c r="L932" s="34">
        <v>20938.6393843793</v>
      </c>
      <c r="M932" s="33" t="s">
        <v>2079</v>
      </c>
      <c r="N932" s="33" t="s">
        <v>2089</v>
      </c>
      <c r="O932" s="33" t="s">
        <v>2011</v>
      </c>
      <c r="P932" s="33" t="s">
        <v>2081</v>
      </c>
      <c r="Q932" s="33" t="s">
        <v>2103</v>
      </c>
      <c r="R932" s="33" t="s">
        <v>2104</v>
      </c>
      <c r="S932" s="33" t="s">
        <v>2084</v>
      </c>
      <c r="T932" s="33" t="s">
        <v>2081</v>
      </c>
      <c r="U932" s="35" t="s">
        <v>880</v>
      </c>
      <c r="V932" s="177"/>
      <c r="W932" s="178"/>
    </row>
    <row r="933" s="83" customFormat="1" ht="26" customHeight="1" spans="1:24">
      <c r="A933" s="189" t="s">
        <v>1450</v>
      </c>
      <c r="B933" s="31" t="s">
        <v>20</v>
      </c>
      <c r="C933" s="31" t="s">
        <v>4223</v>
      </c>
      <c r="D933" s="31" t="s">
        <v>4224</v>
      </c>
      <c r="E933" s="32">
        <v>43994</v>
      </c>
      <c r="F933" s="31" t="s">
        <v>1452</v>
      </c>
      <c r="G933" s="31" t="s">
        <v>2169</v>
      </c>
      <c r="H933" s="33">
        <v>5</v>
      </c>
      <c r="I933" s="33">
        <v>1</v>
      </c>
      <c r="J933" s="34">
        <v>271225.89876139</v>
      </c>
      <c r="K933" s="34">
        <v>227603.733377266</v>
      </c>
      <c r="L933" s="34">
        <v>43622.1653841236</v>
      </c>
      <c r="M933" s="33" t="s">
        <v>2079</v>
      </c>
      <c r="N933" s="33" t="s">
        <v>2089</v>
      </c>
      <c r="O933" s="33" t="s">
        <v>2011</v>
      </c>
      <c r="P933" s="33" t="s">
        <v>2081</v>
      </c>
      <c r="Q933" s="33" t="s">
        <v>2103</v>
      </c>
      <c r="R933" s="33" t="s">
        <v>2104</v>
      </c>
      <c r="S933" s="33" t="s">
        <v>2084</v>
      </c>
      <c r="T933" s="33" t="s">
        <v>2081</v>
      </c>
      <c r="U933" s="35" t="s">
        <v>880</v>
      </c>
      <c r="V933" s="177"/>
      <c r="W933" s="178"/>
    </row>
    <row r="934" s="83" customFormat="1" ht="26" customHeight="1" spans="1:24">
      <c r="A934" s="189" t="s">
        <v>2014</v>
      </c>
      <c r="B934" s="31" t="s">
        <v>20</v>
      </c>
      <c r="C934" s="31" t="s">
        <v>4225</v>
      </c>
      <c r="D934" s="31" t="s">
        <v>4226</v>
      </c>
      <c r="E934" s="32">
        <v>44092</v>
      </c>
      <c r="F934" s="31" t="s">
        <v>4227</v>
      </c>
      <c r="G934" s="38" t="s">
        <v>4228</v>
      </c>
      <c r="H934" s="33">
        <v>10</v>
      </c>
      <c r="I934" s="33">
        <v>1</v>
      </c>
      <c r="J934" s="34">
        <v>1299540.75806809</v>
      </c>
      <c r="K934" s="34">
        <v>514401.550068619</v>
      </c>
      <c r="L934" s="34">
        <v>785139.207999471</v>
      </c>
      <c r="M934" s="33" t="s">
        <v>2079</v>
      </c>
      <c r="N934" s="33" t="s">
        <v>2089</v>
      </c>
      <c r="O934" s="33" t="s">
        <v>2011</v>
      </c>
      <c r="P934" s="33" t="s">
        <v>2081</v>
      </c>
      <c r="Q934" s="33" t="s">
        <v>2103</v>
      </c>
      <c r="R934" s="33" t="s">
        <v>2128</v>
      </c>
      <c r="S934" s="33" t="s">
        <v>2084</v>
      </c>
      <c r="T934" s="33" t="s">
        <v>2081</v>
      </c>
      <c r="U934" s="35" t="s">
        <v>1458</v>
      </c>
      <c r="V934" s="177"/>
      <c r="W934" s="178"/>
    </row>
    <row r="935" s="83" customFormat="1" ht="26" customHeight="1" spans="1:24">
      <c r="A935" s="189" t="s">
        <v>2014</v>
      </c>
      <c r="B935" s="31" t="s">
        <v>20</v>
      </c>
      <c r="C935" s="31" t="s">
        <v>4229</v>
      </c>
      <c r="D935" s="31" t="s">
        <v>4230</v>
      </c>
      <c r="E935" s="32">
        <v>44092</v>
      </c>
      <c r="F935" s="31" t="s">
        <v>4227</v>
      </c>
      <c r="G935" s="38" t="s">
        <v>4231</v>
      </c>
      <c r="H935" s="33">
        <v>10</v>
      </c>
      <c r="I935" s="33">
        <v>1</v>
      </c>
      <c r="J935" s="34">
        <v>316156.834520816</v>
      </c>
      <c r="K935" s="34">
        <v>125145.41366449</v>
      </c>
      <c r="L935" s="34">
        <v>191011.420856326</v>
      </c>
      <c r="M935" s="33" t="s">
        <v>2079</v>
      </c>
      <c r="N935" s="33" t="s">
        <v>2089</v>
      </c>
      <c r="O935" s="33" t="s">
        <v>2011</v>
      </c>
      <c r="P935" s="33" t="s">
        <v>2081</v>
      </c>
      <c r="Q935" s="33" t="s">
        <v>2103</v>
      </c>
      <c r="R935" s="33" t="s">
        <v>2128</v>
      </c>
      <c r="S935" s="33" t="s">
        <v>2084</v>
      </c>
      <c r="T935" s="33" t="s">
        <v>2081</v>
      </c>
      <c r="U935" s="35" t="s">
        <v>1458</v>
      </c>
      <c r="V935" s="177"/>
      <c r="W935" s="178"/>
    </row>
    <row r="936" s="83" customFormat="1" ht="26" customHeight="1" spans="1:24">
      <c r="A936" s="189" t="s">
        <v>2014</v>
      </c>
      <c r="B936" s="31" t="s">
        <v>20</v>
      </c>
      <c r="C936" s="31" t="s">
        <v>4232</v>
      </c>
      <c r="D936" s="31" t="s">
        <v>4233</v>
      </c>
      <c r="E936" s="32">
        <v>44092</v>
      </c>
      <c r="F936" s="31" t="s">
        <v>4227</v>
      </c>
      <c r="G936" s="38" t="s">
        <v>2976</v>
      </c>
      <c r="H936" s="33">
        <v>10</v>
      </c>
      <c r="I936" s="33">
        <v>1</v>
      </c>
      <c r="J936" s="34">
        <v>627034.752890278</v>
      </c>
      <c r="K936" s="34">
        <v>248201.256352402</v>
      </c>
      <c r="L936" s="34">
        <v>378833.496537876</v>
      </c>
      <c r="M936" s="33" t="s">
        <v>2079</v>
      </c>
      <c r="N936" s="33" t="s">
        <v>2089</v>
      </c>
      <c r="O936" s="33" t="s">
        <v>2011</v>
      </c>
      <c r="P936" s="33" t="s">
        <v>2081</v>
      </c>
      <c r="Q936" s="33" t="s">
        <v>2103</v>
      </c>
      <c r="R936" s="33" t="s">
        <v>2128</v>
      </c>
      <c r="S936" s="33" t="s">
        <v>2084</v>
      </c>
      <c r="T936" s="33" t="s">
        <v>2081</v>
      </c>
      <c r="U936" s="35" t="s">
        <v>1458</v>
      </c>
      <c r="V936" s="177"/>
      <c r="W936" s="178"/>
    </row>
    <row r="937" s="83" customFormat="1" ht="26" customHeight="1" spans="1:24">
      <c r="A937" s="189" t="s">
        <v>2014</v>
      </c>
      <c r="B937" s="31" t="s">
        <v>20</v>
      </c>
      <c r="C937" s="31" t="s">
        <v>4234</v>
      </c>
      <c r="D937" s="31" t="s">
        <v>4235</v>
      </c>
      <c r="E937" s="32">
        <v>44092</v>
      </c>
      <c r="F937" s="31" t="s">
        <v>4227</v>
      </c>
      <c r="G937" s="38" t="s">
        <v>4231</v>
      </c>
      <c r="H937" s="33">
        <v>10</v>
      </c>
      <c r="I937" s="33">
        <v>1</v>
      </c>
      <c r="J937" s="34">
        <v>316156.834520816</v>
      </c>
      <c r="K937" s="34">
        <v>125145.41366449</v>
      </c>
      <c r="L937" s="34">
        <v>191011.420856326</v>
      </c>
      <c r="M937" s="33" t="s">
        <v>2079</v>
      </c>
      <c r="N937" s="33" t="s">
        <v>2089</v>
      </c>
      <c r="O937" s="33" t="s">
        <v>2011</v>
      </c>
      <c r="P937" s="33" t="s">
        <v>2081</v>
      </c>
      <c r="Q937" s="33" t="s">
        <v>2103</v>
      </c>
      <c r="R937" s="33" t="s">
        <v>2128</v>
      </c>
      <c r="S937" s="33" t="s">
        <v>2084</v>
      </c>
      <c r="T937" s="33" t="s">
        <v>2081</v>
      </c>
      <c r="U937" s="35" t="s">
        <v>1458</v>
      </c>
      <c r="V937" s="177"/>
      <c r="W937" s="178"/>
    </row>
    <row r="938" s="83" customFormat="1" ht="26" customHeight="1" spans="1:24">
      <c r="A938" s="189" t="s">
        <v>2014</v>
      </c>
      <c r="B938" s="31" t="s">
        <v>20</v>
      </c>
      <c r="C938" s="31" t="s">
        <v>4236</v>
      </c>
      <c r="D938" s="31" t="s">
        <v>4237</v>
      </c>
      <c r="E938" s="32">
        <v>44092</v>
      </c>
      <c r="F938" s="31" t="s">
        <v>4227</v>
      </c>
      <c r="G938" s="31" t="s">
        <v>2195</v>
      </c>
      <c r="H938" s="33">
        <v>3</v>
      </c>
      <c r="I938" s="33">
        <v>7641</v>
      </c>
      <c r="J938" s="34">
        <v>152820</v>
      </c>
      <c r="K938" s="34">
        <v>0</v>
      </c>
      <c r="L938" s="34">
        <v>152820</v>
      </c>
      <c r="M938" s="33" t="s">
        <v>2137</v>
      </c>
      <c r="N938" s="33" t="s">
        <v>2143</v>
      </c>
      <c r="O938" s="33" t="s">
        <v>2011</v>
      </c>
      <c r="P938" s="33" t="s">
        <v>2081</v>
      </c>
      <c r="Q938" s="33" t="s">
        <v>2103</v>
      </c>
      <c r="R938" s="33" t="s">
        <v>2128</v>
      </c>
      <c r="S938" s="33" t="s">
        <v>2084</v>
      </c>
      <c r="T938" s="33" t="s">
        <v>2081</v>
      </c>
      <c r="U938" s="35" t="s">
        <v>1458</v>
      </c>
      <c r="V938" s="195"/>
      <c r="W938" s="218" t="s">
        <v>3223</v>
      </c>
    </row>
    <row r="939" s="83" customFormat="1" ht="26" customHeight="1" spans="1:24">
      <c r="A939" s="189" t="s">
        <v>2014</v>
      </c>
      <c r="B939" s="31" t="s">
        <v>20</v>
      </c>
      <c r="C939" s="31" t="s">
        <v>4238</v>
      </c>
      <c r="D939" s="31" t="s">
        <v>4239</v>
      </c>
      <c r="E939" s="32">
        <v>44092</v>
      </c>
      <c r="F939" s="31" t="s">
        <v>4227</v>
      </c>
      <c r="G939" s="31" t="s">
        <v>2078</v>
      </c>
      <c r="H939" s="33">
        <v>3</v>
      </c>
      <c r="I939" s="33">
        <v>1</v>
      </c>
      <c r="J939" s="34">
        <v>2958</v>
      </c>
      <c r="K939" s="34">
        <v>0</v>
      </c>
      <c r="L939" s="34">
        <v>2958</v>
      </c>
      <c r="M939" s="33" t="s">
        <v>2137</v>
      </c>
      <c r="N939" s="33" t="s">
        <v>2143</v>
      </c>
      <c r="O939" s="33" t="s">
        <v>2011</v>
      </c>
      <c r="P939" s="33" t="s">
        <v>2081</v>
      </c>
      <c r="Q939" s="33" t="s">
        <v>2103</v>
      </c>
      <c r="R939" s="33" t="s">
        <v>2128</v>
      </c>
      <c r="S939" s="33" t="s">
        <v>2084</v>
      </c>
      <c r="T939" s="33" t="s">
        <v>2081</v>
      </c>
      <c r="U939" s="35" t="s">
        <v>1458</v>
      </c>
      <c r="V939" s="195"/>
      <c r="W939" s="218" t="s">
        <v>3223</v>
      </c>
    </row>
    <row r="940" s="83" customFormat="1" ht="26" customHeight="1" spans="1:24">
      <c r="A940" s="189" t="s">
        <v>2014</v>
      </c>
      <c r="B940" s="31" t="s">
        <v>20</v>
      </c>
      <c r="C940" s="31" t="s">
        <v>4240</v>
      </c>
      <c r="D940" s="31" t="s">
        <v>4241</v>
      </c>
      <c r="E940" s="32">
        <v>44092</v>
      </c>
      <c r="F940" s="31" t="s">
        <v>4227</v>
      </c>
      <c r="G940" s="31" t="s">
        <v>2078</v>
      </c>
      <c r="H940" s="33">
        <v>3</v>
      </c>
      <c r="I940" s="33">
        <v>3</v>
      </c>
      <c r="J940" s="34">
        <v>4032</v>
      </c>
      <c r="K940" s="34">
        <v>0</v>
      </c>
      <c r="L940" s="34">
        <v>4032</v>
      </c>
      <c r="M940" s="33" t="s">
        <v>2137</v>
      </c>
      <c r="N940" s="33" t="s">
        <v>2143</v>
      </c>
      <c r="O940" s="33" t="s">
        <v>2011</v>
      </c>
      <c r="P940" s="33" t="s">
        <v>2081</v>
      </c>
      <c r="Q940" s="33" t="s">
        <v>2103</v>
      </c>
      <c r="R940" s="33" t="s">
        <v>2128</v>
      </c>
      <c r="S940" s="33" t="s">
        <v>2084</v>
      </c>
      <c r="T940" s="33" t="s">
        <v>2081</v>
      </c>
      <c r="U940" s="35" t="s">
        <v>1458</v>
      </c>
      <c r="V940" s="195"/>
      <c r="W940" s="218" t="s">
        <v>3223</v>
      </c>
    </row>
    <row r="941" s="83" customFormat="1" ht="26" customHeight="1" spans="1:24">
      <c r="A941" s="189" t="s">
        <v>2014</v>
      </c>
      <c r="B941" s="31" t="s">
        <v>20</v>
      </c>
      <c r="C941" s="31" t="s">
        <v>4242</v>
      </c>
      <c r="D941" s="31" t="s">
        <v>4243</v>
      </c>
      <c r="E941" s="32">
        <v>44092</v>
      </c>
      <c r="F941" s="31" t="s">
        <v>4227</v>
      </c>
      <c r="G941" s="38" t="s">
        <v>4244</v>
      </c>
      <c r="H941" s="33">
        <v>5</v>
      </c>
      <c r="I941" s="33">
        <v>1</v>
      </c>
      <c r="J941" s="34">
        <v>112700.82</v>
      </c>
      <c r="K941" s="34">
        <v>89221.4825</v>
      </c>
      <c r="L941" s="34">
        <v>23479.3375</v>
      </c>
      <c r="M941" s="33" t="s">
        <v>2079</v>
      </c>
      <c r="N941" s="33" t="s">
        <v>2089</v>
      </c>
      <c r="O941" s="33" t="s">
        <v>2011</v>
      </c>
      <c r="P941" s="33" t="s">
        <v>2081</v>
      </c>
      <c r="Q941" s="33" t="s">
        <v>2103</v>
      </c>
      <c r="R941" s="33" t="s">
        <v>2128</v>
      </c>
      <c r="S941" s="33" t="s">
        <v>2084</v>
      </c>
      <c r="T941" s="33" t="s">
        <v>2081</v>
      </c>
      <c r="U941" s="35" t="s">
        <v>1458</v>
      </c>
      <c r="V941" s="195"/>
      <c r="W941" s="218" t="s">
        <v>3223</v>
      </c>
    </row>
    <row r="942" s="83" customFormat="1" ht="26" customHeight="1" spans="1:24">
      <c r="A942" s="31" t="s">
        <v>1460</v>
      </c>
      <c r="B942" s="197" t="s">
        <v>20</v>
      </c>
      <c r="C942" s="31" t="s">
        <v>4245</v>
      </c>
      <c r="D942" s="197" t="s">
        <v>4192</v>
      </c>
      <c r="E942" s="198">
        <v>44208</v>
      </c>
      <c r="F942" s="199" t="s">
        <v>951</v>
      </c>
      <c r="G942" s="220" t="s">
        <v>2243</v>
      </c>
      <c r="H942" s="74">
        <v>10</v>
      </c>
      <c r="I942" s="74">
        <v>1</v>
      </c>
      <c r="J942" s="70">
        <v>7832895.04457294</v>
      </c>
      <c r="K942" s="184">
        <v>2852479.27873198</v>
      </c>
      <c r="L942" s="184">
        <v>4980415.76584096</v>
      </c>
      <c r="M942" s="182" t="s">
        <v>2079</v>
      </c>
      <c r="N942" s="182" t="s">
        <v>2089</v>
      </c>
      <c r="O942" s="33" t="s">
        <v>2011</v>
      </c>
      <c r="P942" s="182" t="s">
        <v>2081</v>
      </c>
      <c r="Q942" s="182" t="s">
        <v>2103</v>
      </c>
      <c r="R942" s="182" t="s">
        <v>2104</v>
      </c>
      <c r="S942" s="33" t="s">
        <v>2105</v>
      </c>
      <c r="T942" s="188" t="s">
        <v>664</v>
      </c>
      <c r="U942" s="35" t="s">
        <v>880</v>
      </c>
      <c r="V942" s="195"/>
      <c r="W942" s="218" t="s">
        <v>3223</v>
      </c>
    </row>
    <row r="943" s="83" customFormat="1" ht="26" customHeight="1" spans="1:24">
      <c r="A943" s="31" t="s">
        <v>1460</v>
      </c>
      <c r="B943" s="197" t="s">
        <v>20</v>
      </c>
      <c r="C943" s="31" t="s">
        <v>4246</v>
      </c>
      <c r="D943" s="197" t="s">
        <v>4247</v>
      </c>
      <c r="E943" s="198">
        <v>44208</v>
      </c>
      <c r="F943" s="199" t="s">
        <v>951</v>
      </c>
      <c r="G943" s="220" t="s">
        <v>4248</v>
      </c>
      <c r="H943" s="74">
        <v>10</v>
      </c>
      <c r="I943" s="74">
        <v>1</v>
      </c>
      <c r="J943" s="70">
        <v>24270066.4253769</v>
      </c>
      <c r="K943" s="184">
        <v>8838349.18990809</v>
      </c>
      <c r="L943" s="184">
        <v>15431717.2354688</v>
      </c>
      <c r="M943" s="182" t="s">
        <v>2079</v>
      </c>
      <c r="N943" s="182" t="s">
        <v>2089</v>
      </c>
      <c r="O943" s="33" t="s">
        <v>2011</v>
      </c>
      <c r="P943" s="182" t="s">
        <v>2081</v>
      </c>
      <c r="Q943" s="182" t="s">
        <v>2103</v>
      </c>
      <c r="R943" s="182" t="s">
        <v>2104</v>
      </c>
      <c r="S943" s="33" t="s">
        <v>2105</v>
      </c>
      <c r="T943" s="188" t="s">
        <v>664</v>
      </c>
      <c r="U943" s="35" t="s">
        <v>880</v>
      </c>
      <c r="V943" s="195"/>
      <c r="W943" s="218" t="s">
        <v>2497</v>
      </c>
    </row>
    <row r="944" s="83" customFormat="1" ht="26" customHeight="1" spans="1:24">
      <c r="A944" s="31" t="s">
        <v>1460</v>
      </c>
      <c r="B944" s="73" t="s">
        <v>20</v>
      </c>
      <c r="C944" s="31" t="s">
        <v>4249</v>
      </c>
      <c r="D944" s="73" t="s">
        <v>4194</v>
      </c>
      <c r="E944" s="198">
        <v>44208</v>
      </c>
      <c r="F944" s="199" t="s">
        <v>951</v>
      </c>
      <c r="G944" s="220" t="s">
        <v>2243</v>
      </c>
      <c r="H944" s="74">
        <v>10</v>
      </c>
      <c r="I944" s="74">
        <v>1</v>
      </c>
      <c r="J944" s="70">
        <v>13659228.0139622</v>
      </c>
      <c r="K944" s="184">
        <v>4974235.53508457</v>
      </c>
      <c r="L944" s="184">
        <v>8684992.47887763</v>
      </c>
      <c r="M944" s="182" t="s">
        <v>2079</v>
      </c>
      <c r="N944" s="182" t="s">
        <v>2089</v>
      </c>
      <c r="O944" s="33" t="s">
        <v>2011</v>
      </c>
      <c r="P944" s="182" t="s">
        <v>2081</v>
      </c>
      <c r="Q944" s="182" t="s">
        <v>2103</v>
      </c>
      <c r="R944" s="182" t="s">
        <v>2104</v>
      </c>
      <c r="S944" s="33" t="s">
        <v>2105</v>
      </c>
      <c r="T944" s="188" t="s">
        <v>664</v>
      </c>
      <c r="U944" s="35" t="s">
        <v>880</v>
      </c>
      <c r="V944" s="195"/>
      <c r="W944" s="218" t="s">
        <v>2497</v>
      </c>
    </row>
    <row r="945" s="83" customFormat="1" ht="26" customHeight="1" spans="1:23">
      <c r="A945" s="31" t="s">
        <v>1460</v>
      </c>
      <c r="B945" s="197" t="s">
        <v>20</v>
      </c>
      <c r="C945" s="31" t="s">
        <v>4250</v>
      </c>
      <c r="D945" s="197" t="s">
        <v>4251</v>
      </c>
      <c r="E945" s="198">
        <v>44208</v>
      </c>
      <c r="F945" s="199" t="s">
        <v>951</v>
      </c>
      <c r="G945" s="220" t="s">
        <v>2243</v>
      </c>
      <c r="H945" s="74">
        <v>10</v>
      </c>
      <c r="I945" s="74">
        <v>1</v>
      </c>
      <c r="J945" s="70">
        <v>1113728.30037901</v>
      </c>
      <c r="K945" s="184">
        <v>405582.722721356</v>
      </c>
      <c r="L945" s="184">
        <v>708145.577657654</v>
      </c>
      <c r="M945" s="182" t="s">
        <v>2079</v>
      </c>
      <c r="N945" s="182" t="s">
        <v>2089</v>
      </c>
      <c r="O945" s="33" t="s">
        <v>1997</v>
      </c>
      <c r="P945" s="182" t="s">
        <v>2081</v>
      </c>
      <c r="Q945" s="182" t="s">
        <v>2103</v>
      </c>
      <c r="R945" s="182" t="s">
        <v>2104</v>
      </c>
      <c r="S945" s="33" t="s">
        <v>2105</v>
      </c>
      <c r="T945" s="188" t="s">
        <v>664</v>
      </c>
      <c r="U945" s="35" t="s">
        <v>880</v>
      </c>
      <c r="V945" s="195"/>
      <c r="W945" s="218" t="s">
        <v>2497</v>
      </c>
    </row>
    <row r="946" s="83" customFormat="1" ht="26" customHeight="1" spans="1:23">
      <c r="A946" s="31" t="s">
        <v>1460</v>
      </c>
      <c r="B946" s="197" t="s">
        <v>20</v>
      </c>
      <c r="C946" s="31" t="s">
        <v>4252</v>
      </c>
      <c r="D946" s="197" t="s">
        <v>4253</v>
      </c>
      <c r="E946" s="198">
        <v>44208</v>
      </c>
      <c r="F946" s="199" t="s">
        <v>951</v>
      </c>
      <c r="G946" s="220" t="s">
        <v>2243</v>
      </c>
      <c r="H946" s="74">
        <v>10</v>
      </c>
      <c r="I946" s="74">
        <v>1</v>
      </c>
      <c r="J946" s="70">
        <v>804340.51570901</v>
      </c>
      <c r="K946" s="184">
        <v>0</v>
      </c>
      <c r="L946" s="184">
        <v>804340.51570901</v>
      </c>
      <c r="M946" s="197" t="s">
        <v>2137</v>
      </c>
      <c r="N946" s="197" t="s">
        <v>2143</v>
      </c>
      <c r="O946" s="33" t="s">
        <v>1997</v>
      </c>
      <c r="P946" s="182" t="s">
        <v>2081</v>
      </c>
      <c r="Q946" s="182" t="s">
        <v>2103</v>
      </c>
      <c r="R946" s="182" t="s">
        <v>2104</v>
      </c>
      <c r="S946" s="33" t="s">
        <v>2105</v>
      </c>
      <c r="T946" s="188" t="s">
        <v>664</v>
      </c>
      <c r="U946" s="35" t="s">
        <v>880</v>
      </c>
      <c r="V946" s="195"/>
      <c r="W946" s="218" t="s">
        <v>2497</v>
      </c>
    </row>
    <row r="947" s="83" customFormat="1" ht="26" customHeight="1" spans="1:23">
      <c r="A947" s="31" t="s">
        <v>1465</v>
      </c>
      <c r="B947" s="197" t="s">
        <v>20</v>
      </c>
      <c r="C947" s="31" t="s">
        <v>4254</v>
      </c>
      <c r="D947" s="197" t="s">
        <v>4120</v>
      </c>
      <c r="E947" s="198">
        <v>44209</v>
      </c>
      <c r="F947" s="199" t="s">
        <v>951</v>
      </c>
      <c r="G947" s="220" t="s">
        <v>4255</v>
      </c>
      <c r="H947" s="74">
        <v>20</v>
      </c>
      <c r="I947" s="74">
        <v>1</v>
      </c>
      <c r="J947" s="70">
        <v>729207.155301137</v>
      </c>
      <c r="K947" s="184">
        <v>132776.469527749</v>
      </c>
      <c r="L947" s="184">
        <v>596430.685773388</v>
      </c>
      <c r="M947" s="182" t="s">
        <v>2079</v>
      </c>
      <c r="N947" s="182" t="s">
        <v>2080</v>
      </c>
      <c r="O947" s="33" t="s">
        <v>1997</v>
      </c>
      <c r="P947" s="182" t="s">
        <v>2081</v>
      </c>
      <c r="Q947" s="182" t="s">
        <v>2103</v>
      </c>
      <c r="R947" s="182" t="s">
        <v>2104</v>
      </c>
      <c r="S947" s="33" t="s">
        <v>2105</v>
      </c>
      <c r="T947" s="188" t="s">
        <v>664</v>
      </c>
      <c r="U947" s="35" t="s">
        <v>880</v>
      </c>
      <c r="V947" s="195"/>
      <c r="W947" s="218" t="s">
        <v>2497</v>
      </c>
    </row>
    <row r="948" s="83" customFormat="1" ht="26" customHeight="1" spans="1:23">
      <c r="A948" s="31" t="s">
        <v>1465</v>
      </c>
      <c r="B948" s="197" t="s">
        <v>20</v>
      </c>
      <c r="C948" s="31" t="s">
        <v>4256</v>
      </c>
      <c r="D948" s="197" t="s">
        <v>4257</v>
      </c>
      <c r="E948" s="198">
        <v>44209</v>
      </c>
      <c r="F948" s="199" t="s">
        <v>951</v>
      </c>
      <c r="G948" s="220" t="s">
        <v>4258</v>
      </c>
      <c r="H948" s="74">
        <v>20</v>
      </c>
      <c r="I948" s="74">
        <v>1</v>
      </c>
      <c r="J948" s="70">
        <v>56775.5298011027</v>
      </c>
      <c r="K948" s="184">
        <v>10337.8777179508</v>
      </c>
      <c r="L948" s="184">
        <v>46437.6520831519</v>
      </c>
      <c r="M948" s="182" t="s">
        <v>2079</v>
      </c>
      <c r="N948" s="182" t="s">
        <v>2080</v>
      </c>
      <c r="O948" s="33" t="s">
        <v>1997</v>
      </c>
      <c r="P948" s="182" t="s">
        <v>2081</v>
      </c>
      <c r="Q948" s="182" t="s">
        <v>2103</v>
      </c>
      <c r="R948" s="182" t="s">
        <v>2104</v>
      </c>
      <c r="S948" s="33" t="s">
        <v>2105</v>
      </c>
      <c r="T948" s="188" t="s">
        <v>664</v>
      </c>
      <c r="U948" s="35" t="s">
        <v>880</v>
      </c>
      <c r="V948" s="195"/>
      <c r="W948" s="218" t="s">
        <v>2497</v>
      </c>
    </row>
    <row r="949" s="83" customFormat="1" ht="26" customHeight="1" spans="1:23">
      <c r="A949" s="31" t="s">
        <v>1465</v>
      </c>
      <c r="B949" s="197" t="s">
        <v>20</v>
      </c>
      <c r="C949" s="31" t="s">
        <v>4259</v>
      </c>
      <c r="D949" s="197" t="s">
        <v>4260</v>
      </c>
      <c r="E949" s="198">
        <v>44209</v>
      </c>
      <c r="F949" s="199" t="s">
        <v>951</v>
      </c>
      <c r="G949" s="220" t="s">
        <v>4261</v>
      </c>
      <c r="H949" s="74">
        <v>20</v>
      </c>
      <c r="I949" s="74">
        <v>1</v>
      </c>
      <c r="J949" s="70">
        <v>645579.871926767</v>
      </c>
      <c r="K949" s="184">
        <v>117549.335013332</v>
      </c>
      <c r="L949" s="184">
        <v>528030.536913435</v>
      </c>
      <c r="M949" s="182" t="s">
        <v>2079</v>
      </c>
      <c r="N949" s="182" t="s">
        <v>2080</v>
      </c>
      <c r="O949" s="33" t="s">
        <v>1997</v>
      </c>
      <c r="P949" s="182" t="s">
        <v>2081</v>
      </c>
      <c r="Q949" s="182" t="s">
        <v>2103</v>
      </c>
      <c r="R949" s="182" t="s">
        <v>2104</v>
      </c>
      <c r="S949" s="33" t="s">
        <v>2105</v>
      </c>
      <c r="T949" s="188" t="s">
        <v>664</v>
      </c>
      <c r="U949" s="35" t="s">
        <v>880</v>
      </c>
      <c r="V949" s="195"/>
      <c r="W949" s="218" t="s">
        <v>2497</v>
      </c>
    </row>
    <row r="950" s="83" customFormat="1" ht="26" customHeight="1" spans="1:23">
      <c r="A950" s="31" t="s">
        <v>1465</v>
      </c>
      <c r="B950" s="197" t="s">
        <v>20</v>
      </c>
      <c r="C950" s="31" t="s">
        <v>4262</v>
      </c>
      <c r="D950" s="197" t="s">
        <v>4263</v>
      </c>
      <c r="E950" s="198">
        <v>44209</v>
      </c>
      <c r="F950" s="199" t="s">
        <v>951</v>
      </c>
      <c r="G950" s="220" t="s">
        <v>4264</v>
      </c>
      <c r="H950" s="74">
        <v>20</v>
      </c>
      <c r="I950" s="74">
        <v>1</v>
      </c>
      <c r="J950" s="70">
        <v>1972579.8800836</v>
      </c>
      <c r="K950" s="184">
        <v>359173.919831889</v>
      </c>
      <c r="L950" s="184">
        <v>1613405.96025171</v>
      </c>
      <c r="M950" s="182" t="s">
        <v>2079</v>
      </c>
      <c r="N950" s="182" t="s">
        <v>2080</v>
      </c>
      <c r="O950" s="33" t="s">
        <v>1997</v>
      </c>
      <c r="P950" s="182" t="s">
        <v>2081</v>
      </c>
      <c r="Q950" s="182" t="s">
        <v>2103</v>
      </c>
      <c r="R950" s="182" t="s">
        <v>2104</v>
      </c>
      <c r="S950" s="33" t="s">
        <v>2105</v>
      </c>
      <c r="T950" s="188" t="s">
        <v>664</v>
      </c>
      <c r="U950" s="35" t="s">
        <v>880</v>
      </c>
      <c r="V950" s="195"/>
      <c r="W950" s="218" t="s">
        <v>2497</v>
      </c>
    </row>
    <row r="951" s="83" customFormat="1" ht="26" customHeight="1" spans="1:23">
      <c r="A951" s="31" t="s">
        <v>1465</v>
      </c>
      <c r="B951" s="197" t="s">
        <v>20</v>
      </c>
      <c r="C951" s="31" t="s">
        <v>4265</v>
      </c>
      <c r="D951" s="197" t="s">
        <v>4266</v>
      </c>
      <c r="E951" s="198">
        <v>44209</v>
      </c>
      <c r="F951" s="199" t="s">
        <v>951</v>
      </c>
      <c r="G951" s="220" t="s">
        <v>2078</v>
      </c>
      <c r="H951" s="74">
        <v>20</v>
      </c>
      <c r="I951" s="74">
        <v>1</v>
      </c>
      <c r="J951" s="70">
        <v>949596.33611223</v>
      </c>
      <c r="K951" s="184">
        <v>172905.666200435</v>
      </c>
      <c r="L951" s="184">
        <v>776690.669911795</v>
      </c>
      <c r="M951" s="182" t="s">
        <v>2079</v>
      </c>
      <c r="N951" s="182" t="s">
        <v>2080</v>
      </c>
      <c r="O951" s="33" t="s">
        <v>1997</v>
      </c>
      <c r="P951" s="182" t="s">
        <v>2081</v>
      </c>
      <c r="Q951" s="182" t="s">
        <v>2103</v>
      </c>
      <c r="R951" s="182" t="s">
        <v>2104</v>
      </c>
      <c r="S951" s="33" t="s">
        <v>2105</v>
      </c>
      <c r="T951" s="188" t="s">
        <v>664</v>
      </c>
      <c r="U951" s="35" t="s">
        <v>880</v>
      </c>
      <c r="V951" s="195"/>
      <c r="W951" s="218" t="s">
        <v>2497</v>
      </c>
    </row>
    <row r="952" s="83" customFormat="1" ht="26" customHeight="1" spans="1:23">
      <c r="A952" s="31" t="s">
        <v>1465</v>
      </c>
      <c r="B952" s="197" t="s">
        <v>20</v>
      </c>
      <c r="C952" s="31" t="s">
        <v>4267</v>
      </c>
      <c r="D952" s="197" t="s">
        <v>4268</v>
      </c>
      <c r="E952" s="198">
        <v>44209</v>
      </c>
      <c r="F952" s="199" t="s">
        <v>951</v>
      </c>
      <c r="G952" s="220" t="s">
        <v>4255</v>
      </c>
      <c r="H952" s="74">
        <v>20</v>
      </c>
      <c r="I952" s="74">
        <v>1</v>
      </c>
      <c r="J952" s="70">
        <v>1385482.21721048</v>
      </c>
      <c r="K952" s="184">
        <v>252273.220383742</v>
      </c>
      <c r="L952" s="184">
        <v>1133208.99682674</v>
      </c>
      <c r="M952" s="182" t="s">
        <v>2079</v>
      </c>
      <c r="N952" s="182" t="s">
        <v>2080</v>
      </c>
      <c r="O952" s="33" t="s">
        <v>1997</v>
      </c>
      <c r="P952" s="182" t="s">
        <v>2081</v>
      </c>
      <c r="Q952" s="182" t="s">
        <v>2103</v>
      </c>
      <c r="R952" s="182" t="s">
        <v>2104</v>
      </c>
      <c r="S952" s="33" t="s">
        <v>2105</v>
      </c>
      <c r="T952" s="188" t="s">
        <v>664</v>
      </c>
      <c r="U952" s="35" t="s">
        <v>880</v>
      </c>
      <c r="V952" s="195"/>
      <c r="W952" s="218" t="s">
        <v>2497</v>
      </c>
    </row>
    <row r="953" s="83" customFormat="1" ht="26" customHeight="1" spans="1:23">
      <c r="A953" s="31" t="s">
        <v>1465</v>
      </c>
      <c r="B953" s="197" t="s">
        <v>20</v>
      </c>
      <c r="C953" s="31" t="s">
        <v>4269</v>
      </c>
      <c r="D953" s="197" t="s">
        <v>4270</v>
      </c>
      <c r="E953" s="198">
        <v>44209</v>
      </c>
      <c r="F953" s="199" t="s">
        <v>951</v>
      </c>
      <c r="G953" s="220" t="s">
        <v>4255</v>
      </c>
      <c r="H953" s="74">
        <v>20</v>
      </c>
      <c r="I953" s="74">
        <v>1</v>
      </c>
      <c r="J953" s="70">
        <v>703379.409279392</v>
      </c>
      <c r="K953" s="184">
        <v>128073.667439623</v>
      </c>
      <c r="L953" s="184">
        <v>575305.741839769</v>
      </c>
      <c r="M953" s="182" t="s">
        <v>2079</v>
      </c>
      <c r="N953" s="182" t="s">
        <v>2080</v>
      </c>
      <c r="O953" s="33" t="s">
        <v>1997</v>
      </c>
      <c r="P953" s="182" t="s">
        <v>2081</v>
      </c>
      <c r="Q953" s="182" t="s">
        <v>2103</v>
      </c>
      <c r="R953" s="182" t="s">
        <v>2104</v>
      </c>
      <c r="S953" s="33" t="s">
        <v>2105</v>
      </c>
      <c r="T953" s="188" t="s">
        <v>664</v>
      </c>
      <c r="U953" s="35" t="s">
        <v>880</v>
      </c>
      <c r="V953" s="195"/>
      <c r="W953" s="218" t="s">
        <v>2497</v>
      </c>
    </row>
    <row r="954" s="83" customFormat="1" ht="26" customHeight="1" spans="1:23">
      <c r="A954" s="31" t="s">
        <v>1465</v>
      </c>
      <c r="B954" s="197" t="s">
        <v>20</v>
      </c>
      <c r="C954" s="31" t="s">
        <v>4271</v>
      </c>
      <c r="D954" s="197" t="s">
        <v>4272</v>
      </c>
      <c r="E954" s="198">
        <v>44209</v>
      </c>
      <c r="F954" s="199" t="s">
        <v>951</v>
      </c>
      <c r="G954" s="220" t="s">
        <v>4255</v>
      </c>
      <c r="H954" s="74">
        <v>20</v>
      </c>
      <c r="I954" s="74">
        <v>1</v>
      </c>
      <c r="J954" s="70">
        <v>94550.0305906139</v>
      </c>
      <c r="K954" s="184">
        <v>17215.9847367076</v>
      </c>
      <c r="L954" s="184">
        <v>77334.0458539063</v>
      </c>
      <c r="M954" s="182" t="s">
        <v>2079</v>
      </c>
      <c r="N954" s="182" t="s">
        <v>2080</v>
      </c>
      <c r="O954" s="33" t="s">
        <v>1997</v>
      </c>
      <c r="P954" s="182" t="s">
        <v>2081</v>
      </c>
      <c r="Q954" s="182" t="s">
        <v>2103</v>
      </c>
      <c r="R954" s="182" t="s">
        <v>2104</v>
      </c>
      <c r="S954" s="33" t="s">
        <v>2105</v>
      </c>
      <c r="T954" s="188" t="s">
        <v>664</v>
      </c>
      <c r="U954" s="35" t="s">
        <v>880</v>
      </c>
      <c r="V954" s="195"/>
      <c r="W954" s="218" t="s">
        <v>2497</v>
      </c>
    </row>
    <row r="955" s="83" customFormat="1" ht="26" customHeight="1" spans="1:23">
      <c r="A955" s="31" t="s">
        <v>1465</v>
      </c>
      <c r="B955" s="197" t="s">
        <v>20</v>
      </c>
      <c r="C955" s="31" t="s">
        <v>4273</v>
      </c>
      <c r="D955" s="197" t="s">
        <v>4274</v>
      </c>
      <c r="E955" s="198">
        <v>44209</v>
      </c>
      <c r="F955" s="199" t="s">
        <v>951</v>
      </c>
      <c r="G955" s="220" t="s">
        <v>4255</v>
      </c>
      <c r="H955" s="74">
        <v>20</v>
      </c>
      <c r="I955" s="74">
        <v>1</v>
      </c>
      <c r="J955" s="70">
        <v>158721.170486049</v>
      </c>
      <c r="K955" s="184">
        <v>28900.4797926681</v>
      </c>
      <c r="L955" s="184">
        <v>129820.690693381</v>
      </c>
      <c r="M955" s="182" t="s">
        <v>2079</v>
      </c>
      <c r="N955" s="182" t="s">
        <v>2080</v>
      </c>
      <c r="O955" s="33" t="s">
        <v>1997</v>
      </c>
      <c r="P955" s="182" t="s">
        <v>2081</v>
      </c>
      <c r="Q955" s="182" t="s">
        <v>2103</v>
      </c>
      <c r="R955" s="182" t="s">
        <v>2104</v>
      </c>
      <c r="S955" s="33" t="s">
        <v>2105</v>
      </c>
      <c r="T955" s="188" t="s">
        <v>664</v>
      </c>
      <c r="U955" s="35" t="s">
        <v>880</v>
      </c>
      <c r="V955" s="195"/>
      <c r="W955" s="218" t="s">
        <v>2497</v>
      </c>
    </row>
    <row r="956" s="83" customFormat="1" ht="26" customHeight="1" spans="1:23">
      <c r="A956" s="31" t="s">
        <v>1465</v>
      </c>
      <c r="B956" s="197" t="s">
        <v>20</v>
      </c>
      <c r="C956" s="31" t="s">
        <v>4275</v>
      </c>
      <c r="D956" s="197" t="s">
        <v>4276</v>
      </c>
      <c r="E956" s="198">
        <v>44209</v>
      </c>
      <c r="F956" s="199" t="s">
        <v>951</v>
      </c>
      <c r="G956" s="220" t="s">
        <v>4255</v>
      </c>
      <c r="H956" s="74">
        <v>20</v>
      </c>
      <c r="I956" s="74">
        <v>1</v>
      </c>
      <c r="J956" s="70">
        <v>165320.330262529</v>
      </c>
      <c r="K956" s="184">
        <v>30102.0768019688</v>
      </c>
      <c r="L956" s="184">
        <v>135218.25346056</v>
      </c>
      <c r="M956" s="182" t="s">
        <v>2079</v>
      </c>
      <c r="N956" s="182" t="s">
        <v>2080</v>
      </c>
      <c r="O956" s="33" t="s">
        <v>1997</v>
      </c>
      <c r="P956" s="182" t="s">
        <v>2081</v>
      </c>
      <c r="Q956" s="182" t="s">
        <v>2103</v>
      </c>
      <c r="R956" s="182" t="s">
        <v>2104</v>
      </c>
      <c r="S956" s="33" t="s">
        <v>2105</v>
      </c>
      <c r="T956" s="188" t="s">
        <v>664</v>
      </c>
      <c r="U956" s="35" t="s">
        <v>880</v>
      </c>
      <c r="V956" s="195"/>
      <c r="W956" s="218" t="s">
        <v>2497</v>
      </c>
    </row>
    <row r="957" s="83" customFormat="1" ht="26" customHeight="1" spans="1:23">
      <c r="A957" s="31" t="s">
        <v>1465</v>
      </c>
      <c r="B957" s="197" t="s">
        <v>20</v>
      </c>
      <c r="C957" s="31" t="s">
        <v>4277</v>
      </c>
      <c r="D957" s="197" t="s">
        <v>4278</v>
      </c>
      <c r="E957" s="198">
        <v>44209</v>
      </c>
      <c r="F957" s="199" t="s">
        <v>951</v>
      </c>
      <c r="G957" s="220" t="s">
        <v>4255</v>
      </c>
      <c r="H957" s="74">
        <v>20</v>
      </c>
      <c r="I957" s="74">
        <v>1</v>
      </c>
      <c r="J957" s="70">
        <v>302764.899400269</v>
      </c>
      <c r="K957" s="184">
        <v>55128.4420991323</v>
      </c>
      <c r="L957" s="184">
        <v>247636.457301137</v>
      </c>
      <c r="M957" s="182" t="s">
        <v>2079</v>
      </c>
      <c r="N957" s="182" t="s">
        <v>2080</v>
      </c>
      <c r="O957" s="33" t="s">
        <v>1997</v>
      </c>
      <c r="P957" s="182" t="s">
        <v>2081</v>
      </c>
      <c r="Q957" s="182" t="s">
        <v>2103</v>
      </c>
      <c r="R957" s="182" t="s">
        <v>2104</v>
      </c>
      <c r="S957" s="33" t="s">
        <v>2105</v>
      </c>
      <c r="T957" s="188" t="s">
        <v>664</v>
      </c>
      <c r="U957" s="35" t="s">
        <v>880</v>
      </c>
      <c r="V957" s="195"/>
      <c r="W957" s="218" t="s">
        <v>2497</v>
      </c>
    </row>
    <row r="958" s="83" customFormat="1" ht="26" customHeight="1" spans="1:23">
      <c r="A958" s="31" t="s">
        <v>1465</v>
      </c>
      <c r="B958" s="197" t="s">
        <v>20</v>
      </c>
      <c r="C958" s="31" t="s">
        <v>4279</v>
      </c>
      <c r="D958" s="197" t="s">
        <v>4280</v>
      </c>
      <c r="E958" s="198">
        <v>44209</v>
      </c>
      <c r="F958" s="199" t="s">
        <v>951</v>
      </c>
      <c r="G958" s="220" t="s">
        <v>4255</v>
      </c>
      <c r="H958" s="74">
        <v>20</v>
      </c>
      <c r="I958" s="74">
        <v>1</v>
      </c>
      <c r="J958" s="70">
        <v>281033.183584617</v>
      </c>
      <c r="K958" s="184">
        <v>51171.4588443657</v>
      </c>
      <c r="L958" s="184">
        <v>229861.724740251</v>
      </c>
      <c r="M958" s="182" t="s">
        <v>2079</v>
      </c>
      <c r="N958" s="182" t="s">
        <v>2080</v>
      </c>
      <c r="O958" s="33" t="s">
        <v>1997</v>
      </c>
      <c r="P958" s="182" t="s">
        <v>2081</v>
      </c>
      <c r="Q958" s="182" t="s">
        <v>2103</v>
      </c>
      <c r="R958" s="182" t="s">
        <v>2104</v>
      </c>
      <c r="S958" s="33" t="s">
        <v>2105</v>
      </c>
      <c r="T958" s="188" t="s">
        <v>664</v>
      </c>
      <c r="U958" s="35" t="s">
        <v>880</v>
      </c>
      <c r="V958" s="195"/>
      <c r="W958" s="218" t="s">
        <v>2497</v>
      </c>
    </row>
    <row r="959" s="83" customFormat="1" ht="26" customHeight="1" spans="1:23">
      <c r="A959" s="31" t="s">
        <v>1465</v>
      </c>
      <c r="B959" s="73" t="s">
        <v>20</v>
      </c>
      <c r="C959" s="31" t="s">
        <v>4281</v>
      </c>
      <c r="D959" s="73" t="s">
        <v>2087</v>
      </c>
      <c r="E959" s="198">
        <v>44209</v>
      </c>
      <c r="F959" s="199" t="s">
        <v>951</v>
      </c>
      <c r="G959" s="220" t="s">
        <v>4282</v>
      </c>
      <c r="H959" s="74">
        <v>10</v>
      </c>
      <c r="I959" s="74">
        <v>1</v>
      </c>
      <c r="J959" s="70">
        <v>352941.269424891</v>
      </c>
      <c r="K959" s="184">
        <v>128529.445615564</v>
      </c>
      <c r="L959" s="184">
        <v>224411.823809327</v>
      </c>
      <c r="M959" s="182" t="s">
        <v>2079</v>
      </c>
      <c r="N959" s="182" t="s">
        <v>2089</v>
      </c>
      <c r="O959" s="33" t="s">
        <v>1997</v>
      </c>
      <c r="P959" s="182" t="s">
        <v>2081</v>
      </c>
      <c r="Q959" s="182" t="s">
        <v>2103</v>
      </c>
      <c r="R959" s="182" t="s">
        <v>2104</v>
      </c>
      <c r="S959" s="33" t="s">
        <v>2105</v>
      </c>
      <c r="T959" s="188" t="s">
        <v>664</v>
      </c>
      <c r="U959" s="35" t="s">
        <v>880</v>
      </c>
      <c r="V959" s="195"/>
      <c r="W959" s="218" t="s">
        <v>2497</v>
      </c>
    </row>
    <row r="960" s="83" customFormat="1" ht="26" customHeight="1" spans="1:23">
      <c r="A960" s="31" t="s">
        <v>1465</v>
      </c>
      <c r="B960" s="197" t="s">
        <v>20</v>
      </c>
      <c r="C960" s="31" t="s">
        <v>4283</v>
      </c>
      <c r="D960" s="197" t="s">
        <v>4284</v>
      </c>
      <c r="E960" s="198">
        <v>44209</v>
      </c>
      <c r="F960" s="199" t="s">
        <v>951</v>
      </c>
      <c r="G960" s="220" t="s">
        <v>4285</v>
      </c>
      <c r="H960" s="74">
        <v>10</v>
      </c>
      <c r="I960" s="74">
        <v>1</v>
      </c>
      <c r="J960" s="70">
        <v>254750.323095529</v>
      </c>
      <c r="K960" s="184">
        <v>92771.5759939551</v>
      </c>
      <c r="L960" s="184">
        <v>161978.747101574</v>
      </c>
      <c r="M960" s="182" t="s">
        <v>2079</v>
      </c>
      <c r="N960" s="182" t="s">
        <v>2089</v>
      </c>
      <c r="O960" s="33" t="s">
        <v>1997</v>
      </c>
      <c r="P960" s="182" t="s">
        <v>2081</v>
      </c>
      <c r="Q960" s="182" t="s">
        <v>2103</v>
      </c>
      <c r="R960" s="182" t="s">
        <v>2104</v>
      </c>
      <c r="S960" s="33" t="s">
        <v>2105</v>
      </c>
      <c r="T960" s="188" t="s">
        <v>664</v>
      </c>
      <c r="U960" s="35" t="s">
        <v>880</v>
      </c>
      <c r="V960" s="195"/>
      <c r="W960" s="218" t="s">
        <v>2497</v>
      </c>
    </row>
    <row r="961" s="83" customFormat="1" ht="26" customHeight="1" spans="1:23">
      <c r="A961" s="31" t="s">
        <v>1465</v>
      </c>
      <c r="B961" s="197" t="s">
        <v>20</v>
      </c>
      <c r="C961" s="31" t="s">
        <v>4286</v>
      </c>
      <c r="D961" s="197" t="s">
        <v>2108</v>
      </c>
      <c r="E961" s="198">
        <v>44209</v>
      </c>
      <c r="F961" s="199" t="s">
        <v>951</v>
      </c>
      <c r="G961" s="220" t="s">
        <v>2078</v>
      </c>
      <c r="H961" s="74">
        <v>10</v>
      </c>
      <c r="I961" s="74">
        <v>1</v>
      </c>
      <c r="J961" s="70">
        <v>17863.2428432327</v>
      </c>
      <c r="K961" s="184">
        <v>6505.19760207724</v>
      </c>
      <c r="L961" s="184">
        <v>11358.0452411555</v>
      </c>
      <c r="M961" s="182" t="s">
        <v>2079</v>
      </c>
      <c r="N961" s="182" t="s">
        <v>2089</v>
      </c>
      <c r="O961" s="33" t="s">
        <v>1997</v>
      </c>
      <c r="P961" s="182" t="s">
        <v>2081</v>
      </c>
      <c r="Q961" s="182" t="s">
        <v>2103</v>
      </c>
      <c r="R961" s="182" t="s">
        <v>2104</v>
      </c>
      <c r="S961" s="33" t="s">
        <v>2105</v>
      </c>
      <c r="T961" s="188" t="s">
        <v>664</v>
      </c>
      <c r="U961" s="35" t="s">
        <v>880</v>
      </c>
      <c r="V961" s="195"/>
      <c r="W961" s="218" t="s">
        <v>2497</v>
      </c>
    </row>
    <row r="962" s="83" customFormat="1" ht="26" customHeight="1" spans="1:23">
      <c r="A962" s="31" t="s">
        <v>1465</v>
      </c>
      <c r="B962" s="197" t="s">
        <v>20</v>
      </c>
      <c r="C962" s="31" t="s">
        <v>4287</v>
      </c>
      <c r="D962" s="197" t="s">
        <v>4288</v>
      </c>
      <c r="E962" s="198">
        <v>44209</v>
      </c>
      <c r="F962" s="199" t="s">
        <v>951</v>
      </c>
      <c r="G962" s="220" t="s">
        <v>4289</v>
      </c>
      <c r="H962" s="74">
        <v>10</v>
      </c>
      <c r="I962" s="74">
        <v>1</v>
      </c>
      <c r="J962" s="70">
        <v>72249.421690782</v>
      </c>
      <c r="K962" s="184">
        <v>0</v>
      </c>
      <c r="L962" s="184">
        <v>72249.421690782</v>
      </c>
      <c r="M962" s="182" t="s">
        <v>2137</v>
      </c>
      <c r="N962" s="182" t="s">
        <v>2143</v>
      </c>
      <c r="O962" s="33" t="s">
        <v>1997</v>
      </c>
      <c r="P962" s="182" t="s">
        <v>2081</v>
      </c>
      <c r="Q962" s="182" t="s">
        <v>2103</v>
      </c>
      <c r="R962" s="182" t="s">
        <v>2104</v>
      </c>
      <c r="S962" s="33" t="s">
        <v>2105</v>
      </c>
      <c r="T962" s="188" t="s">
        <v>664</v>
      </c>
      <c r="U962" s="35" t="s">
        <v>880</v>
      </c>
      <c r="V962" s="195"/>
      <c r="W962" s="218" t="s">
        <v>2497</v>
      </c>
    </row>
    <row r="963" s="83" customFormat="1" ht="26" customHeight="1" spans="1:23">
      <c r="A963" s="31" t="s">
        <v>1465</v>
      </c>
      <c r="B963" s="197" t="s">
        <v>20</v>
      </c>
      <c r="C963" s="31" t="s">
        <v>4290</v>
      </c>
      <c r="D963" s="197" t="s">
        <v>4291</v>
      </c>
      <c r="E963" s="198">
        <v>44209</v>
      </c>
      <c r="F963" s="199" t="s">
        <v>951</v>
      </c>
      <c r="G963" s="220" t="s">
        <v>2243</v>
      </c>
      <c r="H963" s="74">
        <v>10</v>
      </c>
      <c r="I963" s="74">
        <v>1</v>
      </c>
      <c r="J963" s="70">
        <v>887700.768553514</v>
      </c>
      <c r="K963" s="184">
        <v>323271.029881571</v>
      </c>
      <c r="L963" s="184">
        <v>564429.738671943</v>
      </c>
      <c r="M963" s="182" t="s">
        <v>2079</v>
      </c>
      <c r="N963" s="182" t="s">
        <v>2089</v>
      </c>
      <c r="O963" s="33" t="s">
        <v>1997</v>
      </c>
      <c r="P963" s="182" t="s">
        <v>2081</v>
      </c>
      <c r="Q963" s="182" t="s">
        <v>2103</v>
      </c>
      <c r="R963" s="182" t="s">
        <v>2104</v>
      </c>
      <c r="S963" s="33" t="s">
        <v>2105</v>
      </c>
      <c r="T963" s="188" t="s">
        <v>664</v>
      </c>
      <c r="U963" s="35" t="s">
        <v>880</v>
      </c>
      <c r="V963" s="195"/>
      <c r="W963" s="218" t="s">
        <v>2497</v>
      </c>
    </row>
    <row r="964" s="83" customFormat="1" ht="26" customHeight="1" spans="1:23">
      <c r="A964" s="31" t="s">
        <v>1465</v>
      </c>
      <c r="B964" s="197" t="s">
        <v>20</v>
      </c>
      <c r="C964" s="31" t="s">
        <v>4292</v>
      </c>
      <c r="D964" s="197" t="s">
        <v>2368</v>
      </c>
      <c r="E964" s="198">
        <v>44209</v>
      </c>
      <c r="F964" s="199" t="s">
        <v>951</v>
      </c>
      <c r="G964" s="220" t="s">
        <v>4255</v>
      </c>
      <c r="H964" s="74">
        <v>10</v>
      </c>
      <c r="I964" s="74">
        <v>1</v>
      </c>
      <c r="J964" s="70">
        <v>8192060.41218316</v>
      </c>
      <c r="K964" s="184">
        <v>2983275.3334367</v>
      </c>
      <c r="L964" s="184">
        <v>5208785.07874646</v>
      </c>
      <c r="M964" s="182" t="s">
        <v>2079</v>
      </c>
      <c r="N964" s="182" t="s">
        <v>2096</v>
      </c>
      <c r="O964" s="33" t="s">
        <v>1997</v>
      </c>
      <c r="P964" s="182" t="s">
        <v>2081</v>
      </c>
      <c r="Q964" s="182" t="s">
        <v>2103</v>
      </c>
      <c r="R964" s="182" t="s">
        <v>2104</v>
      </c>
      <c r="S964" s="33" t="s">
        <v>2105</v>
      </c>
      <c r="T964" s="188" t="s">
        <v>664</v>
      </c>
      <c r="U964" s="35" t="s">
        <v>880</v>
      </c>
      <c r="V964" s="179" t="s">
        <v>4293</v>
      </c>
      <c r="W964" s="178" t="s">
        <v>4294</v>
      </c>
    </row>
    <row r="965" s="83" customFormat="1" ht="26" customHeight="1" spans="1:23">
      <c r="A965" s="31" t="s">
        <v>1465</v>
      </c>
      <c r="B965" s="197" t="s">
        <v>20</v>
      </c>
      <c r="C965" s="31" t="s">
        <v>4295</v>
      </c>
      <c r="D965" s="197" t="s">
        <v>4296</v>
      </c>
      <c r="E965" s="198">
        <v>44209</v>
      </c>
      <c r="F965" s="199" t="s">
        <v>951</v>
      </c>
      <c r="G965" s="220" t="s">
        <v>4255</v>
      </c>
      <c r="H965" s="74">
        <v>10</v>
      </c>
      <c r="I965" s="74">
        <v>1</v>
      </c>
      <c r="J965" s="70">
        <v>531346.140623546</v>
      </c>
      <c r="K965" s="184">
        <v>193498.552877075</v>
      </c>
      <c r="L965" s="184">
        <v>337847.587746471</v>
      </c>
      <c r="M965" s="182" t="s">
        <v>2079</v>
      </c>
      <c r="N965" s="182" t="s">
        <v>2096</v>
      </c>
      <c r="O965" s="33" t="s">
        <v>1997</v>
      </c>
      <c r="P965" s="182" t="s">
        <v>2081</v>
      </c>
      <c r="Q965" s="182" t="s">
        <v>2103</v>
      </c>
      <c r="R965" s="182" t="s">
        <v>2104</v>
      </c>
      <c r="S965" s="33" t="s">
        <v>2105</v>
      </c>
      <c r="T965" s="188" t="s">
        <v>664</v>
      </c>
      <c r="U965" s="35" t="s">
        <v>880</v>
      </c>
      <c r="V965" s="179" t="s">
        <v>4297</v>
      </c>
      <c r="W965" s="178" t="s">
        <v>4298</v>
      </c>
    </row>
    <row r="966" s="83" customFormat="1" ht="26" customHeight="1" spans="1:23">
      <c r="A966" s="31" t="s">
        <v>1465</v>
      </c>
      <c r="B966" s="197" t="s">
        <v>20</v>
      </c>
      <c r="C966" s="31" t="s">
        <v>4299</v>
      </c>
      <c r="D966" s="197" t="s">
        <v>4300</v>
      </c>
      <c r="E966" s="198">
        <v>44209</v>
      </c>
      <c r="F966" s="199" t="s">
        <v>951</v>
      </c>
      <c r="G966" s="220" t="s">
        <v>4255</v>
      </c>
      <c r="H966" s="74">
        <v>10</v>
      </c>
      <c r="I966" s="74">
        <v>1</v>
      </c>
      <c r="J966" s="70">
        <v>455114.467343509</v>
      </c>
      <c r="K966" s="184">
        <v>165737.518524261</v>
      </c>
      <c r="L966" s="184">
        <v>289376.948819248</v>
      </c>
      <c r="M966" s="182" t="s">
        <v>2079</v>
      </c>
      <c r="N966" s="182" t="s">
        <v>2096</v>
      </c>
      <c r="O966" s="33" t="s">
        <v>1997</v>
      </c>
      <c r="P966" s="182" t="s">
        <v>2081</v>
      </c>
      <c r="Q966" s="182" t="s">
        <v>2103</v>
      </c>
      <c r="R966" s="182" t="s">
        <v>2104</v>
      </c>
      <c r="S966" s="33" t="s">
        <v>2105</v>
      </c>
      <c r="T966" s="188" t="s">
        <v>664</v>
      </c>
      <c r="U966" s="35" t="s">
        <v>880</v>
      </c>
      <c r="V966" s="177"/>
      <c r="W966" s="178"/>
    </row>
    <row r="967" s="83" customFormat="1" ht="26" customHeight="1" spans="1:23">
      <c r="A967" s="31" t="s">
        <v>1465</v>
      </c>
      <c r="B967" s="197" t="s">
        <v>20</v>
      </c>
      <c r="C967" s="31" t="s">
        <v>4301</v>
      </c>
      <c r="D967" s="197" t="s">
        <v>4302</v>
      </c>
      <c r="E967" s="198">
        <v>44209</v>
      </c>
      <c r="F967" s="199" t="s">
        <v>951</v>
      </c>
      <c r="G967" s="220" t="s">
        <v>4255</v>
      </c>
      <c r="H967" s="74">
        <v>10</v>
      </c>
      <c r="I967" s="74">
        <v>1</v>
      </c>
      <c r="J967" s="70">
        <v>136534.340203053</v>
      </c>
      <c r="K967" s="184">
        <v>49721.2555572785</v>
      </c>
      <c r="L967" s="184">
        <v>86813.0846457745</v>
      </c>
      <c r="M967" s="182" t="s">
        <v>2079</v>
      </c>
      <c r="N967" s="182" t="s">
        <v>2096</v>
      </c>
      <c r="O967" s="33" t="s">
        <v>1997</v>
      </c>
      <c r="P967" s="182" t="s">
        <v>2081</v>
      </c>
      <c r="Q967" s="182" t="s">
        <v>2103</v>
      </c>
      <c r="R967" s="182" t="s">
        <v>2104</v>
      </c>
      <c r="S967" s="33" t="s">
        <v>2105</v>
      </c>
      <c r="T967" s="188" t="s">
        <v>664</v>
      </c>
      <c r="U967" s="35" t="s">
        <v>880</v>
      </c>
      <c r="V967" s="177"/>
      <c r="W967" s="178"/>
    </row>
    <row r="968" s="83" customFormat="1" ht="26" customHeight="1" spans="1:23">
      <c r="A968" s="30" t="s">
        <v>1467</v>
      </c>
      <c r="B968" s="31" t="s">
        <v>20</v>
      </c>
      <c r="C968" s="31" t="s">
        <v>4303</v>
      </c>
      <c r="D968" s="31" t="s">
        <v>2199</v>
      </c>
      <c r="E968" s="32">
        <v>44287</v>
      </c>
      <c r="F968" s="31" t="s">
        <v>4304</v>
      </c>
      <c r="G968" s="31" t="s">
        <v>2195</v>
      </c>
      <c r="H968" s="33">
        <v>10</v>
      </c>
      <c r="I968" s="33">
        <v>9138</v>
      </c>
      <c r="J968" s="34">
        <v>685300</v>
      </c>
      <c r="K968" s="34">
        <v>0</v>
      </c>
      <c r="L968" s="34">
        <v>685300</v>
      </c>
      <c r="M968" s="33" t="s">
        <v>2137</v>
      </c>
      <c r="N968" s="33" t="s">
        <v>2143</v>
      </c>
      <c r="O968" s="33" t="s">
        <v>1997</v>
      </c>
      <c r="P968" s="33" t="s">
        <v>2081</v>
      </c>
      <c r="Q968" s="33" t="s">
        <v>2103</v>
      </c>
      <c r="R968" s="33" t="s">
        <v>2305</v>
      </c>
      <c r="S968" s="33" t="s">
        <v>2084</v>
      </c>
      <c r="T968" s="41" t="s">
        <v>2159</v>
      </c>
      <c r="U968" s="35" t="s">
        <v>900</v>
      </c>
      <c r="V968" s="177"/>
      <c r="W968" s="178"/>
    </row>
    <row r="969" s="83" customFormat="1" ht="26" customHeight="1" spans="1:23">
      <c r="A969" s="31" t="s">
        <v>1475</v>
      </c>
      <c r="B969" s="31" t="s">
        <v>20</v>
      </c>
      <c r="C969" s="31" t="s">
        <v>4305</v>
      </c>
      <c r="D969" s="31" t="s">
        <v>4306</v>
      </c>
      <c r="E969" s="32">
        <v>44146</v>
      </c>
      <c r="F969" s="31" t="s">
        <v>4307</v>
      </c>
      <c r="G969" s="38" t="s">
        <v>4308</v>
      </c>
      <c r="H969" s="33">
        <v>10</v>
      </c>
      <c r="I969" s="33">
        <v>1</v>
      </c>
      <c r="J969" s="34">
        <v>3121340.19</v>
      </c>
      <c r="K969" s="34">
        <v>1186109.2722</v>
      </c>
      <c r="L969" s="34">
        <v>1935230.9178</v>
      </c>
      <c r="M969" s="33" t="s">
        <v>2079</v>
      </c>
      <c r="N969" s="33" t="s">
        <v>2080</v>
      </c>
      <c r="O969" s="33" t="s">
        <v>1997</v>
      </c>
      <c r="P969" s="33" t="s">
        <v>2081</v>
      </c>
      <c r="Q969" s="33" t="s">
        <v>2103</v>
      </c>
      <c r="R969" s="33" t="s">
        <v>2104</v>
      </c>
      <c r="S969" s="33" t="s">
        <v>2084</v>
      </c>
      <c r="T969" s="33" t="s">
        <v>2081</v>
      </c>
      <c r="U969" s="35" t="s">
        <v>880</v>
      </c>
      <c r="V969" s="177"/>
      <c r="W969" s="178"/>
    </row>
    <row r="970" s="83" customFormat="1" ht="26" customHeight="1" spans="1:23">
      <c r="A970" s="31" t="s">
        <v>1475</v>
      </c>
      <c r="B970" s="31" t="s">
        <v>20</v>
      </c>
      <c r="C970" s="31" t="s">
        <v>4309</v>
      </c>
      <c r="D970" s="31" t="s">
        <v>4310</v>
      </c>
      <c r="E970" s="32">
        <v>44146</v>
      </c>
      <c r="F970" s="31" t="s">
        <v>4307</v>
      </c>
      <c r="G970" s="31" t="s">
        <v>4311</v>
      </c>
      <c r="H970" s="33">
        <v>10</v>
      </c>
      <c r="I970" s="33">
        <v>1</v>
      </c>
      <c r="J970" s="34">
        <v>2167484.13</v>
      </c>
      <c r="K970" s="34">
        <v>823643.9694</v>
      </c>
      <c r="L970" s="34">
        <v>1343840.1606</v>
      </c>
      <c r="M970" s="33" t="s">
        <v>2079</v>
      </c>
      <c r="N970" s="33" t="s">
        <v>2080</v>
      </c>
      <c r="O970" s="33" t="s">
        <v>1997</v>
      </c>
      <c r="P970" s="33" t="s">
        <v>2081</v>
      </c>
      <c r="Q970" s="33" t="s">
        <v>2103</v>
      </c>
      <c r="R970" s="33" t="s">
        <v>2104</v>
      </c>
      <c r="S970" s="33" t="s">
        <v>2084</v>
      </c>
      <c r="T970" s="33" t="s">
        <v>2081</v>
      </c>
      <c r="U970" s="35" t="s">
        <v>880</v>
      </c>
      <c r="V970" s="177"/>
      <c r="W970" s="178"/>
    </row>
    <row r="971" s="83" customFormat="1" ht="26" customHeight="1" spans="1:23">
      <c r="A971" s="31" t="s">
        <v>1475</v>
      </c>
      <c r="B971" s="31" t="s">
        <v>20</v>
      </c>
      <c r="C971" s="31" t="s">
        <v>4312</v>
      </c>
      <c r="D971" s="31" t="s">
        <v>4313</v>
      </c>
      <c r="E971" s="32">
        <v>44146</v>
      </c>
      <c r="F971" s="31" t="s">
        <v>4307</v>
      </c>
      <c r="G971" s="38" t="s">
        <v>4314</v>
      </c>
      <c r="H971" s="33">
        <v>10</v>
      </c>
      <c r="I971" s="33">
        <v>1</v>
      </c>
      <c r="J971" s="34">
        <v>438980.09</v>
      </c>
      <c r="K971" s="34">
        <v>166812.4342</v>
      </c>
      <c r="L971" s="34">
        <v>272167.6558</v>
      </c>
      <c r="M971" s="33" t="s">
        <v>2079</v>
      </c>
      <c r="N971" s="33" t="s">
        <v>2080</v>
      </c>
      <c r="O971" s="33" t="s">
        <v>1997</v>
      </c>
      <c r="P971" s="33" t="s">
        <v>2081</v>
      </c>
      <c r="Q971" s="33" t="s">
        <v>2103</v>
      </c>
      <c r="R971" s="33" t="s">
        <v>2104</v>
      </c>
      <c r="S971" s="33" t="s">
        <v>2084</v>
      </c>
      <c r="T971" s="33" t="s">
        <v>2081</v>
      </c>
      <c r="U971" s="35" t="s">
        <v>880</v>
      </c>
      <c r="V971" s="177"/>
      <c r="W971" s="178"/>
    </row>
    <row r="972" s="83" customFormat="1" ht="26" customHeight="1" spans="1:23">
      <c r="A972" s="31" t="s">
        <v>1475</v>
      </c>
      <c r="B972" s="31" t="s">
        <v>20</v>
      </c>
      <c r="C972" s="31" t="s">
        <v>4315</v>
      </c>
      <c r="D972" s="31" t="s">
        <v>4316</v>
      </c>
      <c r="E972" s="32">
        <v>44146</v>
      </c>
      <c r="F972" s="31" t="s">
        <v>4307</v>
      </c>
      <c r="G972" s="38" t="s">
        <v>4317</v>
      </c>
      <c r="H972" s="33">
        <v>10</v>
      </c>
      <c r="I972" s="33">
        <v>1</v>
      </c>
      <c r="J972" s="34">
        <v>473091.11</v>
      </c>
      <c r="K972" s="34">
        <v>179774.6218</v>
      </c>
      <c r="L972" s="34">
        <v>293316.4882</v>
      </c>
      <c r="M972" s="33" t="s">
        <v>2079</v>
      </c>
      <c r="N972" s="33" t="s">
        <v>2080</v>
      </c>
      <c r="O972" s="33" t="s">
        <v>1997</v>
      </c>
      <c r="P972" s="33" t="s">
        <v>2081</v>
      </c>
      <c r="Q972" s="33" t="s">
        <v>2103</v>
      </c>
      <c r="R972" s="33" t="s">
        <v>2104</v>
      </c>
      <c r="S972" s="33" t="s">
        <v>2084</v>
      </c>
      <c r="T972" s="33" t="s">
        <v>2081</v>
      </c>
      <c r="U972" s="35" t="s">
        <v>880</v>
      </c>
      <c r="V972" s="177"/>
      <c r="W972" s="178"/>
    </row>
    <row r="973" s="83" customFormat="1" ht="26" customHeight="1" spans="1:23">
      <c r="A973" s="31" t="s">
        <v>1475</v>
      </c>
      <c r="B973" s="31" t="s">
        <v>20</v>
      </c>
      <c r="C973" s="31" t="s">
        <v>4318</v>
      </c>
      <c r="D973" s="31" t="s">
        <v>2481</v>
      </c>
      <c r="E973" s="32">
        <v>44146</v>
      </c>
      <c r="F973" s="31" t="s">
        <v>4307</v>
      </c>
      <c r="G973" s="38" t="s">
        <v>2243</v>
      </c>
      <c r="H973" s="33">
        <v>10</v>
      </c>
      <c r="I973" s="33">
        <v>1</v>
      </c>
      <c r="J973" s="34">
        <v>249934.93</v>
      </c>
      <c r="K973" s="34">
        <v>94975.2734</v>
      </c>
      <c r="L973" s="34">
        <v>154959.6566</v>
      </c>
      <c r="M973" s="33" t="s">
        <v>2079</v>
      </c>
      <c r="N973" s="33" t="s">
        <v>2089</v>
      </c>
      <c r="O973" s="33" t="s">
        <v>1997</v>
      </c>
      <c r="P973" s="33" t="s">
        <v>2081</v>
      </c>
      <c r="Q973" s="33" t="s">
        <v>2103</v>
      </c>
      <c r="R973" s="33" t="s">
        <v>2104</v>
      </c>
      <c r="S973" s="33" t="s">
        <v>2084</v>
      </c>
      <c r="T973" s="33" t="s">
        <v>2081</v>
      </c>
      <c r="U973" s="35" t="s">
        <v>880</v>
      </c>
      <c r="V973" s="177"/>
      <c r="W973" s="178"/>
    </row>
    <row r="974" s="83" customFormat="1" ht="26" customHeight="1" spans="1:23">
      <c r="A974" s="31" t="s">
        <v>1475</v>
      </c>
      <c r="B974" s="31" t="s">
        <v>20</v>
      </c>
      <c r="C974" s="31" t="s">
        <v>4319</v>
      </c>
      <c r="D974" s="31" t="s">
        <v>2483</v>
      </c>
      <c r="E974" s="32">
        <v>44146</v>
      </c>
      <c r="F974" s="31" t="s">
        <v>4307</v>
      </c>
      <c r="G974" s="38" t="s">
        <v>2243</v>
      </c>
      <c r="H974" s="33">
        <v>10</v>
      </c>
      <c r="I974" s="33">
        <v>1</v>
      </c>
      <c r="J974" s="34">
        <v>69709.74</v>
      </c>
      <c r="K974" s="34">
        <v>26489.7012</v>
      </c>
      <c r="L974" s="34">
        <v>43220.0388</v>
      </c>
      <c r="M974" s="33" t="s">
        <v>2079</v>
      </c>
      <c r="N974" s="33" t="s">
        <v>2089</v>
      </c>
      <c r="O974" s="33" t="s">
        <v>1997</v>
      </c>
      <c r="P974" s="33" t="s">
        <v>2081</v>
      </c>
      <c r="Q974" s="33" t="s">
        <v>2103</v>
      </c>
      <c r="R974" s="33" t="s">
        <v>2104</v>
      </c>
      <c r="S974" s="33" t="s">
        <v>2084</v>
      </c>
      <c r="T974" s="33" t="s">
        <v>2081</v>
      </c>
      <c r="U974" s="35" t="s">
        <v>880</v>
      </c>
      <c r="V974" s="177"/>
      <c r="W974" s="178"/>
    </row>
    <row r="975" s="83" customFormat="1" ht="26" customHeight="1" spans="1:23">
      <c r="A975" s="31" t="s">
        <v>1475</v>
      </c>
      <c r="B975" s="31" t="s">
        <v>20</v>
      </c>
      <c r="C975" s="31" t="s">
        <v>4320</v>
      </c>
      <c r="D975" s="31" t="s">
        <v>4321</v>
      </c>
      <c r="E975" s="32">
        <v>44146</v>
      </c>
      <c r="F975" s="31" t="s">
        <v>4307</v>
      </c>
      <c r="G975" s="31" t="s">
        <v>2243</v>
      </c>
      <c r="H975" s="33">
        <v>5</v>
      </c>
      <c r="I975" s="33">
        <v>6</v>
      </c>
      <c r="J975" s="34">
        <v>83148</v>
      </c>
      <c r="K975" s="34">
        <v>63192.48</v>
      </c>
      <c r="L975" s="34">
        <v>19955.52</v>
      </c>
      <c r="M975" s="33" t="s">
        <v>2079</v>
      </c>
      <c r="N975" s="33" t="s">
        <v>2096</v>
      </c>
      <c r="O975" s="33" t="s">
        <v>1997</v>
      </c>
      <c r="P975" s="33" t="s">
        <v>2081</v>
      </c>
      <c r="Q975" s="33" t="s">
        <v>2103</v>
      </c>
      <c r="R975" s="33" t="s">
        <v>2104</v>
      </c>
      <c r="S975" s="33" t="s">
        <v>2084</v>
      </c>
      <c r="T975" s="33" t="s">
        <v>2081</v>
      </c>
      <c r="U975" s="35" t="s">
        <v>880</v>
      </c>
      <c r="V975" s="177"/>
      <c r="W975" s="178"/>
    </row>
    <row r="976" s="83" customFormat="1" ht="26" customHeight="1" spans="1:23">
      <c r="A976" s="31" t="s">
        <v>1475</v>
      </c>
      <c r="B976" s="31" t="s">
        <v>20</v>
      </c>
      <c r="C976" s="31" t="s">
        <v>4322</v>
      </c>
      <c r="D976" s="31" t="s">
        <v>4323</v>
      </c>
      <c r="E976" s="32">
        <v>44146</v>
      </c>
      <c r="F976" s="31" t="s">
        <v>4307</v>
      </c>
      <c r="G976" s="31" t="s">
        <v>2243</v>
      </c>
      <c r="H976" s="33">
        <v>5</v>
      </c>
      <c r="I976" s="33">
        <v>4</v>
      </c>
      <c r="J976" s="34">
        <v>386845</v>
      </c>
      <c r="K976" s="34">
        <v>294002.2</v>
      </c>
      <c r="L976" s="34">
        <v>92842.8</v>
      </c>
      <c r="M976" s="33" t="s">
        <v>2079</v>
      </c>
      <c r="N976" s="33" t="s">
        <v>2096</v>
      </c>
      <c r="O976" s="33" t="s">
        <v>1997</v>
      </c>
      <c r="P976" s="33" t="s">
        <v>2081</v>
      </c>
      <c r="Q976" s="33" t="s">
        <v>2103</v>
      </c>
      <c r="R976" s="33" t="s">
        <v>2104</v>
      </c>
      <c r="S976" s="33" t="s">
        <v>2084</v>
      </c>
      <c r="T976" s="33" t="s">
        <v>2081</v>
      </c>
      <c r="U976" s="35" t="s">
        <v>880</v>
      </c>
      <c r="V976" s="177"/>
      <c r="W976" s="178"/>
    </row>
    <row r="977" s="83" customFormat="1" ht="26" customHeight="1" spans="1:23">
      <c r="A977" s="31" t="s">
        <v>1475</v>
      </c>
      <c r="B977" s="31" t="s">
        <v>20</v>
      </c>
      <c r="C977" s="31" t="s">
        <v>4324</v>
      </c>
      <c r="D977" s="31" t="s">
        <v>4325</v>
      </c>
      <c r="E977" s="32">
        <v>44146</v>
      </c>
      <c r="F977" s="31" t="s">
        <v>4307</v>
      </c>
      <c r="G977" s="31" t="s">
        <v>2092</v>
      </c>
      <c r="H977" s="33">
        <v>3</v>
      </c>
      <c r="I977" s="33">
        <v>1896</v>
      </c>
      <c r="J977" s="34">
        <v>35132.88</v>
      </c>
      <c r="K977" s="34">
        <v>33376.236</v>
      </c>
      <c r="L977" s="34">
        <v>1756.644</v>
      </c>
      <c r="M977" s="33" t="s">
        <v>2123</v>
      </c>
      <c r="N977" s="33" t="s">
        <v>2124</v>
      </c>
      <c r="O977" s="33" t="s">
        <v>1997</v>
      </c>
      <c r="P977" s="33" t="s">
        <v>2081</v>
      </c>
      <c r="Q977" s="33" t="s">
        <v>2103</v>
      </c>
      <c r="R977" s="33" t="s">
        <v>2104</v>
      </c>
      <c r="S977" s="33" t="s">
        <v>2084</v>
      </c>
      <c r="T977" s="33" t="s">
        <v>2081</v>
      </c>
      <c r="U977" s="35" t="s">
        <v>880</v>
      </c>
      <c r="V977" s="177"/>
      <c r="W977" s="178"/>
    </row>
    <row r="978" s="83" customFormat="1" ht="26" customHeight="1" spans="1:23">
      <c r="A978" s="31" t="s">
        <v>1475</v>
      </c>
      <c r="B978" s="31" t="s">
        <v>20</v>
      </c>
      <c r="C978" s="31" t="s">
        <v>4326</v>
      </c>
      <c r="D978" s="31" t="s">
        <v>4327</v>
      </c>
      <c r="E978" s="32">
        <v>44146</v>
      </c>
      <c r="F978" s="31" t="s">
        <v>4307</v>
      </c>
      <c r="G978" s="31" t="s">
        <v>2092</v>
      </c>
      <c r="H978" s="33">
        <v>10</v>
      </c>
      <c r="I978" s="33">
        <v>1896</v>
      </c>
      <c r="J978" s="34">
        <v>454148.88</v>
      </c>
      <c r="K978" s="34">
        <v>172576.5744</v>
      </c>
      <c r="L978" s="34">
        <v>281572.3056</v>
      </c>
      <c r="M978" s="33" t="s">
        <v>2079</v>
      </c>
      <c r="N978" s="33" t="s">
        <v>2089</v>
      </c>
      <c r="O978" s="33" t="s">
        <v>1997</v>
      </c>
      <c r="P978" s="33" t="s">
        <v>2081</v>
      </c>
      <c r="Q978" s="33" t="s">
        <v>2103</v>
      </c>
      <c r="R978" s="33" t="s">
        <v>2104</v>
      </c>
      <c r="S978" s="33" t="s">
        <v>2084</v>
      </c>
      <c r="T978" s="33" t="s">
        <v>2081</v>
      </c>
      <c r="U978" s="35" t="s">
        <v>880</v>
      </c>
      <c r="V978" s="177"/>
      <c r="W978" s="178"/>
    </row>
    <row r="979" s="83" customFormat="1" ht="26" customHeight="1" spans="1:23">
      <c r="A979" s="31" t="s">
        <v>1475</v>
      </c>
      <c r="B979" s="31" t="s">
        <v>20</v>
      </c>
      <c r="C979" s="31" t="s">
        <v>4328</v>
      </c>
      <c r="D979" s="31" t="s">
        <v>4329</v>
      </c>
      <c r="E979" s="32">
        <v>44146</v>
      </c>
      <c r="F979" s="31" t="s">
        <v>4307</v>
      </c>
      <c r="G979" s="31" t="s">
        <v>2092</v>
      </c>
      <c r="H979" s="33">
        <v>10</v>
      </c>
      <c r="I979" s="33">
        <v>24</v>
      </c>
      <c r="J979" s="34">
        <v>17700</v>
      </c>
      <c r="K979" s="34">
        <v>6726</v>
      </c>
      <c r="L979" s="34">
        <v>10974</v>
      </c>
      <c r="M979" s="33" t="s">
        <v>2079</v>
      </c>
      <c r="N979" s="33" t="s">
        <v>2096</v>
      </c>
      <c r="O979" s="33" t="s">
        <v>1997</v>
      </c>
      <c r="P979" s="33" t="s">
        <v>2081</v>
      </c>
      <c r="Q979" s="33" t="s">
        <v>2103</v>
      </c>
      <c r="R979" s="33" t="s">
        <v>2104</v>
      </c>
      <c r="S979" s="33" t="s">
        <v>2084</v>
      </c>
      <c r="T979" s="33" t="s">
        <v>2081</v>
      </c>
      <c r="U979" s="35" t="s">
        <v>880</v>
      </c>
      <c r="V979" s="177"/>
      <c r="W979" s="178"/>
    </row>
    <row r="980" s="83" customFormat="1" ht="26" customHeight="1" spans="1:23">
      <c r="A980" s="31" t="s">
        <v>1475</v>
      </c>
      <c r="B980" s="31" t="s">
        <v>20</v>
      </c>
      <c r="C980" s="31" t="s">
        <v>4330</v>
      </c>
      <c r="D980" s="31" t="s">
        <v>4331</v>
      </c>
      <c r="E980" s="32">
        <v>44146</v>
      </c>
      <c r="F980" s="31" t="s">
        <v>4307</v>
      </c>
      <c r="G980" s="31" t="s">
        <v>2095</v>
      </c>
      <c r="H980" s="33">
        <v>10</v>
      </c>
      <c r="I980" s="33">
        <v>1896</v>
      </c>
      <c r="J980" s="34">
        <v>615479.52</v>
      </c>
      <c r="K980" s="34">
        <v>233882.2176</v>
      </c>
      <c r="L980" s="34">
        <v>381597.3024</v>
      </c>
      <c r="M980" s="33" t="s">
        <v>2079</v>
      </c>
      <c r="N980" s="33" t="s">
        <v>2089</v>
      </c>
      <c r="O980" s="33" t="s">
        <v>1997</v>
      </c>
      <c r="P980" s="33" t="s">
        <v>2081</v>
      </c>
      <c r="Q980" s="33" t="s">
        <v>2103</v>
      </c>
      <c r="R980" s="33" t="s">
        <v>2104</v>
      </c>
      <c r="S980" s="33" t="s">
        <v>2084</v>
      </c>
      <c r="T980" s="33" t="s">
        <v>2081</v>
      </c>
      <c r="U980" s="35" t="s">
        <v>880</v>
      </c>
      <c r="V980" s="177"/>
      <c r="W980" s="178"/>
    </row>
    <row r="981" s="83" customFormat="1" ht="26" customHeight="1" spans="1:23">
      <c r="A981" s="31" t="s">
        <v>1475</v>
      </c>
      <c r="B981" s="31" t="s">
        <v>20</v>
      </c>
      <c r="C981" s="31" t="s">
        <v>4332</v>
      </c>
      <c r="D981" s="31" t="s">
        <v>4333</v>
      </c>
      <c r="E981" s="32">
        <v>44146</v>
      </c>
      <c r="F981" s="31" t="s">
        <v>4307</v>
      </c>
      <c r="G981" s="31" t="s">
        <v>2092</v>
      </c>
      <c r="H981" s="33">
        <v>10</v>
      </c>
      <c r="I981" s="33">
        <v>2</v>
      </c>
      <c r="J981" s="34">
        <v>360000</v>
      </c>
      <c r="K981" s="34">
        <v>136800</v>
      </c>
      <c r="L981" s="34">
        <v>223200</v>
      </c>
      <c r="M981" s="33" t="s">
        <v>2079</v>
      </c>
      <c r="N981" s="33" t="s">
        <v>2096</v>
      </c>
      <c r="O981" s="33" t="s">
        <v>1997</v>
      </c>
      <c r="P981" s="33" t="s">
        <v>2081</v>
      </c>
      <c r="Q981" s="33" t="s">
        <v>2103</v>
      </c>
      <c r="R981" s="33" t="s">
        <v>2104</v>
      </c>
      <c r="S981" s="33" t="s">
        <v>2084</v>
      </c>
      <c r="T981" s="33" t="s">
        <v>2081</v>
      </c>
      <c r="U981" s="35" t="s">
        <v>880</v>
      </c>
      <c r="V981" s="177"/>
      <c r="W981" s="178"/>
    </row>
    <row r="982" s="83" customFormat="1" ht="26" customHeight="1" spans="1:23">
      <c r="A982" s="31" t="s">
        <v>1475</v>
      </c>
      <c r="B982" s="31" t="s">
        <v>20</v>
      </c>
      <c r="C982" s="31" t="s">
        <v>4334</v>
      </c>
      <c r="D982" s="31" t="s">
        <v>4323</v>
      </c>
      <c r="E982" s="32">
        <v>44146</v>
      </c>
      <c r="F982" s="31" t="s">
        <v>4307</v>
      </c>
      <c r="G982" s="31" t="s">
        <v>2095</v>
      </c>
      <c r="H982" s="33">
        <v>10</v>
      </c>
      <c r="I982" s="33">
        <v>3</v>
      </c>
      <c r="J982" s="34">
        <v>290200</v>
      </c>
      <c r="K982" s="34">
        <v>110276</v>
      </c>
      <c r="L982" s="34">
        <v>179924</v>
      </c>
      <c r="M982" s="33" t="s">
        <v>2079</v>
      </c>
      <c r="N982" s="33" t="s">
        <v>2096</v>
      </c>
      <c r="O982" s="33" t="s">
        <v>1997</v>
      </c>
      <c r="P982" s="33" t="s">
        <v>2081</v>
      </c>
      <c r="Q982" s="33" t="s">
        <v>2103</v>
      </c>
      <c r="R982" s="33" t="s">
        <v>2104</v>
      </c>
      <c r="S982" s="33" t="s">
        <v>2084</v>
      </c>
      <c r="T982" s="33" t="s">
        <v>2081</v>
      </c>
      <c r="U982" s="35" t="s">
        <v>880</v>
      </c>
      <c r="V982" s="177"/>
      <c r="W982" s="178"/>
    </row>
    <row r="983" s="83" customFormat="1" ht="26" customHeight="1" spans="1:23">
      <c r="A983" s="31" t="s">
        <v>1475</v>
      </c>
      <c r="B983" s="31" t="s">
        <v>20</v>
      </c>
      <c r="C983" s="31" t="s">
        <v>4335</v>
      </c>
      <c r="D983" s="31" t="s">
        <v>4325</v>
      </c>
      <c r="E983" s="32">
        <v>44146</v>
      </c>
      <c r="F983" s="31" t="s">
        <v>4307</v>
      </c>
      <c r="G983" s="31" t="s">
        <v>2092</v>
      </c>
      <c r="H983" s="33">
        <v>3</v>
      </c>
      <c r="I983" s="33">
        <v>306</v>
      </c>
      <c r="J983" s="34">
        <v>5700</v>
      </c>
      <c r="K983" s="34">
        <v>5415</v>
      </c>
      <c r="L983" s="34">
        <v>285</v>
      </c>
      <c r="M983" s="33" t="s">
        <v>2123</v>
      </c>
      <c r="N983" s="33" t="s">
        <v>2124</v>
      </c>
      <c r="O983" s="33" t="s">
        <v>1997</v>
      </c>
      <c r="P983" s="33" t="s">
        <v>2081</v>
      </c>
      <c r="Q983" s="33" t="s">
        <v>2103</v>
      </c>
      <c r="R983" s="33" t="s">
        <v>2104</v>
      </c>
      <c r="S983" s="33" t="s">
        <v>2084</v>
      </c>
      <c r="T983" s="33" t="s">
        <v>2081</v>
      </c>
      <c r="U983" s="35" t="s">
        <v>880</v>
      </c>
      <c r="V983" s="177"/>
      <c r="W983" s="178"/>
    </row>
    <row r="984" s="83" customFormat="1" ht="26" customHeight="1" spans="1:23">
      <c r="A984" s="31" t="s">
        <v>1475</v>
      </c>
      <c r="B984" s="31" t="s">
        <v>20</v>
      </c>
      <c r="C984" s="31" t="s">
        <v>4336</v>
      </c>
      <c r="D984" s="31" t="s">
        <v>4327</v>
      </c>
      <c r="E984" s="32">
        <v>44146</v>
      </c>
      <c r="F984" s="31" t="s">
        <v>4307</v>
      </c>
      <c r="G984" s="31" t="s">
        <v>2092</v>
      </c>
      <c r="H984" s="33">
        <v>10</v>
      </c>
      <c r="I984" s="33">
        <v>108</v>
      </c>
      <c r="J984" s="34">
        <v>135000</v>
      </c>
      <c r="K984" s="34">
        <v>51300</v>
      </c>
      <c r="L984" s="34">
        <v>83700</v>
      </c>
      <c r="M984" s="33" t="s">
        <v>2079</v>
      </c>
      <c r="N984" s="33" t="s">
        <v>2089</v>
      </c>
      <c r="O984" s="33" t="s">
        <v>1997</v>
      </c>
      <c r="P984" s="33" t="s">
        <v>2081</v>
      </c>
      <c r="Q984" s="33" t="s">
        <v>2103</v>
      </c>
      <c r="R984" s="33" t="s">
        <v>2104</v>
      </c>
      <c r="S984" s="33" t="s">
        <v>2084</v>
      </c>
      <c r="T984" s="33" t="s">
        <v>2081</v>
      </c>
      <c r="U984" s="35" t="s">
        <v>880</v>
      </c>
      <c r="V984" s="177"/>
      <c r="W984" s="178"/>
    </row>
    <row r="985" s="83" customFormat="1" ht="26" customHeight="1" spans="1:23">
      <c r="A985" s="31" t="s">
        <v>1475</v>
      </c>
      <c r="B985" s="31" t="s">
        <v>20</v>
      </c>
      <c r="C985" s="31" t="s">
        <v>4337</v>
      </c>
      <c r="D985" s="31" t="s">
        <v>4329</v>
      </c>
      <c r="E985" s="32">
        <v>44146</v>
      </c>
      <c r="F985" s="31" t="s">
        <v>4307</v>
      </c>
      <c r="G985" s="31" t="s">
        <v>2092</v>
      </c>
      <c r="H985" s="33">
        <v>10</v>
      </c>
      <c r="I985" s="33">
        <v>36</v>
      </c>
      <c r="J985" s="34">
        <v>27000</v>
      </c>
      <c r="K985" s="34">
        <v>10260</v>
      </c>
      <c r="L985" s="34">
        <v>16740</v>
      </c>
      <c r="M985" s="33" t="s">
        <v>2079</v>
      </c>
      <c r="N985" s="33" t="s">
        <v>2096</v>
      </c>
      <c r="O985" s="33" t="s">
        <v>1997</v>
      </c>
      <c r="P985" s="33" t="s">
        <v>2081</v>
      </c>
      <c r="Q985" s="33" t="s">
        <v>2103</v>
      </c>
      <c r="R985" s="33" t="s">
        <v>2104</v>
      </c>
      <c r="S985" s="33" t="s">
        <v>2084</v>
      </c>
      <c r="T985" s="33" t="s">
        <v>2081</v>
      </c>
      <c r="U985" s="35" t="s">
        <v>880</v>
      </c>
      <c r="V985" s="177"/>
      <c r="W985" s="178"/>
    </row>
    <row r="986" s="83" customFormat="1" ht="26" customHeight="1" spans="1:23">
      <c r="A986" s="31" t="s">
        <v>1475</v>
      </c>
      <c r="B986" s="31" t="s">
        <v>20</v>
      </c>
      <c r="C986" s="31" t="s">
        <v>4338</v>
      </c>
      <c r="D986" s="31" t="s">
        <v>4339</v>
      </c>
      <c r="E986" s="32">
        <v>44146</v>
      </c>
      <c r="F986" s="31" t="s">
        <v>4307</v>
      </c>
      <c r="G986" s="31" t="s">
        <v>2095</v>
      </c>
      <c r="H986" s="33">
        <v>10</v>
      </c>
      <c r="I986" s="33">
        <v>240</v>
      </c>
      <c r="J986" s="34">
        <v>38400</v>
      </c>
      <c r="K986" s="34">
        <v>14592</v>
      </c>
      <c r="L986" s="34">
        <v>23808</v>
      </c>
      <c r="M986" s="33" t="s">
        <v>2079</v>
      </c>
      <c r="N986" s="33" t="s">
        <v>2089</v>
      </c>
      <c r="O986" s="33" t="s">
        <v>1997</v>
      </c>
      <c r="P986" s="33" t="s">
        <v>2081</v>
      </c>
      <c r="Q986" s="33" t="s">
        <v>2103</v>
      </c>
      <c r="R986" s="33" t="s">
        <v>2104</v>
      </c>
      <c r="S986" s="33" t="s">
        <v>2084</v>
      </c>
      <c r="T986" s="33" t="s">
        <v>2081</v>
      </c>
      <c r="U986" s="35" t="s">
        <v>880</v>
      </c>
      <c r="V986" s="177"/>
      <c r="W986" s="178"/>
    </row>
    <row r="987" s="83" customFormat="1" ht="26" customHeight="1" spans="1:23">
      <c r="A987" s="31" t="s">
        <v>1475</v>
      </c>
      <c r="B987" s="31" t="s">
        <v>20</v>
      </c>
      <c r="C987" s="31" t="s">
        <v>4340</v>
      </c>
      <c r="D987" s="31" t="s">
        <v>4341</v>
      </c>
      <c r="E987" s="32">
        <v>44146</v>
      </c>
      <c r="F987" s="31" t="s">
        <v>4307</v>
      </c>
      <c r="G987" s="31" t="s">
        <v>4342</v>
      </c>
      <c r="H987" s="33">
        <v>10</v>
      </c>
      <c r="I987" s="33">
        <v>1</v>
      </c>
      <c r="J987" s="34">
        <v>356300</v>
      </c>
      <c r="K987" s="34">
        <v>135394</v>
      </c>
      <c r="L987" s="34">
        <v>220906</v>
      </c>
      <c r="M987" s="33" t="s">
        <v>2079</v>
      </c>
      <c r="N987" s="33" t="s">
        <v>2089</v>
      </c>
      <c r="O987" s="33" t="s">
        <v>1997</v>
      </c>
      <c r="P987" s="33" t="s">
        <v>2081</v>
      </c>
      <c r="Q987" s="33" t="s">
        <v>2103</v>
      </c>
      <c r="R987" s="33" t="s">
        <v>2104</v>
      </c>
      <c r="S987" s="33" t="s">
        <v>2084</v>
      </c>
      <c r="T987" s="33" t="s">
        <v>2081</v>
      </c>
      <c r="U987" s="35" t="s">
        <v>880</v>
      </c>
      <c r="V987" s="179" t="s">
        <v>4343</v>
      </c>
      <c r="W987" s="178" t="s">
        <v>414</v>
      </c>
    </row>
    <row r="988" s="83" customFormat="1" ht="26" customHeight="1" spans="1:23">
      <c r="A988" s="31" t="s">
        <v>1475</v>
      </c>
      <c r="B988" s="31" t="s">
        <v>20</v>
      </c>
      <c r="C988" s="31" t="s">
        <v>4344</v>
      </c>
      <c r="D988" s="31" t="s">
        <v>4345</v>
      </c>
      <c r="E988" s="32">
        <v>44146</v>
      </c>
      <c r="F988" s="31" t="s">
        <v>4307</v>
      </c>
      <c r="G988" s="38" t="s">
        <v>4346</v>
      </c>
      <c r="H988" s="33">
        <v>10</v>
      </c>
      <c r="I988" s="33">
        <v>1</v>
      </c>
      <c r="J988" s="34">
        <v>54600</v>
      </c>
      <c r="K988" s="34">
        <v>20748</v>
      </c>
      <c r="L988" s="34">
        <v>33852</v>
      </c>
      <c r="M988" s="33" t="s">
        <v>2079</v>
      </c>
      <c r="N988" s="33" t="s">
        <v>2096</v>
      </c>
      <c r="O988" s="33" t="s">
        <v>1997</v>
      </c>
      <c r="P988" s="33" t="s">
        <v>2081</v>
      </c>
      <c r="Q988" s="33" t="s">
        <v>2103</v>
      </c>
      <c r="R988" s="33" t="s">
        <v>2104</v>
      </c>
      <c r="S988" s="33" t="s">
        <v>2084</v>
      </c>
      <c r="T988" s="33" t="s">
        <v>2081</v>
      </c>
      <c r="U988" s="35" t="s">
        <v>880</v>
      </c>
      <c r="V988" s="177"/>
      <c r="W988" s="178"/>
    </row>
    <row r="989" s="83" customFormat="1" ht="26" customHeight="1" spans="1:23">
      <c r="A989" s="31" t="s">
        <v>1475</v>
      </c>
      <c r="B989" s="31" t="s">
        <v>20</v>
      </c>
      <c r="C989" s="31" t="s">
        <v>4347</v>
      </c>
      <c r="D989" s="31" t="s">
        <v>4348</v>
      </c>
      <c r="E989" s="32">
        <v>44146</v>
      </c>
      <c r="F989" s="31" t="s">
        <v>4307</v>
      </c>
      <c r="G989" s="38" t="s">
        <v>2635</v>
      </c>
      <c r="H989" s="33">
        <v>8</v>
      </c>
      <c r="I989" s="33">
        <v>1</v>
      </c>
      <c r="J989" s="34">
        <v>198000</v>
      </c>
      <c r="K989" s="34">
        <v>94050</v>
      </c>
      <c r="L989" s="34">
        <v>103950</v>
      </c>
      <c r="M989" s="33" t="s">
        <v>2079</v>
      </c>
      <c r="N989" s="33" t="s">
        <v>2356</v>
      </c>
      <c r="O989" s="33" t="s">
        <v>1997</v>
      </c>
      <c r="P989" s="33" t="s">
        <v>2081</v>
      </c>
      <c r="Q989" s="33" t="s">
        <v>2103</v>
      </c>
      <c r="R989" s="33" t="s">
        <v>2104</v>
      </c>
      <c r="S989" s="33" t="s">
        <v>2084</v>
      </c>
      <c r="T989" s="33" t="s">
        <v>2081</v>
      </c>
      <c r="U989" s="35" t="s">
        <v>880</v>
      </c>
      <c r="V989" s="177"/>
      <c r="W989" s="178"/>
    </row>
    <row r="990" s="83" customFormat="1" ht="26" customHeight="1" spans="1:23">
      <c r="A990" s="31" t="s">
        <v>1475</v>
      </c>
      <c r="B990" s="31" t="s">
        <v>20</v>
      </c>
      <c r="C990" s="31" t="s">
        <v>4349</v>
      </c>
      <c r="D990" s="31" t="s">
        <v>4350</v>
      </c>
      <c r="E990" s="32">
        <v>44146</v>
      </c>
      <c r="F990" s="31" t="s">
        <v>4307</v>
      </c>
      <c r="G990" s="31" t="s">
        <v>2095</v>
      </c>
      <c r="H990" s="33">
        <v>8</v>
      </c>
      <c r="I990" s="33">
        <v>1</v>
      </c>
      <c r="J990" s="34">
        <v>336000</v>
      </c>
      <c r="K990" s="34">
        <v>159600</v>
      </c>
      <c r="L990" s="34">
        <v>176400</v>
      </c>
      <c r="M990" s="33" t="s">
        <v>2079</v>
      </c>
      <c r="N990" s="33" t="s">
        <v>2356</v>
      </c>
      <c r="O990" s="33" t="s">
        <v>1997</v>
      </c>
      <c r="P990" s="33" t="s">
        <v>2081</v>
      </c>
      <c r="Q990" s="33" t="s">
        <v>2103</v>
      </c>
      <c r="R990" s="33" t="s">
        <v>2104</v>
      </c>
      <c r="S990" s="33" t="s">
        <v>2084</v>
      </c>
      <c r="T990" s="33" t="s">
        <v>2081</v>
      </c>
      <c r="U990" s="35" t="s">
        <v>880</v>
      </c>
      <c r="V990" s="177"/>
      <c r="W990" s="178"/>
    </row>
    <row r="991" s="83" customFormat="1" ht="26" customHeight="1" spans="1:23">
      <c r="A991" s="30" t="s">
        <v>1483</v>
      </c>
      <c r="B991" s="31" t="s">
        <v>20</v>
      </c>
      <c r="C991" s="31" t="s">
        <v>4351</v>
      </c>
      <c r="D991" s="31" t="s">
        <v>4352</v>
      </c>
      <c r="E991" s="32">
        <v>43983</v>
      </c>
      <c r="F991" s="31" t="s">
        <v>716</v>
      </c>
      <c r="G991" s="31" t="s">
        <v>2195</v>
      </c>
      <c r="H991" s="33">
        <v>10</v>
      </c>
      <c r="I991" s="33">
        <v>2963</v>
      </c>
      <c r="J991" s="34">
        <v>130873.559962229</v>
      </c>
      <c r="K991" s="34">
        <v>130873.559962229</v>
      </c>
      <c r="L991" s="34">
        <v>0</v>
      </c>
      <c r="M991" s="33" t="s">
        <v>2137</v>
      </c>
      <c r="N991" s="33" t="s">
        <v>2143</v>
      </c>
      <c r="O991" s="33" t="s">
        <v>1997</v>
      </c>
      <c r="P991" s="33" t="s">
        <v>2196</v>
      </c>
      <c r="Q991" s="33" t="s">
        <v>2082</v>
      </c>
      <c r="R991" s="33" t="s">
        <v>2196</v>
      </c>
      <c r="S991" s="33" t="s">
        <v>2084</v>
      </c>
      <c r="T991" s="33" t="s">
        <v>2083</v>
      </c>
      <c r="U991" s="35" t="s">
        <v>858</v>
      </c>
      <c r="V991" s="177"/>
      <c r="W991" s="178"/>
    </row>
    <row r="992" s="83" customFormat="1" ht="26" customHeight="1" spans="1:23">
      <c r="A992" s="30" t="s">
        <v>1483</v>
      </c>
      <c r="B992" s="31" t="s">
        <v>20</v>
      </c>
      <c r="C992" s="31" t="s">
        <v>4353</v>
      </c>
      <c r="D992" s="31" t="s">
        <v>4354</v>
      </c>
      <c r="E992" s="32">
        <v>43983</v>
      </c>
      <c r="F992" s="31" t="s">
        <v>716</v>
      </c>
      <c r="G992" s="31" t="s">
        <v>2195</v>
      </c>
      <c r="H992" s="33">
        <v>10</v>
      </c>
      <c r="I992" s="33">
        <v>568</v>
      </c>
      <c r="J992" s="34">
        <v>25026.4400377715</v>
      </c>
      <c r="K992" s="34">
        <v>25026.4400377715</v>
      </c>
      <c r="L992" s="34">
        <v>0</v>
      </c>
      <c r="M992" s="33" t="s">
        <v>2137</v>
      </c>
      <c r="N992" s="33" t="s">
        <v>2143</v>
      </c>
      <c r="O992" s="33" t="s">
        <v>1997</v>
      </c>
      <c r="P992" s="33" t="s">
        <v>2196</v>
      </c>
      <c r="Q992" s="33" t="s">
        <v>2082</v>
      </c>
      <c r="R992" s="33" t="s">
        <v>2196</v>
      </c>
      <c r="S992" s="33" t="s">
        <v>2084</v>
      </c>
      <c r="T992" s="33" t="s">
        <v>2083</v>
      </c>
      <c r="U992" s="35" t="s">
        <v>858</v>
      </c>
      <c r="V992" s="177"/>
      <c r="W992" s="178"/>
    </row>
    <row r="993" s="83" customFormat="1" ht="26" customHeight="1" spans="1:23">
      <c r="A993" s="30" t="s">
        <v>1483</v>
      </c>
      <c r="B993" s="31" t="s">
        <v>20</v>
      </c>
      <c r="C993" s="31" t="s">
        <v>4355</v>
      </c>
      <c r="D993" s="31" t="s">
        <v>4356</v>
      </c>
      <c r="E993" s="32">
        <v>43983</v>
      </c>
      <c r="F993" s="31" t="s">
        <v>716</v>
      </c>
      <c r="G993" s="31" t="s">
        <v>4357</v>
      </c>
      <c r="H993" s="33">
        <v>1</v>
      </c>
      <c r="I993" s="33">
        <v>3210</v>
      </c>
      <c r="J993" s="34">
        <v>11200</v>
      </c>
      <c r="K993" s="34">
        <v>11200</v>
      </c>
      <c r="L993" s="34">
        <v>0</v>
      </c>
      <c r="M993" s="33" t="s">
        <v>2123</v>
      </c>
      <c r="N993" s="33" t="s">
        <v>2124</v>
      </c>
      <c r="O993" s="33" t="s">
        <v>1997</v>
      </c>
      <c r="P993" s="33" t="s">
        <v>2196</v>
      </c>
      <c r="Q993" s="33" t="s">
        <v>2082</v>
      </c>
      <c r="R993" s="33" t="s">
        <v>2145</v>
      </c>
      <c r="S993" s="33" t="s">
        <v>2084</v>
      </c>
      <c r="T993" s="33" t="s">
        <v>2083</v>
      </c>
      <c r="U993" s="35" t="s">
        <v>858</v>
      </c>
      <c r="V993" s="179" t="s">
        <v>4358</v>
      </c>
      <c r="W993" s="178" t="s">
        <v>414</v>
      </c>
    </row>
    <row r="994" s="83" customFormat="1" ht="26" customHeight="1" spans="1:23">
      <c r="A994" s="30" t="s">
        <v>1483</v>
      </c>
      <c r="B994" s="31" t="s">
        <v>20</v>
      </c>
      <c r="C994" s="31" t="s">
        <v>4359</v>
      </c>
      <c r="D994" s="31" t="s">
        <v>4360</v>
      </c>
      <c r="E994" s="32">
        <v>43983</v>
      </c>
      <c r="F994" s="31" t="s">
        <v>716</v>
      </c>
      <c r="G994" s="31" t="s">
        <v>2190</v>
      </c>
      <c r="H994" s="33">
        <v>5</v>
      </c>
      <c r="I994" s="33">
        <v>3210</v>
      </c>
      <c r="J994" s="34">
        <v>34015.18</v>
      </c>
      <c r="K994" s="34">
        <v>29082.9789</v>
      </c>
      <c r="L994" s="34">
        <v>4932.2011</v>
      </c>
      <c r="M994" s="33" t="s">
        <v>2079</v>
      </c>
      <c r="N994" s="33" t="s">
        <v>2089</v>
      </c>
      <c r="O994" s="33" t="s">
        <v>1997</v>
      </c>
      <c r="P994" s="33" t="s">
        <v>2081</v>
      </c>
      <c r="Q994" s="33" t="s">
        <v>2082</v>
      </c>
      <c r="R994" s="33" t="s">
        <v>2083</v>
      </c>
      <c r="S994" s="33" t="s">
        <v>2084</v>
      </c>
      <c r="T994" s="33" t="s">
        <v>2083</v>
      </c>
      <c r="U994" s="35" t="s">
        <v>858</v>
      </c>
      <c r="V994" s="177"/>
      <c r="W994" s="178" t="s">
        <v>414</v>
      </c>
    </row>
    <row r="995" s="83" customFormat="1" ht="26" customHeight="1" spans="1:23">
      <c r="A995" s="30" t="s">
        <v>1483</v>
      </c>
      <c r="B995" s="31" t="s">
        <v>20</v>
      </c>
      <c r="C995" s="31" t="s">
        <v>4361</v>
      </c>
      <c r="D995" s="31" t="s">
        <v>2475</v>
      </c>
      <c r="E995" s="32">
        <v>43983</v>
      </c>
      <c r="F995" s="31" t="s">
        <v>716</v>
      </c>
      <c r="G995" s="38" t="s">
        <v>4362</v>
      </c>
      <c r="H995" s="33">
        <v>3</v>
      </c>
      <c r="I995" s="33">
        <v>1</v>
      </c>
      <c r="J995" s="34">
        <v>45353.57</v>
      </c>
      <c r="K995" s="34">
        <v>43085.8915</v>
      </c>
      <c r="L995" s="34">
        <v>2267.6785</v>
      </c>
      <c r="M995" s="33" t="s">
        <v>2079</v>
      </c>
      <c r="N995" s="33" t="s">
        <v>2089</v>
      </c>
      <c r="O995" s="33" t="s">
        <v>1997</v>
      </c>
      <c r="P995" s="33" t="s">
        <v>2081</v>
      </c>
      <c r="Q995" s="33" t="s">
        <v>2082</v>
      </c>
      <c r="R995" s="33" t="s">
        <v>2083</v>
      </c>
      <c r="S995" s="33" t="s">
        <v>2084</v>
      </c>
      <c r="T995" s="33" t="s">
        <v>2083</v>
      </c>
      <c r="U995" s="35" t="s">
        <v>858</v>
      </c>
      <c r="V995" s="177"/>
      <c r="W995" s="178"/>
    </row>
    <row r="996" s="83" customFormat="1" ht="26" customHeight="1" spans="1:23">
      <c r="A996" s="30" t="s">
        <v>1483</v>
      </c>
      <c r="B996" s="31" t="s">
        <v>20</v>
      </c>
      <c r="C996" s="31" t="s">
        <v>4363</v>
      </c>
      <c r="D996" s="31" t="s">
        <v>4364</v>
      </c>
      <c r="E996" s="32">
        <v>43983</v>
      </c>
      <c r="F996" s="31" t="s">
        <v>716</v>
      </c>
      <c r="G996" s="31" t="s">
        <v>2778</v>
      </c>
      <c r="H996" s="33">
        <v>5</v>
      </c>
      <c r="I996" s="33">
        <v>4</v>
      </c>
      <c r="J996" s="34">
        <v>2331.25</v>
      </c>
      <c r="K996" s="34">
        <v>1993.21875</v>
      </c>
      <c r="L996" s="34">
        <v>338.03125</v>
      </c>
      <c r="M996" s="33" t="s">
        <v>2079</v>
      </c>
      <c r="N996" s="33" t="s">
        <v>2089</v>
      </c>
      <c r="O996" s="33" t="s">
        <v>1997</v>
      </c>
      <c r="P996" s="33" t="s">
        <v>2081</v>
      </c>
      <c r="Q996" s="33" t="s">
        <v>2082</v>
      </c>
      <c r="R996" s="33" t="s">
        <v>2083</v>
      </c>
      <c r="S996" s="33" t="s">
        <v>2084</v>
      </c>
      <c r="T996" s="33" t="s">
        <v>2083</v>
      </c>
      <c r="U996" s="35" t="s">
        <v>858</v>
      </c>
      <c r="V996" s="177"/>
      <c r="W996" s="178"/>
    </row>
    <row r="997" s="83" customFormat="1" ht="26" customHeight="1" spans="1:23">
      <c r="A997" s="30" t="s">
        <v>1489</v>
      </c>
      <c r="B997" s="31" t="s">
        <v>20</v>
      </c>
      <c r="C997" s="31" t="s">
        <v>4365</v>
      </c>
      <c r="D997" s="31" t="s">
        <v>4366</v>
      </c>
      <c r="E997" s="32">
        <v>43983</v>
      </c>
      <c r="F997" s="31" t="s">
        <v>1490</v>
      </c>
      <c r="G997" s="31" t="s">
        <v>2243</v>
      </c>
      <c r="H997" s="33">
        <v>3</v>
      </c>
      <c r="I997" s="33">
        <v>1</v>
      </c>
      <c r="J997" s="34">
        <v>999700</v>
      </c>
      <c r="K997" s="34">
        <v>999700</v>
      </c>
      <c r="L997" s="34">
        <v>0</v>
      </c>
      <c r="M997" s="33" t="s">
        <v>2137</v>
      </c>
      <c r="N997" s="33" t="s">
        <v>2143</v>
      </c>
      <c r="O997" s="33" t="s">
        <v>1997</v>
      </c>
      <c r="P997" s="33" t="s">
        <v>2196</v>
      </c>
      <c r="Q997" s="33" t="s">
        <v>2082</v>
      </c>
      <c r="R997" s="33" t="s">
        <v>2197</v>
      </c>
      <c r="S997" s="33" t="s">
        <v>2084</v>
      </c>
      <c r="T997" s="33" t="s">
        <v>2083</v>
      </c>
      <c r="U997" s="35" t="s">
        <v>1492</v>
      </c>
      <c r="V997" s="177"/>
      <c r="W997" s="178"/>
    </row>
    <row r="998" s="83" customFormat="1" ht="26" customHeight="1" spans="1:23">
      <c r="A998" s="31" t="s">
        <v>1495</v>
      </c>
      <c r="B998" s="31" t="s">
        <v>20</v>
      </c>
      <c r="C998" s="31" t="s">
        <v>4367</v>
      </c>
      <c r="D998" s="31" t="s">
        <v>4368</v>
      </c>
      <c r="E998" s="32">
        <v>44519</v>
      </c>
      <c r="F998" s="31" t="s">
        <v>798</v>
      </c>
      <c r="G998" s="31" t="s">
        <v>2243</v>
      </c>
      <c r="H998" s="33">
        <v>5</v>
      </c>
      <c r="I998" s="33">
        <v>1</v>
      </c>
      <c r="J998" s="34">
        <v>14466.815</v>
      </c>
      <c r="K998" s="34">
        <v>8246.08455</v>
      </c>
      <c r="L998" s="34">
        <v>6220.73045</v>
      </c>
      <c r="M998" s="33" t="s">
        <v>2079</v>
      </c>
      <c r="N998" s="33" t="s">
        <v>2089</v>
      </c>
      <c r="O998" s="33" t="s">
        <v>1997</v>
      </c>
      <c r="P998" s="33" t="s">
        <v>2081</v>
      </c>
      <c r="Q998" s="33" t="s">
        <v>2103</v>
      </c>
      <c r="R998" s="33" t="s">
        <v>2104</v>
      </c>
      <c r="S998" s="33" t="s">
        <v>2105</v>
      </c>
      <c r="T998" s="188" t="s">
        <v>664</v>
      </c>
      <c r="U998" s="35" t="s">
        <v>1482</v>
      </c>
      <c r="V998" s="177"/>
      <c r="W998" s="178"/>
    </row>
    <row r="999" s="83" customFormat="1" ht="26" customHeight="1" spans="1:23">
      <c r="A999" s="31" t="s">
        <v>1495</v>
      </c>
      <c r="B999" s="31" t="s">
        <v>20</v>
      </c>
      <c r="C999" s="31" t="s">
        <v>4369</v>
      </c>
      <c r="D999" s="31" t="s">
        <v>4370</v>
      </c>
      <c r="E999" s="32">
        <v>44519</v>
      </c>
      <c r="F999" s="31" t="s">
        <v>798</v>
      </c>
      <c r="G999" s="31" t="s">
        <v>4371</v>
      </c>
      <c r="H999" s="33">
        <v>10</v>
      </c>
      <c r="I999" s="33">
        <v>1</v>
      </c>
      <c r="J999" s="34">
        <v>200178.01</v>
      </c>
      <c r="K999" s="34">
        <v>200178.01</v>
      </c>
      <c r="L999" s="34">
        <v>0</v>
      </c>
      <c r="M999" s="33" t="s">
        <v>2079</v>
      </c>
      <c r="N999" s="33" t="s">
        <v>2089</v>
      </c>
      <c r="O999" s="33" t="s">
        <v>1997</v>
      </c>
      <c r="P999" s="33" t="s">
        <v>2196</v>
      </c>
      <c r="Q999" s="33" t="s">
        <v>2082</v>
      </c>
      <c r="R999" s="33" t="s">
        <v>2267</v>
      </c>
      <c r="S999" s="33" t="s">
        <v>2105</v>
      </c>
      <c r="T999" s="188" t="s">
        <v>664</v>
      </c>
      <c r="U999" s="35" t="s">
        <v>1498</v>
      </c>
      <c r="V999" s="177"/>
      <c r="W999" s="178"/>
    </row>
    <row r="1000" s="83" customFormat="1" ht="26" customHeight="1" spans="1:23">
      <c r="A1000" s="31" t="s">
        <v>1495</v>
      </c>
      <c r="B1000" s="31" t="s">
        <v>20</v>
      </c>
      <c r="C1000" s="31" t="s">
        <v>4372</v>
      </c>
      <c r="D1000" s="31" t="s">
        <v>4373</v>
      </c>
      <c r="E1000" s="32">
        <v>44519</v>
      </c>
      <c r="F1000" s="31" t="s">
        <v>798</v>
      </c>
      <c r="G1000" s="38" t="s">
        <v>4374</v>
      </c>
      <c r="H1000" s="33">
        <v>10</v>
      </c>
      <c r="I1000" s="33">
        <v>1</v>
      </c>
      <c r="J1000" s="34">
        <v>9577.52</v>
      </c>
      <c r="K1000" s="34">
        <v>2729.5932</v>
      </c>
      <c r="L1000" s="34">
        <v>6847.9268</v>
      </c>
      <c r="M1000" s="33" t="s">
        <v>2079</v>
      </c>
      <c r="N1000" s="33" t="s">
        <v>2089</v>
      </c>
      <c r="O1000" s="33" t="s">
        <v>1997</v>
      </c>
      <c r="P1000" s="33" t="s">
        <v>2081</v>
      </c>
      <c r="Q1000" s="33" t="s">
        <v>2103</v>
      </c>
      <c r="R1000" s="33" t="s">
        <v>2104</v>
      </c>
      <c r="S1000" s="33" t="s">
        <v>2105</v>
      </c>
      <c r="T1000" s="188" t="s">
        <v>664</v>
      </c>
      <c r="U1000" s="35" t="s">
        <v>4375</v>
      </c>
      <c r="V1000" s="177"/>
      <c r="W1000" s="178"/>
    </row>
    <row r="1001" s="83" customFormat="1" ht="26" customHeight="1" spans="1:23">
      <c r="A1001" s="31" t="s">
        <v>1495</v>
      </c>
      <c r="B1001" s="31" t="s">
        <v>20</v>
      </c>
      <c r="C1001" s="31" t="s">
        <v>4376</v>
      </c>
      <c r="D1001" s="31" t="s">
        <v>4377</v>
      </c>
      <c r="E1001" s="32">
        <v>44519</v>
      </c>
      <c r="F1001" s="31" t="s">
        <v>798</v>
      </c>
      <c r="G1001" s="31" t="s">
        <v>2078</v>
      </c>
      <c r="H1001" s="33">
        <v>10</v>
      </c>
      <c r="I1001" s="33">
        <v>1</v>
      </c>
      <c r="J1001" s="34">
        <v>125259.26</v>
      </c>
      <c r="K1001" s="34">
        <v>35698.8891</v>
      </c>
      <c r="L1001" s="34">
        <v>89560.3709</v>
      </c>
      <c r="M1001" s="33" t="s">
        <v>2079</v>
      </c>
      <c r="N1001" s="33" t="s">
        <v>2089</v>
      </c>
      <c r="O1001" s="33" t="s">
        <v>1997</v>
      </c>
      <c r="P1001" s="33" t="s">
        <v>2081</v>
      </c>
      <c r="Q1001" s="33" t="s">
        <v>2103</v>
      </c>
      <c r="R1001" s="33" t="s">
        <v>2104</v>
      </c>
      <c r="S1001" s="33" t="s">
        <v>2105</v>
      </c>
      <c r="T1001" s="188" t="s">
        <v>664</v>
      </c>
      <c r="U1001" s="35" t="s">
        <v>4378</v>
      </c>
      <c r="V1001" s="177"/>
      <c r="W1001" s="178"/>
    </row>
    <row r="1002" s="83" customFormat="1" ht="26" customHeight="1" spans="1:23">
      <c r="A1002" s="31" t="s">
        <v>1495</v>
      </c>
      <c r="B1002" s="31" t="s">
        <v>20</v>
      </c>
      <c r="C1002" s="31" t="s">
        <v>4379</v>
      </c>
      <c r="D1002" s="31" t="s">
        <v>4380</v>
      </c>
      <c r="E1002" s="32">
        <v>44519</v>
      </c>
      <c r="F1002" s="31" t="s">
        <v>798</v>
      </c>
      <c r="G1002" s="31" t="s">
        <v>4381</v>
      </c>
      <c r="H1002" s="33">
        <v>1</v>
      </c>
      <c r="I1002" s="33">
        <v>9000</v>
      </c>
      <c r="J1002" s="34">
        <v>90903.12</v>
      </c>
      <c r="K1002" s="34">
        <v>90903.12</v>
      </c>
      <c r="L1002" s="34">
        <v>0</v>
      </c>
      <c r="M1002" s="33" t="s">
        <v>2123</v>
      </c>
      <c r="N1002" s="33" t="s">
        <v>2124</v>
      </c>
      <c r="O1002" s="33" t="s">
        <v>1997</v>
      </c>
      <c r="P1002" s="33" t="s">
        <v>2196</v>
      </c>
      <c r="Q1002" s="33" t="s">
        <v>2082</v>
      </c>
      <c r="R1002" s="33" t="s">
        <v>2145</v>
      </c>
      <c r="S1002" s="33" t="s">
        <v>2105</v>
      </c>
      <c r="T1002" s="188" t="s">
        <v>664</v>
      </c>
      <c r="U1002" s="35" t="s">
        <v>4382</v>
      </c>
      <c r="V1002" s="177"/>
      <c r="W1002" s="178"/>
    </row>
    <row r="1003" s="83" customFormat="1" ht="26" customHeight="1" spans="1:23">
      <c r="A1003" s="31" t="s">
        <v>1495</v>
      </c>
      <c r="B1003" s="31" t="s">
        <v>20</v>
      </c>
      <c r="C1003" s="31" t="s">
        <v>4383</v>
      </c>
      <c r="D1003" s="31" t="s">
        <v>4384</v>
      </c>
      <c r="E1003" s="32">
        <v>44519</v>
      </c>
      <c r="F1003" s="31" t="s">
        <v>798</v>
      </c>
      <c r="G1003" s="31" t="s">
        <v>4381</v>
      </c>
      <c r="H1003" s="33">
        <v>1</v>
      </c>
      <c r="I1003" s="33">
        <v>7000</v>
      </c>
      <c r="J1003" s="34">
        <v>34447.5</v>
      </c>
      <c r="K1003" s="34">
        <v>34447.5</v>
      </c>
      <c r="L1003" s="34">
        <v>0</v>
      </c>
      <c r="M1003" s="33" t="s">
        <v>2123</v>
      </c>
      <c r="N1003" s="33" t="s">
        <v>2124</v>
      </c>
      <c r="O1003" s="33" t="s">
        <v>1997</v>
      </c>
      <c r="P1003" s="33" t="s">
        <v>2196</v>
      </c>
      <c r="Q1003" s="33" t="s">
        <v>2082</v>
      </c>
      <c r="R1003" s="33" t="s">
        <v>2145</v>
      </c>
      <c r="S1003" s="33" t="s">
        <v>2105</v>
      </c>
      <c r="T1003" s="188" t="s">
        <v>664</v>
      </c>
      <c r="U1003" s="35" t="s">
        <v>4385</v>
      </c>
      <c r="V1003" s="177"/>
      <c r="W1003" s="178"/>
    </row>
    <row r="1004" s="83" customFormat="1" ht="26" customHeight="1" spans="1:23">
      <c r="A1004" s="31" t="s">
        <v>1495</v>
      </c>
      <c r="B1004" s="31" t="s">
        <v>20</v>
      </c>
      <c r="C1004" s="31" t="s">
        <v>4386</v>
      </c>
      <c r="D1004" s="31" t="s">
        <v>4387</v>
      </c>
      <c r="E1004" s="32">
        <v>44519</v>
      </c>
      <c r="F1004" s="31" t="s">
        <v>1456</v>
      </c>
      <c r="G1004" s="31" t="s">
        <v>2246</v>
      </c>
      <c r="H1004" s="33">
        <v>10</v>
      </c>
      <c r="I1004" s="33">
        <v>7903</v>
      </c>
      <c r="J1004" s="34">
        <v>1356645.23</v>
      </c>
      <c r="K1004" s="34">
        <v>1356645.23</v>
      </c>
      <c r="L1004" s="34">
        <v>0</v>
      </c>
      <c r="M1004" s="33" t="s">
        <v>2079</v>
      </c>
      <c r="N1004" s="33" t="s">
        <v>2089</v>
      </c>
      <c r="O1004" s="33" t="s">
        <v>1997</v>
      </c>
      <c r="P1004" s="33" t="s">
        <v>2196</v>
      </c>
      <c r="Q1004" s="33" t="s">
        <v>2082</v>
      </c>
      <c r="R1004" s="33" t="s">
        <v>2267</v>
      </c>
      <c r="S1004" s="33" t="s">
        <v>2105</v>
      </c>
      <c r="T1004" s="188" t="s">
        <v>664</v>
      </c>
      <c r="U1004" s="35" t="s">
        <v>4388</v>
      </c>
      <c r="V1004" s="177"/>
      <c r="W1004" s="178"/>
    </row>
    <row r="1005" s="83" customFormat="1" ht="26" customHeight="1" spans="1:23">
      <c r="A1005" s="31" t="s">
        <v>1495</v>
      </c>
      <c r="B1005" s="31" t="s">
        <v>20</v>
      </c>
      <c r="C1005" s="31" t="s">
        <v>4389</v>
      </c>
      <c r="D1005" s="31" t="s">
        <v>4390</v>
      </c>
      <c r="E1005" s="32">
        <v>44519</v>
      </c>
      <c r="F1005" s="31" t="s">
        <v>1246</v>
      </c>
      <c r="G1005" s="31" t="s">
        <v>4391</v>
      </c>
      <c r="H1005" s="33">
        <v>10</v>
      </c>
      <c r="I1005" s="33">
        <v>1</v>
      </c>
      <c r="J1005" s="34">
        <v>803453.34</v>
      </c>
      <c r="K1005" s="34">
        <v>803453.34</v>
      </c>
      <c r="L1005" s="34">
        <v>0</v>
      </c>
      <c r="M1005" s="33" t="s">
        <v>2079</v>
      </c>
      <c r="N1005" s="33" t="s">
        <v>2089</v>
      </c>
      <c r="O1005" s="33" t="s">
        <v>1997</v>
      </c>
      <c r="P1005" s="33" t="s">
        <v>2196</v>
      </c>
      <c r="Q1005" s="33" t="s">
        <v>2082</v>
      </c>
      <c r="R1005" s="33" t="s">
        <v>2267</v>
      </c>
      <c r="S1005" s="33" t="s">
        <v>2105</v>
      </c>
      <c r="T1005" s="188" t="s">
        <v>664</v>
      </c>
      <c r="U1005" s="35" t="s">
        <v>4392</v>
      </c>
      <c r="V1005" s="177"/>
      <c r="W1005" s="178"/>
    </row>
    <row r="1006" s="83" customFormat="1" ht="26" customHeight="1" spans="1:23">
      <c r="A1006" s="31" t="s">
        <v>1495</v>
      </c>
      <c r="B1006" s="31" t="s">
        <v>20</v>
      </c>
      <c r="C1006" s="31" t="s">
        <v>4393</v>
      </c>
      <c r="D1006" s="31" t="s">
        <v>4394</v>
      </c>
      <c r="E1006" s="32">
        <v>44519</v>
      </c>
      <c r="F1006" s="31" t="s">
        <v>1246</v>
      </c>
      <c r="G1006" s="31" t="s">
        <v>2078</v>
      </c>
      <c r="H1006" s="33">
        <v>10</v>
      </c>
      <c r="I1006" s="33">
        <v>1</v>
      </c>
      <c r="J1006" s="34">
        <v>43485.89</v>
      </c>
      <c r="K1006" s="34">
        <v>43485.89</v>
      </c>
      <c r="L1006" s="34">
        <v>0</v>
      </c>
      <c r="M1006" s="33" t="s">
        <v>2079</v>
      </c>
      <c r="N1006" s="33" t="s">
        <v>2089</v>
      </c>
      <c r="O1006" s="33" t="s">
        <v>1997</v>
      </c>
      <c r="P1006" s="33" t="s">
        <v>2196</v>
      </c>
      <c r="Q1006" s="33" t="s">
        <v>2082</v>
      </c>
      <c r="R1006" s="33" t="s">
        <v>2267</v>
      </c>
      <c r="S1006" s="33" t="s">
        <v>2105</v>
      </c>
      <c r="T1006" s="188" t="s">
        <v>664</v>
      </c>
      <c r="U1006" s="35" t="s">
        <v>4395</v>
      </c>
      <c r="V1006" s="177"/>
      <c r="W1006" s="178"/>
    </row>
    <row r="1007" s="83" customFormat="1" ht="26" customHeight="1" spans="1:23">
      <c r="A1007" s="31" t="s">
        <v>1495</v>
      </c>
      <c r="B1007" s="31" t="s">
        <v>20</v>
      </c>
      <c r="C1007" s="31" t="s">
        <v>4396</v>
      </c>
      <c r="D1007" s="31" t="s">
        <v>4377</v>
      </c>
      <c r="E1007" s="32">
        <v>44519</v>
      </c>
      <c r="F1007" s="31" t="s">
        <v>1246</v>
      </c>
      <c r="G1007" s="31" t="s">
        <v>2078</v>
      </c>
      <c r="H1007" s="33">
        <v>10</v>
      </c>
      <c r="I1007" s="33">
        <v>1</v>
      </c>
      <c r="J1007" s="34">
        <v>174625.63</v>
      </c>
      <c r="K1007" s="34">
        <v>174625.63</v>
      </c>
      <c r="L1007" s="34">
        <v>0</v>
      </c>
      <c r="M1007" s="33" t="s">
        <v>2079</v>
      </c>
      <c r="N1007" s="33" t="s">
        <v>2089</v>
      </c>
      <c r="O1007" s="33" t="s">
        <v>1997</v>
      </c>
      <c r="P1007" s="33" t="s">
        <v>2196</v>
      </c>
      <c r="Q1007" s="33" t="s">
        <v>2082</v>
      </c>
      <c r="R1007" s="33" t="s">
        <v>2267</v>
      </c>
      <c r="S1007" s="33" t="s">
        <v>2105</v>
      </c>
      <c r="T1007" s="188" t="s">
        <v>664</v>
      </c>
      <c r="U1007" s="35" t="s">
        <v>4397</v>
      </c>
      <c r="V1007" s="177"/>
      <c r="W1007" s="178"/>
    </row>
    <row r="1008" s="83" customFormat="1" ht="26" customHeight="1" spans="1:23">
      <c r="A1008" s="31" t="s">
        <v>1495</v>
      </c>
      <c r="B1008" s="31" t="s">
        <v>20</v>
      </c>
      <c r="C1008" s="31" t="s">
        <v>4398</v>
      </c>
      <c r="D1008" s="31" t="s">
        <v>4399</v>
      </c>
      <c r="E1008" s="32">
        <v>44519</v>
      </c>
      <c r="F1008" s="31" t="s">
        <v>1246</v>
      </c>
      <c r="G1008" s="38" t="s">
        <v>4400</v>
      </c>
      <c r="H1008" s="33">
        <v>10</v>
      </c>
      <c r="I1008" s="33">
        <v>1</v>
      </c>
      <c r="J1008" s="34">
        <v>49439.16</v>
      </c>
      <c r="K1008" s="34">
        <v>49439.16</v>
      </c>
      <c r="L1008" s="34">
        <v>0</v>
      </c>
      <c r="M1008" s="33" t="s">
        <v>2079</v>
      </c>
      <c r="N1008" s="33" t="s">
        <v>2089</v>
      </c>
      <c r="O1008" s="33" t="s">
        <v>1997</v>
      </c>
      <c r="P1008" s="33" t="s">
        <v>2196</v>
      </c>
      <c r="Q1008" s="33" t="s">
        <v>2082</v>
      </c>
      <c r="R1008" s="33" t="s">
        <v>2267</v>
      </c>
      <c r="S1008" s="33" t="s">
        <v>2105</v>
      </c>
      <c r="T1008" s="188" t="s">
        <v>664</v>
      </c>
      <c r="U1008" s="35" t="s">
        <v>4401</v>
      </c>
      <c r="V1008" s="177"/>
      <c r="W1008" s="178"/>
    </row>
    <row r="1009" s="83" customFormat="1" ht="26" customHeight="1" spans="1:23">
      <c r="A1009" s="31" t="s">
        <v>1495</v>
      </c>
      <c r="B1009" s="31" t="s">
        <v>20</v>
      </c>
      <c r="C1009" s="31" t="s">
        <v>4402</v>
      </c>
      <c r="D1009" s="31" t="s">
        <v>4403</v>
      </c>
      <c r="E1009" s="32">
        <v>44519</v>
      </c>
      <c r="F1009" s="31" t="s">
        <v>1246</v>
      </c>
      <c r="G1009" s="31" t="s">
        <v>2092</v>
      </c>
      <c r="H1009" s="33">
        <v>10</v>
      </c>
      <c r="I1009" s="33">
        <v>1</v>
      </c>
      <c r="J1009" s="34">
        <v>84031.55</v>
      </c>
      <c r="K1009" s="34">
        <v>84031.55</v>
      </c>
      <c r="L1009" s="34">
        <v>0</v>
      </c>
      <c r="M1009" s="33" t="s">
        <v>2079</v>
      </c>
      <c r="N1009" s="33" t="s">
        <v>2089</v>
      </c>
      <c r="O1009" s="33" t="s">
        <v>1997</v>
      </c>
      <c r="P1009" s="33" t="s">
        <v>2196</v>
      </c>
      <c r="Q1009" s="33" t="s">
        <v>2082</v>
      </c>
      <c r="R1009" s="33" t="s">
        <v>2267</v>
      </c>
      <c r="S1009" s="33" t="s">
        <v>2105</v>
      </c>
      <c r="T1009" s="188" t="s">
        <v>664</v>
      </c>
      <c r="U1009" s="35" t="s">
        <v>4404</v>
      </c>
      <c r="V1009" s="177"/>
      <c r="W1009" s="178"/>
    </row>
    <row r="1010" s="83" customFormat="1" ht="26" customHeight="1" spans="1:23">
      <c r="A1010" s="31" t="s">
        <v>1495</v>
      </c>
      <c r="B1010" s="31" t="s">
        <v>20</v>
      </c>
      <c r="C1010" s="31" t="s">
        <v>4405</v>
      </c>
      <c r="D1010" s="31" t="s">
        <v>4380</v>
      </c>
      <c r="E1010" s="32">
        <v>44519</v>
      </c>
      <c r="F1010" s="31" t="s">
        <v>1246</v>
      </c>
      <c r="G1010" s="31" t="s">
        <v>4381</v>
      </c>
      <c r="H1010" s="33">
        <v>1</v>
      </c>
      <c r="I1010" s="33">
        <v>10094</v>
      </c>
      <c r="J1010" s="34">
        <v>82925.99</v>
      </c>
      <c r="K1010" s="34">
        <v>82925.99</v>
      </c>
      <c r="L1010" s="34">
        <v>0</v>
      </c>
      <c r="M1010" s="33" t="s">
        <v>2123</v>
      </c>
      <c r="N1010" s="33" t="s">
        <v>2124</v>
      </c>
      <c r="O1010" s="33" t="s">
        <v>1997</v>
      </c>
      <c r="P1010" s="33" t="s">
        <v>2196</v>
      </c>
      <c r="Q1010" s="33" t="s">
        <v>2082</v>
      </c>
      <c r="R1010" s="33" t="s">
        <v>2145</v>
      </c>
      <c r="S1010" s="33" t="s">
        <v>2105</v>
      </c>
      <c r="T1010" s="188" t="s">
        <v>664</v>
      </c>
      <c r="U1010" s="35" t="s">
        <v>4406</v>
      </c>
      <c r="V1010" s="177"/>
      <c r="W1010" s="178"/>
    </row>
    <row r="1011" s="83" customFormat="1" ht="26" customHeight="1" spans="1:23">
      <c r="A1011" s="31" t="s">
        <v>1495</v>
      </c>
      <c r="B1011" s="31" t="s">
        <v>20</v>
      </c>
      <c r="C1011" s="31" t="s">
        <v>4407</v>
      </c>
      <c r="D1011" s="31" t="s">
        <v>4384</v>
      </c>
      <c r="E1011" s="32">
        <v>44519</v>
      </c>
      <c r="F1011" s="31" t="s">
        <v>1246</v>
      </c>
      <c r="G1011" s="31" t="s">
        <v>4381</v>
      </c>
      <c r="H1011" s="33">
        <v>1</v>
      </c>
      <c r="I1011" s="33">
        <v>10094</v>
      </c>
      <c r="J1011" s="34">
        <v>31424.59</v>
      </c>
      <c r="K1011" s="34">
        <v>31424.59</v>
      </c>
      <c r="L1011" s="34">
        <v>0</v>
      </c>
      <c r="M1011" s="33" t="s">
        <v>2123</v>
      </c>
      <c r="N1011" s="33" t="s">
        <v>2124</v>
      </c>
      <c r="O1011" s="33" t="s">
        <v>1997</v>
      </c>
      <c r="P1011" s="33" t="s">
        <v>2196</v>
      </c>
      <c r="Q1011" s="33" t="s">
        <v>2082</v>
      </c>
      <c r="R1011" s="33" t="s">
        <v>2145</v>
      </c>
      <c r="S1011" s="33" t="s">
        <v>2105</v>
      </c>
      <c r="T1011" s="188" t="s">
        <v>664</v>
      </c>
      <c r="U1011" s="35" t="s">
        <v>4408</v>
      </c>
      <c r="V1011" s="177"/>
      <c r="W1011" s="178"/>
    </row>
    <row r="1012" s="83" customFormat="1" ht="26" customHeight="1" spans="1:23">
      <c r="A1012" s="31" t="s">
        <v>1495</v>
      </c>
      <c r="B1012" s="31" t="s">
        <v>20</v>
      </c>
      <c r="C1012" s="31" t="s">
        <v>4409</v>
      </c>
      <c r="D1012" s="31" t="s">
        <v>4410</v>
      </c>
      <c r="E1012" s="32">
        <v>44519</v>
      </c>
      <c r="F1012" s="31" t="s">
        <v>791</v>
      </c>
      <c r="G1012" s="31" t="s">
        <v>4411</v>
      </c>
      <c r="H1012" s="33">
        <v>10</v>
      </c>
      <c r="I1012" s="33">
        <v>1</v>
      </c>
      <c r="J1012" s="34">
        <v>482030.58</v>
      </c>
      <c r="K1012" s="34">
        <v>137378.7153</v>
      </c>
      <c r="L1012" s="34">
        <v>344651.8647</v>
      </c>
      <c r="M1012" s="33" t="s">
        <v>2079</v>
      </c>
      <c r="N1012" s="33" t="s">
        <v>2089</v>
      </c>
      <c r="O1012" s="33" t="s">
        <v>1997</v>
      </c>
      <c r="P1012" s="33" t="s">
        <v>2081</v>
      </c>
      <c r="Q1012" s="33" t="s">
        <v>2103</v>
      </c>
      <c r="R1012" s="33" t="s">
        <v>2104</v>
      </c>
      <c r="S1012" s="33" t="s">
        <v>2105</v>
      </c>
      <c r="T1012" s="188" t="s">
        <v>664</v>
      </c>
      <c r="U1012" s="35" t="s">
        <v>4412</v>
      </c>
      <c r="V1012" s="177"/>
      <c r="W1012" s="178"/>
    </row>
    <row r="1013" s="83" customFormat="1" ht="26" customHeight="1" spans="1:23">
      <c r="A1013" s="31" t="s">
        <v>1495</v>
      </c>
      <c r="B1013" s="31" t="s">
        <v>20</v>
      </c>
      <c r="C1013" s="31" t="s">
        <v>4413</v>
      </c>
      <c r="D1013" s="31" t="s">
        <v>4399</v>
      </c>
      <c r="E1013" s="32">
        <v>44519</v>
      </c>
      <c r="F1013" s="31" t="s">
        <v>791</v>
      </c>
      <c r="G1013" s="38" t="s">
        <v>4400</v>
      </c>
      <c r="H1013" s="33">
        <v>10</v>
      </c>
      <c r="I1013" s="33">
        <v>1</v>
      </c>
      <c r="J1013" s="34">
        <v>49439.16</v>
      </c>
      <c r="K1013" s="34">
        <v>14090.1606</v>
      </c>
      <c r="L1013" s="34">
        <v>35348.9994</v>
      </c>
      <c r="M1013" s="33" t="s">
        <v>2079</v>
      </c>
      <c r="N1013" s="33" t="s">
        <v>2089</v>
      </c>
      <c r="O1013" s="33" t="s">
        <v>1997</v>
      </c>
      <c r="P1013" s="33" t="s">
        <v>2081</v>
      </c>
      <c r="Q1013" s="33" t="s">
        <v>2103</v>
      </c>
      <c r="R1013" s="33" t="s">
        <v>2104</v>
      </c>
      <c r="S1013" s="33" t="s">
        <v>2105</v>
      </c>
      <c r="T1013" s="188" t="s">
        <v>664</v>
      </c>
      <c r="U1013" s="35" t="s">
        <v>4414</v>
      </c>
      <c r="V1013" s="177"/>
      <c r="W1013" s="178"/>
    </row>
    <row r="1014" s="83" customFormat="1" ht="26" customHeight="1" spans="1:23">
      <c r="A1014" s="31" t="s">
        <v>1495</v>
      </c>
      <c r="B1014" s="31" t="s">
        <v>20</v>
      </c>
      <c r="C1014" s="31" t="s">
        <v>4415</v>
      </c>
      <c r="D1014" s="31" t="s">
        <v>4403</v>
      </c>
      <c r="E1014" s="32">
        <v>44519</v>
      </c>
      <c r="F1014" s="31" t="s">
        <v>791</v>
      </c>
      <c r="G1014" s="31" t="s">
        <v>2092</v>
      </c>
      <c r="H1014" s="33">
        <v>10</v>
      </c>
      <c r="I1014" s="33">
        <v>1</v>
      </c>
      <c r="J1014" s="34">
        <v>84031.55</v>
      </c>
      <c r="K1014" s="34">
        <v>23948.99175</v>
      </c>
      <c r="L1014" s="34">
        <v>60082.55825</v>
      </c>
      <c r="M1014" s="33" t="s">
        <v>2079</v>
      </c>
      <c r="N1014" s="33" t="s">
        <v>2089</v>
      </c>
      <c r="O1014" s="33" t="s">
        <v>1997</v>
      </c>
      <c r="P1014" s="33" t="s">
        <v>2081</v>
      </c>
      <c r="Q1014" s="33" t="s">
        <v>2103</v>
      </c>
      <c r="R1014" s="33" t="s">
        <v>2104</v>
      </c>
      <c r="S1014" s="33" t="s">
        <v>2105</v>
      </c>
      <c r="T1014" s="188" t="s">
        <v>664</v>
      </c>
      <c r="U1014" s="35" t="s">
        <v>4416</v>
      </c>
      <c r="V1014" s="177"/>
      <c r="W1014" s="178"/>
    </row>
    <row r="1015" s="83" customFormat="1" ht="26" customHeight="1" spans="1:23">
      <c r="A1015" s="31" t="s">
        <v>1495</v>
      </c>
      <c r="B1015" s="31" t="s">
        <v>20</v>
      </c>
      <c r="C1015" s="31" t="s">
        <v>4417</v>
      </c>
      <c r="D1015" s="31" t="s">
        <v>4394</v>
      </c>
      <c r="E1015" s="32">
        <v>44519</v>
      </c>
      <c r="F1015" s="31" t="s">
        <v>791</v>
      </c>
      <c r="G1015" s="31" t="s">
        <v>2078</v>
      </c>
      <c r="H1015" s="33">
        <v>10</v>
      </c>
      <c r="I1015" s="33">
        <v>1</v>
      </c>
      <c r="J1015" s="34">
        <v>43485.89</v>
      </c>
      <c r="K1015" s="34">
        <v>12393.47865</v>
      </c>
      <c r="L1015" s="34">
        <v>31092.41135</v>
      </c>
      <c r="M1015" s="33" t="s">
        <v>2079</v>
      </c>
      <c r="N1015" s="33" t="s">
        <v>2089</v>
      </c>
      <c r="O1015" s="33" t="s">
        <v>1997</v>
      </c>
      <c r="P1015" s="33" t="s">
        <v>2081</v>
      </c>
      <c r="Q1015" s="33" t="s">
        <v>2103</v>
      </c>
      <c r="R1015" s="33" t="s">
        <v>2104</v>
      </c>
      <c r="S1015" s="33" t="s">
        <v>2105</v>
      </c>
      <c r="T1015" s="188" t="s">
        <v>664</v>
      </c>
      <c r="U1015" s="35" t="s">
        <v>4418</v>
      </c>
      <c r="V1015" s="177"/>
      <c r="W1015" s="178"/>
    </row>
    <row r="1016" s="83" customFormat="1" ht="26" customHeight="1" spans="1:23">
      <c r="A1016" s="31" t="s">
        <v>1495</v>
      </c>
      <c r="B1016" s="31" t="s">
        <v>20</v>
      </c>
      <c r="C1016" s="31" t="s">
        <v>4419</v>
      </c>
      <c r="D1016" s="31" t="s">
        <v>4377</v>
      </c>
      <c r="E1016" s="32">
        <v>44519</v>
      </c>
      <c r="F1016" s="31" t="s">
        <v>791</v>
      </c>
      <c r="G1016" s="31" t="s">
        <v>2078</v>
      </c>
      <c r="H1016" s="33">
        <v>10</v>
      </c>
      <c r="I1016" s="33">
        <v>1</v>
      </c>
      <c r="J1016" s="34">
        <v>235209.39</v>
      </c>
      <c r="K1016" s="34">
        <v>67034.67615</v>
      </c>
      <c r="L1016" s="34">
        <v>168174.71385</v>
      </c>
      <c r="M1016" s="33" t="s">
        <v>2079</v>
      </c>
      <c r="N1016" s="33" t="s">
        <v>2089</v>
      </c>
      <c r="O1016" s="33" t="s">
        <v>1997</v>
      </c>
      <c r="P1016" s="33" t="s">
        <v>2081</v>
      </c>
      <c r="Q1016" s="33" t="s">
        <v>2103</v>
      </c>
      <c r="R1016" s="33" t="s">
        <v>2104</v>
      </c>
      <c r="S1016" s="33" t="s">
        <v>2105</v>
      </c>
      <c r="T1016" s="188" t="s">
        <v>664</v>
      </c>
      <c r="U1016" s="35" t="s">
        <v>4420</v>
      </c>
      <c r="V1016" s="177"/>
      <c r="W1016" s="178"/>
    </row>
    <row r="1017" s="83" customFormat="1" ht="26" customHeight="1" spans="1:23">
      <c r="A1017" s="31" t="s">
        <v>1495</v>
      </c>
      <c r="B1017" s="31" t="s">
        <v>20</v>
      </c>
      <c r="C1017" s="31" t="s">
        <v>4421</v>
      </c>
      <c r="D1017" s="31" t="s">
        <v>4380</v>
      </c>
      <c r="E1017" s="32">
        <v>44519</v>
      </c>
      <c r="F1017" s="31" t="s">
        <v>791</v>
      </c>
      <c r="G1017" s="31" t="s">
        <v>4381</v>
      </c>
      <c r="H1017" s="33">
        <v>1</v>
      </c>
      <c r="I1017" s="33">
        <v>8550</v>
      </c>
      <c r="J1017" s="34">
        <v>86357.96</v>
      </c>
      <c r="K1017" s="34">
        <v>86357.96</v>
      </c>
      <c r="L1017" s="34">
        <v>0</v>
      </c>
      <c r="M1017" s="33" t="s">
        <v>2123</v>
      </c>
      <c r="N1017" s="33" t="s">
        <v>2124</v>
      </c>
      <c r="O1017" s="33" t="s">
        <v>1997</v>
      </c>
      <c r="P1017" s="33" t="s">
        <v>2196</v>
      </c>
      <c r="Q1017" s="33" t="s">
        <v>2082</v>
      </c>
      <c r="R1017" s="33" t="s">
        <v>2145</v>
      </c>
      <c r="S1017" s="33" t="s">
        <v>2105</v>
      </c>
      <c r="T1017" s="188" t="s">
        <v>664</v>
      </c>
      <c r="U1017" s="35" t="s">
        <v>4422</v>
      </c>
      <c r="V1017" s="177"/>
      <c r="W1017" s="178"/>
    </row>
    <row r="1018" s="83" customFormat="1" ht="26" customHeight="1" spans="1:23">
      <c r="A1018" s="31" t="s">
        <v>1495</v>
      </c>
      <c r="B1018" s="31" t="s">
        <v>20</v>
      </c>
      <c r="C1018" s="31" t="s">
        <v>4423</v>
      </c>
      <c r="D1018" s="31" t="s">
        <v>4384</v>
      </c>
      <c r="E1018" s="32">
        <v>44519</v>
      </c>
      <c r="F1018" s="31" t="s">
        <v>791</v>
      </c>
      <c r="G1018" s="31" t="s">
        <v>4381</v>
      </c>
      <c r="H1018" s="33">
        <v>1</v>
      </c>
      <c r="I1018" s="33">
        <v>8550</v>
      </c>
      <c r="J1018" s="34">
        <v>42075.16</v>
      </c>
      <c r="K1018" s="34">
        <v>42075.16</v>
      </c>
      <c r="L1018" s="34">
        <v>0</v>
      </c>
      <c r="M1018" s="33" t="s">
        <v>2123</v>
      </c>
      <c r="N1018" s="33" t="s">
        <v>2124</v>
      </c>
      <c r="O1018" s="33" t="s">
        <v>1997</v>
      </c>
      <c r="P1018" s="33" t="s">
        <v>2196</v>
      </c>
      <c r="Q1018" s="33" t="s">
        <v>2082</v>
      </c>
      <c r="R1018" s="33" t="s">
        <v>2145</v>
      </c>
      <c r="S1018" s="33" t="s">
        <v>2105</v>
      </c>
      <c r="T1018" s="188" t="s">
        <v>664</v>
      </c>
      <c r="U1018" s="35" t="s">
        <v>4424</v>
      </c>
      <c r="V1018" s="177"/>
      <c r="W1018" s="178"/>
    </row>
    <row r="1019" s="83" customFormat="1" ht="26" customHeight="1" spans="1:23">
      <c r="A1019" s="31" t="s">
        <v>1495</v>
      </c>
      <c r="B1019" s="31" t="s">
        <v>20</v>
      </c>
      <c r="C1019" s="31" t="s">
        <v>4425</v>
      </c>
      <c r="D1019" s="31" t="s">
        <v>4410</v>
      </c>
      <c r="E1019" s="32">
        <v>44519</v>
      </c>
      <c r="F1019" s="31" t="s">
        <v>825</v>
      </c>
      <c r="G1019" s="31" t="s">
        <v>4426</v>
      </c>
      <c r="H1019" s="33">
        <v>10</v>
      </c>
      <c r="I1019" s="33">
        <v>1</v>
      </c>
      <c r="J1019" s="34">
        <v>1563041.165</v>
      </c>
      <c r="K1019" s="34">
        <v>445466.732025</v>
      </c>
      <c r="L1019" s="34">
        <v>1117574.432975</v>
      </c>
      <c r="M1019" s="33" t="s">
        <v>2079</v>
      </c>
      <c r="N1019" s="33" t="s">
        <v>2089</v>
      </c>
      <c r="O1019" s="33" t="s">
        <v>1997</v>
      </c>
      <c r="P1019" s="33" t="s">
        <v>2081</v>
      </c>
      <c r="Q1019" s="33" t="s">
        <v>2082</v>
      </c>
      <c r="R1019" s="33" t="s">
        <v>2083</v>
      </c>
      <c r="S1019" s="33" t="s">
        <v>2105</v>
      </c>
      <c r="T1019" s="188" t="s">
        <v>664</v>
      </c>
      <c r="U1019" s="35" t="s">
        <v>4427</v>
      </c>
      <c r="V1019" s="177"/>
      <c r="W1019" s="178"/>
    </row>
    <row r="1020" s="83" customFormat="1" ht="26" customHeight="1" spans="1:23">
      <c r="A1020" s="31" t="s">
        <v>1495</v>
      </c>
      <c r="B1020" s="31" t="s">
        <v>20</v>
      </c>
      <c r="C1020" s="31" t="s">
        <v>4428</v>
      </c>
      <c r="D1020" s="31" t="s">
        <v>4399</v>
      </c>
      <c r="E1020" s="32">
        <v>44519</v>
      </c>
      <c r="F1020" s="31" t="s">
        <v>825</v>
      </c>
      <c r="G1020" s="38" t="s">
        <v>4429</v>
      </c>
      <c r="H1020" s="33">
        <v>10</v>
      </c>
      <c r="I1020" s="33">
        <v>1</v>
      </c>
      <c r="J1020" s="34">
        <v>47121.4</v>
      </c>
      <c r="K1020" s="34">
        <v>13429.599</v>
      </c>
      <c r="L1020" s="34">
        <v>33691.801</v>
      </c>
      <c r="M1020" s="33" t="s">
        <v>2079</v>
      </c>
      <c r="N1020" s="33" t="s">
        <v>2089</v>
      </c>
      <c r="O1020" s="33" t="s">
        <v>1997</v>
      </c>
      <c r="P1020" s="33" t="s">
        <v>2081</v>
      </c>
      <c r="Q1020" s="33" t="s">
        <v>2082</v>
      </c>
      <c r="R1020" s="33" t="s">
        <v>2083</v>
      </c>
      <c r="S1020" s="33" t="s">
        <v>2105</v>
      </c>
      <c r="T1020" s="188" t="s">
        <v>664</v>
      </c>
      <c r="U1020" s="35" t="s">
        <v>4430</v>
      </c>
      <c r="V1020" s="177"/>
      <c r="W1020" s="178"/>
    </row>
    <row r="1021" s="83" customFormat="1" ht="26" customHeight="1" spans="1:23">
      <c r="A1021" s="31" t="s">
        <v>1495</v>
      </c>
      <c r="B1021" s="31" t="s">
        <v>20</v>
      </c>
      <c r="C1021" s="31" t="s">
        <v>4431</v>
      </c>
      <c r="D1021" s="31" t="s">
        <v>4403</v>
      </c>
      <c r="E1021" s="32">
        <v>44519</v>
      </c>
      <c r="F1021" s="31" t="s">
        <v>825</v>
      </c>
      <c r="G1021" s="31" t="s">
        <v>2092</v>
      </c>
      <c r="H1021" s="33">
        <v>10</v>
      </c>
      <c r="I1021" s="33">
        <v>1</v>
      </c>
      <c r="J1021" s="34">
        <v>84031.55</v>
      </c>
      <c r="K1021" s="34">
        <v>23948.99175</v>
      </c>
      <c r="L1021" s="34">
        <v>60082.55825</v>
      </c>
      <c r="M1021" s="33" t="s">
        <v>2079</v>
      </c>
      <c r="N1021" s="33" t="s">
        <v>2089</v>
      </c>
      <c r="O1021" s="33" t="s">
        <v>1997</v>
      </c>
      <c r="P1021" s="33" t="s">
        <v>2081</v>
      </c>
      <c r="Q1021" s="33" t="s">
        <v>2082</v>
      </c>
      <c r="R1021" s="33" t="s">
        <v>2083</v>
      </c>
      <c r="S1021" s="33" t="s">
        <v>2105</v>
      </c>
      <c r="T1021" s="188" t="s">
        <v>664</v>
      </c>
      <c r="U1021" s="35" t="s">
        <v>4432</v>
      </c>
      <c r="V1021" s="177"/>
      <c r="W1021" s="178"/>
    </row>
    <row r="1022" s="83" customFormat="1" ht="26" customHeight="1" spans="1:23">
      <c r="A1022" s="31" t="s">
        <v>1495</v>
      </c>
      <c r="B1022" s="31" t="s">
        <v>20</v>
      </c>
      <c r="C1022" s="31" t="s">
        <v>4433</v>
      </c>
      <c r="D1022" s="31" t="s">
        <v>4377</v>
      </c>
      <c r="E1022" s="32">
        <v>44519</v>
      </c>
      <c r="F1022" s="31" t="s">
        <v>825</v>
      </c>
      <c r="G1022" s="31" t="s">
        <v>2078</v>
      </c>
      <c r="H1022" s="33">
        <v>10</v>
      </c>
      <c r="I1022" s="33">
        <v>1</v>
      </c>
      <c r="J1022" s="34">
        <v>235209.39</v>
      </c>
      <c r="K1022" s="34">
        <v>67034.67615</v>
      </c>
      <c r="L1022" s="34">
        <v>168174.71385</v>
      </c>
      <c r="M1022" s="33" t="s">
        <v>2079</v>
      </c>
      <c r="N1022" s="33" t="s">
        <v>2089</v>
      </c>
      <c r="O1022" s="33" t="s">
        <v>1997</v>
      </c>
      <c r="P1022" s="33" t="s">
        <v>2081</v>
      </c>
      <c r="Q1022" s="33" t="s">
        <v>2082</v>
      </c>
      <c r="R1022" s="33" t="s">
        <v>2083</v>
      </c>
      <c r="S1022" s="33" t="s">
        <v>2105</v>
      </c>
      <c r="T1022" s="188" t="s">
        <v>664</v>
      </c>
      <c r="U1022" s="35" t="s">
        <v>4434</v>
      </c>
      <c r="V1022" s="177"/>
      <c r="W1022" s="178"/>
    </row>
    <row r="1023" s="83" customFormat="1" ht="26" customHeight="1" spans="1:23">
      <c r="A1023" s="31" t="s">
        <v>1495</v>
      </c>
      <c r="B1023" s="31" t="s">
        <v>20</v>
      </c>
      <c r="C1023" s="31" t="s">
        <v>4435</v>
      </c>
      <c r="D1023" s="31" t="s">
        <v>4380</v>
      </c>
      <c r="E1023" s="32">
        <v>44519</v>
      </c>
      <c r="F1023" s="31" t="s">
        <v>825</v>
      </c>
      <c r="G1023" s="31" t="s">
        <v>4381</v>
      </c>
      <c r="H1023" s="33">
        <v>1</v>
      </c>
      <c r="I1023" s="33">
        <v>19970</v>
      </c>
      <c r="J1023" s="34">
        <v>164061.03</v>
      </c>
      <c r="K1023" s="34">
        <v>164061.03</v>
      </c>
      <c r="L1023" s="34">
        <v>0</v>
      </c>
      <c r="M1023" s="33" t="s">
        <v>2123</v>
      </c>
      <c r="N1023" s="33" t="s">
        <v>2124</v>
      </c>
      <c r="O1023" s="33" t="s">
        <v>1997</v>
      </c>
      <c r="P1023" s="33" t="s">
        <v>2196</v>
      </c>
      <c r="Q1023" s="33" t="s">
        <v>2082</v>
      </c>
      <c r="R1023" s="33" t="s">
        <v>2145</v>
      </c>
      <c r="S1023" s="33" t="s">
        <v>2105</v>
      </c>
      <c r="T1023" s="188" t="s">
        <v>664</v>
      </c>
      <c r="U1023" s="35" t="s">
        <v>4436</v>
      </c>
      <c r="V1023" s="177"/>
      <c r="W1023" s="178"/>
    </row>
    <row r="1024" s="83" customFormat="1" ht="26" customHeight="1" spans="1:23">
      <c r="A1024" s="31" t="s">
        <v>1495</v>
      </c>
      <c r="B1024" s="31" t="s">
        <v>20</v>
      </c>
      <c r="C1024" s="31" t="s">
        <v>4437</v>
      </c>
      <c r="D1024" s="31" t="s">
        <v>4384</v>
      </c>
      <c r="E1024" s="32">
        <v>44519</v>
      </c>
      <c r="F1024" s="31" t="s">
        <v>825</v>
      </c>
      <c r="G1024" s="31" t="s">
        <v>4381</v>
      </c>
      <c r="H1024" s="33">
        <v>1</v>
      </c>
      <c r="I1024" s="33">
        <v>19970</v>
      </c>
      <c r="J1024" s="34">
        <v>62170.5</v>
      </c>
      <c r="K1024" s="34">
        <v>62170.5</v>
      </c>
      <c r="L1024" s="34">
        <v>0</v>
      </c>
      <c r="M1024" s="33" t="s">
        <v>2123</v>
      </c>
      <c r="N1024" s="33" t="s">
        <v>2124</v>
      </c>
      <c r="O1024" s="33" t="s">
        <v>1997</v>
      </c>
      <c r="P1024" s="33" t="s">
        <v>2196</v>
      </c>
      <c r="Q1024" s="33" t="s">
        <v>2082</v>
      </c>
      <c r="R1024" s="33" t="s">
        <v>2145</v>
      </c>
      <c r="S1024" s="33" t="s">
        <v>2105</v>
      </c>
      <c r="T1024" s="188" t="s">
        <v>664</v>
      </c>
      <c r="U1024" s="35" t="s">
        <v>4438</v>
      </c>
      <c r="V1024" s="177"/>
      <c r="W1024" s="178"/>
    </row>
    <row r="1025" s="83" customFormat="1" ht="26" customHeight="1" spans="1:23">
      <c r="A1025" s="31" t="s">
        <v>1495</v>
      </c>
      <c r="B1025" s="31" t="s">
        <v>20</v>
      </c>
      <c r="C1025" s="31" t="s">
        <v>4439</v>
      </c>
      <c r="D1025" s="31" t="s">
        <v>4410</v>
      </c>
      <c r="E1025" s="32">
        <v>44519</v>
      </c>
      <c r="F1025" s="31" t="s">
        <v>1913</v>
      </c>
      <c r="G1025" s="31" t="s">
        <v>4440</v>
      </c>
      <c r="H1025" s="33">
        <v>10</v>
      </c>
      <c r="I1025" s="33">
        <v>1</v>
      </c>
      <c r="J1025" s="34">
        <v>1177156.81</v>
      </c>
      <c r="K1025" s="34">
        <v>335489.69085</v>
      </c>
      <c r="L1025" s="34">
        <v>841667.11915</v>
      </c>
      <c r="M1025" s="33" t="s">
        <v>2079</v>
      </c>
      <c r="N1025" s="33" t="s">
        <v>2089</v>
      </c>
      <c r="O1025" s="33" t="s">
        <v>1997</v>
      </c>
      <c r="P1025" s="33" t="s">
        <v>2081</v>
      </c>
      <c r="Q1025" s="33" t="s">
        <v>2103</v>
      </c>
      <c r="R1025" s="33" t="s">
        <v>2104</v>
      </c>
      <c r="S1025" s="33" t="s">
        <v>2105</v>
      </c>
      <c r="T1025" s="188" t="s">
        <v>664</v>
      </c>
      <c r="U1025" s="35" t="s">
        <v>4441</v>
      </c>
      <c r="V1025" s="177"/>
      <c r="W1025" s="178"/>
    </row>
    <row r="1026" s="83" customFormat="1" ht="26" customHeight="1" spans="1:23">
      <c r="A1026" s="31" t="s">
        <v>1495</v>
      </c>
      <c r="B1026" s="31" t="s">
        <v>20</v>
      </c>
      <c r="C1026" s="31" t="s">
        <v>4442</v>
      </c>
      <c r="D1026" s="31" t="s">
        <v>4399</v>
      </c>
      <c r="E1026" s="32">
        <v>44519</v>
      </c>
      <c r="F1026" s="31" t="s">
        <v>1913</v>
      </c>
      <c r="G1026" s="38" t="s">
        <v>4400</v>
      </c>
      <c r="H1026" s="33">
        <v>10</v>
      </c>
      <c r="I1026" s="33">
        <v>1</v>
      </c>
      <c r="J1026" s="34">
        <v>49439.16</v>
      </c>
      <c r="K1026" s="34">
        <v>14090.1606</v>
      </c>
      <c r="L1026" s="34">
        <v>35348.9994</v>
      </c>
      <c r="M1026" s="33" t="s">
        <v>2079</v>
      </c>
      <c r="N1026" s="33" t="s">
        <v>2089</v>
      </c>
      <c r="O1026" s="33" t="s">
        <v>1997</v>
      </c>
      <c r="P1026" s="33" t="s">
        <v>2081</v>
      </c>
      <c r="Q1026" s="33" t="s">
        <v>2103</v>
      </c>
      <c r="R1026" s="33" t="s">
        <v>2104</v>
      </c>
      <c r="S1026" s="33" t="s">
        <v>2105</v>
      </c>
      <c r="T1026" s="188" t="s">
        <v>664</v>
      </c>
      <c r="U1026" s="35" t="s">
        <v>4443</v>
      </c>
      <c r="V1026" s="177"/>
      <c r="W1026" s="178"/>
    </row>
    <row r="1027" s="83" customFormat="1" ht="26" customHeight="1" spans="1:23">
      <c r="A1027" s="31" t="s">
        <v>1495</v>
      </c>
      <c r="B1027" s="31" t="s">
        <v>20</v>
      </c>
      <c r="C1027" s="31" t="s">
        <v>4444</v>
      </c>
      <c r="D1027" s="31" t="s">
        <v>4403</v>
      </c>
      <c r="E1027" s="32">
        <v>44519</v>
      </c>
      <c r="F1027" s="31" t="s">
        <v>1913</v>
      </c>
      <c r="G1027" s="31" t="s">
        <v>2092</v>
      </c>
      <c r="H1027" s="33">
        <v>10</v>
      </c>
      <c r="I1027" s="33">
        <v>1</v>
      </c>
      <c r="J1027" s="34">
        <v>84031.55</v>
      </c>
      <c r="K1027" s="34">
        <v>23948.99175</v>
      </c>
      <c r="L1027" s="34">
        <v>60082.55825</v>
      </c>
      <c r="M1027" s="33" t="s">
        <v>2079</v>
      </c>
      <c r="N1027" s="33" t="s">
        <v>2089</v>
      </c>
      <c r="O1027" s="33" t="s">
        <v>1997</v>
      </c>
      <c r="P1027" s="33" t="s">
        <v>2081</v>
      </c>
      <c r="Q1027" s="33" t="s">
        <v>2103</v>
      </c>
      <c r="R1027" s="33" t="s">
        <v>2104</v>
      </c>
      <c r="S1027" s="33" t="s">
        <v>2105</v>
      </c>
      <c r="T1027" s="188" t="s">
        <v>664</v>
      </c>
      <c r="U1027" s="35" t="s">
        <v>4445</v>
      </c>
      <c r="V1027" s="177"/>
      <c r="W1027" s="178" t="s">
        <v>4446</v>
      </c>
    </row>
    <row r="1028" s="83" customFormat="1" ht="26" customHeight="1" spans="1:23">
      <c r="A1028" s="31" t="s">
        <v>1495</v>
      </c>
      <c r="B1028" s="31" t="s">
        <v>20</v>
      </c>
      <c r="C1028" s="31" t="s">
        <v>4447</v>
      </c>
      <c r="D1028" s="31" t="s">
        <v>4377</v>
      </c>
      <c r="E1028" s="32">
        <v>44519</v>
      </c>
      <c r="F1028" s="31" t="s">
        <v>1913</v>
      </c>
      <c r="G1028" s="31" t="s">
        <v>2078</v>
      </c>
      <c r="H1028" s="33">
        <v>10</v>
      </c>
      <c r="I1028" s="33">
        <v>1</v>
      </c>
      <c r="J1028" s="34">
        <v>174625.63</v>
      </c>
      <c r="K1028" s="34">
        <v>49768.30455</v>
      </c>
      <c r="L1028" s="34">
        <v>124857.32545</v>
      </c>
      <c r="M1028" s="33" t="s">
        <v>2079</v>
      </c>
      <c r="N1028" s="33" t="s">
        <v>2089</v>
      </c>
      <c r="O1028" s="33" t="s">
        <v>1997</v>
      </c>
      <c r="P1028" s="33" t="s">
        <v>2081</v>
      </c>
      <c r="Q1028" s="33" t="s">
        <v>2103</v>
      </c>
      <c r="R1028" s="33" t="s">
        <v>2104</v>
      </c>
      <c r="S1028" s="33" t="s">
        <v>2105</v>
      </c>
      <c r="T1028" s="188" t="s">
        <v>664</v>
      </c>
      <c r="U1028" s="35" t="s">
        <v>4448</v>
      </c>
      <c r="V1028" s="177"/>
      <c r="W1028" s="178"/>
    </row>
    <row r="1029" s="83" customFormat="1" ht="26" customHeight="1" spans="1:23">
      <c r="A1029" s="31" t="s">
        <v>1495</v>
      </c>
      <c r="B1029" s="31" t="s">
        <v>20</v>
      </c>
      <c r="C1029" s="31" t="s">
        <v>4449</v>
      </c>
      <c r="D1029" s="31" t="s">
        <v>4380</v>
      </c>
      <c r="E1029" s="32">
        <v>44519</v>
      </c>
      <c r="F1029" s="31" t="s">
        <v>1913</v>
      </c>
      <c r="G1029" s="31" t="s">
        <v>4381</v>
      </c>
      <c r="H1029" s="33">
        <v>1</v>
      </c>
      <c r="I1029" s="33">
        <v>16150</v>
      </c>
      <c r="J1029" s="34">
        <v>132678.3</v>
      </c>
      <c r="K1029" s="34">
        <v>132678.3</v>
      </c>
      <c r="L1029" s="34">
        <v>0</v>
      </c>
      <c r="M1029" s="33" t="s">
        <v>2123</v>
      </c>
      <c r="N1029" s="33" t="s">
        <v>2124</v>
      </c>
      <c r="O1029" s="33" t="s">
        <v>1997</v>
      </c>
      <c r="P1029" s="33" t="s">
        <v>2196</v>
      </c>
      <c r="Q1029" s="33" t="s">
        <v>2082</v>
      </c>
      <c r="R1029" s="33" t="s">
        <v>2145</v>
      </c>
      <c r="S1029" s="33" t="s">
        <v>2105</v>
      </c>
      <c r="T1029" s="188" t="s">
        <v>664</v>
      </c>
      <c r="U1029" s="35" t="s">
        <v>4450</v>
      </c>
      <c r="V1029" s="177"/>
      <c r="W1029" s="178"/>
    </row>
    <row r="1030" s="83" customFormat="1" ht="26" customHeight="1" spans="1:23">
      <c r="A1030" s="31" t="s">
        <v>1495</v>
      </c>
      <c r="B1030" s="31" t="s">
        <v>20</v>
      </c>
      <c r="C1030" s="31" t="s">
        <v>4451</v>
      </c>
      <c r="D1030" s="31" t="s">
        <v>4384</v>
      </c>
      <c r="E1030" s="32">
        <v>44519</v>
      </c>
      <c r="F1030" s="31" t="s">
        <v>1913</v>
      </c>
      <c r="G1030" s="31" t="s">
        <v>4381</v>
      </c>
      <c r="H1030" s="33">
        <v>1</v>
      </c>
      <c r="I1030" s="33">
        <v>16150</v>
      </c>
      <c r="J1030" s="34">
        <v>50278.09</v>
      </c>
      <c r="K1030" s="34">
        <v>50278.09</v>
      </c>
      <c r="L1030" s="34">
        <v>0</v>
      </c>
      <c r="M1030" s="33" t="s">
        <v>2123</v>
      </c>
      <c r="N1030" s="33" t="s">
        <v>2124</v>
      </c>
      <c r="O1030" s="33" t="s">
        <v>1997</v>
      </c>
      <c r="P1030" s="33" t="s">
        <v>2196</v>
      </c>
      <c r="Q1030" s="33" t="s">
        <v>2082</v>
      </c>
      <c r="R1030" s="33" t="s">
        <v>2145</v>
      </c>
      <c r="S1030" s="33" t="s">
        <v>2105</v>
      </c>
      <c r="T1030" s="188" t="s">
        <v>664</v>
      </c>
      <c r="U1030" s="35" t="s">
        <v>4452</v>
      </c>
      <c r="V1030" s="177"/>
      <c r="W1030" s="178"/>
    </row>
    <row r="1031" s="83" customFormat="1" ht="26" customHeight="1" spans="1:23">
      <c r="A1031" s="31" t="s">
        <v>1502</v>
      </c>
      <c r="B1031" s="31" t="s">
        <v>20</v>
      </c>
      <c r="C1031" s="31" t="s">
        <v>4453</v>
      </c>
      <c r="D1031" s="31" t="s">
        <v>4454</v>
      </c>
      <c r="E1031" s="32">
        <v>44168</v>
      </c>
      <c r="F1031" s="31" t="s">
        <v>1781</v>
      </c>
      <c r="G1031" s="38" t="s">
        <v>4455</v>
      </c>
      <c r="H1031" s="33">
        <v>10</v>
      </c>
      <c r="I1031" s="33">
        <v>1</v>
      </c>
      <c r="J1031" s="34">
        <v>4544604.28</v>
      </c>
      <c r="K1031" s="34">
        <v>1690971.50918333</v>
      </c>
      <c r="L1031" s="34">
        <v>2853632.77081667</v>
      </c>
      <c r="M1031" s="33" t="s">
        <v>2079</v>
      </c>
      <c r="N1031" s="33" t="s">
        <v>2089</v>
      </c>
      <c r="O1031" s="33" t="s">
        <v>1997</v>
      </c>
      <c r="P1031" s="33" t="s">
        <v>2081</v>
      </c>
      <c r="Q1031" s="33" t="s">
        <v>2103</v>
      </c>
      <c r="R1031" s="33" t="s">
        <v>2128</v>
      </c>
      <c r="S1031" s="33" t="s">
        <v>2084</v>
      </c>
      <c r="T1031" s="33" t="s">
        <v>2081</v>
      </c>
      <c r="U1031" s="35" t="s">
        <v>1488</v>
      </c>
      <c r="V1031" s="177"/>
      <c r="W1031" s="178"/>
    </row>
    <row r="1032" s="83" customFormat="1" ht="26" customHeight="1" spans="1:23">
      <c r="A1032" s="31" t="s">
        <v>1502</v>
      </c>
      <c r="B1032" s="31" t="s">
        <v>20</v>
      </c>
      <c r="C1032" s="31" t="s">
        <v>4456</v>
      </c>
      <c r="D1032" s="31" t="s">
        <v>4457</v>
      </c>
      <c r="E1032" s="32">
        <v>44168</v>
      </c>
      <c r="F1032" s="31" t="s">
        <v>1781</v>
      </c>
      <c r="G1032" s="31" t="s">
        <v>2142</v>
      </c>
      <c r="H1032" s="33">
        <v>3</v>
      </c>
      <c r="I1032" s="33">
        <v>18</v>
      </c>
      <c r="J1032" s="34">
        <v>8032.39</v>
      </c>
      <c r="K1032" s="34">
        <v>7630.7705</v>
      </c>
      <c r="L1032" s="34">
        <v>401.6195</v>
      </c>
      <c r="M1032" s="33" t="s">
        <v>2123</v>
      </c>
      <c r="N1032" s="33" t="s">
        <v>2124</v>
      </c>
      <c r="O1032" s="33" t="s">
        <v>1997</v>
      </c>
      <c r="P1032" s="33" t="s">
        <v>2081</v>
      </c>
      <c r="Q1032" s="33" t="s">
        <v>2103</v>
      </c>
      <c r="R1032" s="33" t="s">
        <v>2128</v>
      </c>
      <c r="S1032" s="33" t="s">
        <v>2084</v>
      </c>
      <c r="T1032" s="33" t="s">
        <v>2081</v>
      </c>
      <c r="U1032" s="35" t="s">
        <v>1488</v>
      </c>
      <c r="V1032" s="177"/>
      <c r="W1032" s="178"/>
    </row>
    <row r="1033" s="83" customFormat="1" ht="26" customHeight="1" spans="1:23">
      <c r="A1033" s="31" t="s">
        <v>1502</v>
      </c>
      <c r="B1033" s="31" t="s">
        <v>20</v>
      </c>
      <c r="C1033" s="31" t="s">
        <v>4458</v>
      </c>
      <c r="D1033" s="31" t="s">
        <v>4459</v>
      </c>
      <c r="E1033" s="32">
        <v>44168</v>
      </c>
      <c r="F1033" s="31" t="s">
        <v>1781</v>
      </c>
      <c r="G1033" s="31" t="s">
        <v>2092</v>
      </c>
      <c r="H1033" s="33">
        <v>10</v>
      </c>
      <c r="I1033" s="33">
        <v>5</v>
      </c>
      <c r="J1033" s="34">
        <v>17135.77</v>
      </c>
      <c r="K1033" s="34">
        <v>6375.93442083333</v>
      </c>
      <c r="L1033" s="34">
        <v>10759.8355791667</v>
      </c>
      <c r="M1033" s="33" t="s">
        <v>2079</v>
      </c>
      <c r="N1033" s="33" t="s">
        <v>2096</v>
      </c>
      <c r="O1033" s="33" t="s">
        <v>1997</v>
      </c>
      <c r="P1033" s="33" t="s">
        <v>2196</v>
      </c>
      <c r="Q1033" s="33" t="s">
        <v>2082</v>
      </c>
      <c r="R1033" s="33" t="s">
        <v>2214</v>
      </c>
      <c r="S1033" s="33" t="s">
        <v>2084</v>
      </c>
      <c r="T1033" s="33" t="s">
        <v>2083</v>
      </c>
      <c r="U1033" s="35" t="s">
        <v>1488</v>
      </c>
      <c r="V1033" s="177"/>
      <c r="W1033" s="178"/>
    </row>
    <row r="1034" s="83" customFormat="1" ht="26" customHeight="1" spans="1:23">
      <c r="A1034" s="31" t="s">
        <v>1502</v>
      </c>
      <c r="B1034" s="31" t="s">
        <v>20</v>
      </c>
      <c r="C1034" s="31" t="s">
        <v>4460</v>
      </c>
      <c r="D1034" s="31" t="s">
        <v>4461</v>
      </c>
      <c r="E1034" s="32">
        <v>44168</v>
      </c>
      <c r="F1034" s="31" t="s">
        <v>1781</v>
      </c>
      <c r="G1034" s="31" t="s">
        <v>2092</v>
      </c>
      <c r="H1034" s="33">
        <v>10</v>
      </c>
      <c r="I1034" s="33">
        <v>5</v>
      </c>
      <c r="J1034" s="34">
        <v>47658.85</v>
      </c>
      <c r="K1034" s="34">
        <v>17733.0637708333</v>
      </c>
      <c r="L1034" s="34">
        <v>29925.7862291667</v>
      </c>
      <c r="M1034" s="33" t="s">
        <v>2079</v>
      </c>
      <c r="N1034" s="33" t="s">
        <v>2096</v>
      </c>
      <c r="O1034" s="33" t="s">
        <v>1997</v>
      </c>
      <c r="P1034" s="33" t="s">
        <v>2081</v>
      </c>
      <c r="Q1034" s="33" t="s">
        <v>2103</v>
      </c>
      <c r="R1034" s="33" t="s">
        <v>2128</v>
      </c>
      <c r="S1034" s="33" t="s">
        <v>2084</v>
      </c>
      <c r="T1034" s="33" t="s">
        <v>2081</v>
      </c>
      <c r="U1034" s="35" t="s">
        <v>1488</v>
      </c>
      <c r="V1034" s="177"/>
      <c r="W1034" s="178"/>
    </row>
    <row r="1035" s="83" customFormat="1" ht="26" customHeight="1" spans="1:23">
      <c r="A1035" s="31" t="s">
        <v>1502</v>
      </c>
      <c r="B1035" s="31" t="s">
        <v>20</v>
      </c>
      <c r="C1035" s="31" t="s">
        <v>4462</v>
      </c>
      <c r="D1035" s="31" t="s">
        <v>4463</v>
      </c>
      <c r="E1035" s="32">
        <v>44168</v>
      </c>
      <c r="F1035" s="31" t="s">
        <v>1781</v>
      </c>
      <c r="G1035" s="31" t="s">
        <v>2092</v>
      </c>
      <c r="H1035" s="33">
        <v>10</v>
      </c>
      <c r="I1035" s="33">
        <v>5</v>
      </c>
      <c r="J1035" s="34">
        <v>112453.48</v>
      </c>
      <c r="K1035" s="34">
        <v>41842.0656833333</v>
      </c>
      <c r="L1035" s="34">
        <v>70611.4143166667</v>
      </c>
      <c r="M1035" s="33" t="s">
        <v>2079</v>
      </c>
      <c r="N1035" s="33" t="s">
        <v>2096</v>
      </c>
      <c r="O1035" s="33" t="s">
        <v>1997</v>
      </c>
      <c r="P1035" s="33" t="s">
        <v>2081</v>
      </c>
      <c r="Q1035" s="33" t="s">
        <v>2103</v>
      </c>
      <c r="R1035" s="33" t="s">
        <v>2128</v>
      </c>
      <c r="S1035" s="33" t="s">
        <v>2084</v>
      </c>
      <c r="T1035" s="33" t="s">
        <v>2081</v>
      </c>
      <c r="U1035" s="35" t="s">
        <v>1488</v>
      </c>
      <c r="V1035" s="177"/>
      <c r="W1035" s="178"/>
    </row>
    <row r="1036" s="83" customFormat="1" ht="26" customHeight="1" spans="1:23">
      <c r="A1036" s="31" t="s">
        <v>1502</v>
      </c>
      <c r="B1036" s="31" t="s">
        <v>20</v>
      </c>
      <c r="C1036" s="31" t="s">
        <v>4464</v>
      </c>
      <c r="D1036" s="31" t="s">
        <v>4465</v>
      </c>
      <c r="E1036" s="32">
        <v>44168</v>
      </c>
      <c r="F1036" s="31" t="s">
        <v>1781</v>
      </c>
      <c r="G1036" s="31" t="s">
        <v>2092</v>
      </c>
      <c r="H1036" s="33">
        <v>10</v>
      </c>
      <c r="I1036" s="33">
        <v>10</v>
      </c>
      <c r="J1036" s="34">
        <v>95317.71</v>
      </c>
      <c r="K1036" s="34">
        <v>95317.71</v>
      </c>
      <c r="L1036" s="34">
        <v>0</v>
      </c>
      <c r="M1036" s="33" t="s">
        <v>2079</v>
      </c>
      <c r="N1036" s="33" t="s">
        <v>2096</v>
      </c>
      <c r="O1036" s="33" t="s">
        <v>1997</v>
      </c>
      <c r="P1036" s="33" t="s">
        <v>2196</v>
      </c>
      <c r="Q1036" s="33" t="s">
        <v>2082</v>
      </c>
      <c r="R1036" s="33" t="s">
        <v>2214</v>
      </c>
      <c r="S1036" s="33" t="s">
        <v>2084</v>
      </c>
      <c r="T1036" s="33" t="s">
        <v>2083</v>
      </c>
      <c r="U1036" s="35" t="s">
        <v>1488</v>
      </c>
      <c r="V1036" s="177"/>
      <c r="W1036" s="178"/>
    </row>
    <row r="1037" s="83" customFormat="1" ht="26" customHeight="1" spans="1:23">
      <c r="A1037" s="31" t="s">
        <v>1502</v>
      </c>
      <c r="B1037" s="31" t="s">
        <v>20</v>
      </c>
      <c r="C1037" s="31" t="s">
        <v>4466</v>
      </c>
      <c r="D1037" s="31" t="s">
        <v>4467</v>
      </c>
      <c r="E1037" s="32">
        <v>44168</v>
      </c>
      <c r="F1037" s="31" t="s">
        <v>1781</v>
      </c>
      <c r="G1037" s="31" t="s">
        <v>2092</v>
      </c>
      <c r="H1037" s="33">
        <v>10</v>
      </c>
      <c r="I1037" s="33">
        <v>5</v>
      </c>
      <c r="J1037" s="34">
        <v>20348.72</v>
      </c>
      <c r="K1037" s="34">
        <v>20348.72</v>
      </c>
      <c r="L1037" s="34">
        <v>0</v>
      </c>
      <c r="M1037" s="33" t="s">
        <v>2079</v>
      </c>
      <c r="N1037" s="33" t="s">
        <v>2096</v>
      </c>
      <c r="O1037" s="33" t="s">
        <v>1997</v>
      </c>
      <c r="P1037" s="33" t="s">
        <v>2196</v>
      </c>
      <c r="Q1037" s="33" t="s">
        <v>2082</v>
      </c>
      <c r="R1037" s="33" t="s">
        <v>2214</v>
      </c>
      <c r="S1037" s="33" t="s">
        <v>2084</v>
      </c>
      <c r="T1037" s="33" t="s">
        <v>2083</v>
      </c>
      <c r="U1037" s="35" t="s">
        <v>1488</v>
      </c>
      <c r="V1037" s="226"/>
      <c r="W1037" s="227" t="s">
        <v>4468</v>
      </c>
    </row>
    <row r="1038" s="83" customFormat="1" ht="26" customHeight="1" spans="1:23">
      <c r="A1038" s="31" t="s">
        <v>1502</v>
      </c>
      <c r="B1038" s="31" t="s">
        <v>20</v>
      </c>
      <c r="C1038" s="31" t="s">
        <v>4469</v>
      </c>
      <c r="D1038" s="31" t="s">
        <v>4470</v>
      </c>
      <c r="E1038" s="32">
        <v>44168</v>
      </c>
      <c r="F1038" s="31" t="s">
        <v>1781</v>
      </c>
      <c r="G1038" s="31" t="s">
        <v>2092</v>
      </c>
      <c r="H1038" s="33">
        <v>10</v>
      </c>
      <c r="I1038" s="33">
        <v>5</v>
      </c>
      <c r="J1038" s="34">
        <v>51407.3</v>
      </c>
      <c r="K1038" s="34">
        <v>19127.7995416667</v>
      </c>
      <c r="L1038" s="34">
        <v>32279.5004583333</v>
      </c>
      <c r="M1038" s="33" t="s">
        <v>2079</v>
      </c>
      <c r="N1038" s="33" t="s">
        <v>2096</v>
      </c>
      <c r="O1038" s="33" t="s">
        <v>1997</v>
      </c>
      <c r="P1038" s="33" t="s">
        <v>2081</v>
      </c>
      <c r="Q1038" s="33" t="s">
        <v>2103</v>
      </c>
      <c r="R1038" s="33" t="s">
        <v>2128</v>
      </c>
      <c r="S1038" s="33" t="s">
        <v>2084</v>
      </c>
      <c r="T1038" s="33" t="s">
        <v>2081</v>
      </c>
      <c r="U1038" s="35" t="s">
        <v>1488</v>
      </c>
      <c r="V1038" s="226"/>
      <c r="W1038" s="227"/>
    </row>
    <row r="1039" s="83" customFormat="1" ht="26" customHeight="1" spans="1:23">
      <c r="A1039" s="31" t="s">
        <v>1502</v>
      </c>
      <c r="B1039" s="31" t="s">
        <v>20</v>
      </c>
      <c r="C1039" s="31" t="s">
        <v>4471</v>
      </c>
      <c r="D1039" s="31" t="s">
        <v>4472</v>
      </c>
      <c r="E1039" s="32">
        <v>44168</v>
      </c>
      <c r="F1039" s="31" t="s">
        <v>1781</v>
      </c>
      <c r="G1039" s="31" t="s">
        <v>2092</v>
      </c>
      <c r="H1039" s="33">
        <v>5</v>
      </c>
      <c r="I1039" s="33">
        <v>1</v>
      </c>
      <c r="J1039" s="34">
        <v>199203.3</v>
      </c>
      <c r="K1039" s="34">
        <v>148240.45575</v>
      </c>
      <c r="L1039" s="34">
        <v>50962.84425</v>
      </c>
      <c r="M1039" s="33" t="s">
        <v>2079</v>
      </c>
      <c r="N1039" s="33" t="s">
        <v>2356</v>
      </c>
      <c r="O1039" s="33" t="s">
        <v>1997</v>
      </c>
      <c r="P1039" s="33" t="s">
        <v>2081</v>
      </c>
      <c r="Q1039" s="33" t="s">
        <v>2103</v>
      </c>
      <c r="R1039" s="33" t="s">
        <v>2128</v>
      </c>
      <c r="S1039" s="33" t="s">
        <v>2084</v>
      </c>
      <c r="T1039" s="33" t="s">
        <v>2081</v>
      </c>
      <c r="U1039" s="35" t="s">
        <v>1488</v>
      </c>
      <c r="V1039" s="226"/>
      <c r="W1039" s="227"/>
    </row>
    <row r="1040" s="83" customFormat="1" ht="26" customHeight="1" spans="1:23">
      <c r="A1040" s="31" t="s">
        <v>1502</v>
      </c>
      <c r="B1040" s="31" t="s">
        <v>20</v>
      </c>
      <c r="C1040" s="31" t="s">
        <v>4473</v>
      </c>
      <c r="D1040" s="31" t="s">
        <v>4474</v>
      </c>
      <c r="E1040" s="32">
        <v>44168</v>
      </c>
      <c r="F1040" s="31" t="s">
        <v>1781</v>
      </c>
      <c r="G1040" s="31" t="s">
        <v>2243</v>
      </c>
      <c r="H1040" s="33">
        <v>1</v>
      </c>
      <c r="I1040" s="33">
        <v>1</v>
      </c>
      <c r="J1040" s="34">
        <v>601414.6</v>
      </c>
      <c r="K1040" s="34">
        <v>601414.6</v>
      </c>
      <c r="L1040" s="34">
        <v>0</v>
      </c>
      <c r="M1040" s="33" t="s">
        <v>2123</v>
      </c>
      <c r="N1040" s="33" t="s">
        <v>2124</v>
      </c>
      <c r="O1040" s="33" t="s">
        <v>1997</v>
      </c>
      <c r="P1040" s="33" t="s">
        <v>2196</v>
      </c>
      <c r="Q1040" s="33" t="s">
        <v>2082</v>
      </c>
      <c r="R1040" s="33" t="s">
        <v>2145</v>
      </c>
      <c r="S1040" s="33" t="s">
        <v>2084</v>
      </c>
      <c r="T1040" s="33" t="s">
        <v>2083</v>
      </c>
      <c r="U1040" s="35" t="s">
        <v>1488</v>
      </c>
      <c r="V1040" s="226"/>
      <c r="W1040" s="227"/>
    </row>
    <row r="1041" s="83" customFormat="1" ht="26" customHeight="1" spans="1:23">
      <c r="A1041" s="31" t="s">
        <v>1506</v>
      </c>
      <c r="B1041" s="49" t="s">
        <v>20</v>
      </c>
      <c r="C1041" s="31" t="s">
        <v>4475</v>
      </c>
      <c r="D1041" s="49" t="s">
        <v>4476</v>
      </c>
      <c r="E1041" s="44">
        <v>44155</v>
      </c>
      <c r="F1041" s="49" t="s">
        <v>902</v>
      </c>
      <c r="G1041" s="76" t="s">
        <v>4477</v>
      </c>
      <c r="H1041" s="228">
        <v>20</v>
      </c>
      <c r="I1041" s="46">
        <v>1</v>
      </c>
      <c r="J1041" s="56">
        <v>45799.78</v>
      </c>
      <c r="K1041" s="34">
        <v>8701.9582</v>
      </c>
      <c r="L1041" s="34">
        <v>37097.8218</v>
      </c>
      <c r="M1041" s="49" t="s">
        <v>2079</v>
      </c>
      <c r="N1041" s="33" t="s">
        <v>2096</v>
      </c>
      <c r="O1041" s="33" t="s">
        <v>1997</v>
      </c>
      <c r="P1041" s="49" t="s">
        <v>2081</v>
      </c>
      <c r="Q1041" s="49" t="s">
        <v>2082</v>
      </c>
      <c r="R1041" s="49" t="s">
        <v>2083</v>
      </c>
      <c r="S1041" s="33" t="s">
        <v>2105</v>
      </c>
      <c r="T1041" s="188" t="s">
        <v>664</v>
      </c>
      <c r="U1041" s="35" t="s">
        <v>1509</v>
      </c>
      <c r="V1041" s="226"/>
      <c r="W1041" s="227"/>
    </row>
    <row r="1042" s="83" customFormat="1" ht="26" customHeight="1" spans="1:23">
      <c r="A1042" s="31" t="s">
        <v>1506</v>
      </c>
      <c r="B1042" s="49" t="s">
        <v>20</v>
      </c>
      <c r="C1042" s="31" t="s">
        <v>4478</v>
      </c>
      <c r="D1042" s="49" t="s">
        <v>4479</v>
      </c>
      <c r="E1042" s="44">
        <v>44155</v>
      </c>
      <c r="F1042" s="49" t="s">
        <v>902</v>
      </c>
      <c r="G1042" s="56" t="s">
        <v>2243</v>
      </c>
      <c r="H1042" s="228">
        <v>10</v>
      </c>
      <c r="I1042" s="46">
        <v>1</v>
      </c>
      <c r="J1042" s="56">
        <v>298363.93</v>
      </c>
      <c r="K1042" s="34">
        <v>113378.2934</v>
      </c>
      <c r="L1042" s="34">
        <v>184985.6366</v>
      </c>
      <c r="M1042" s="49" t="s">
        <v>2079</v>
      </c>
      <c r="N1042" s="33" t="s">
        <v>2096</v>
      </c>
      <c r="O1042" s="33" t="s">
        <v>1997</v>
      </c>
      <c r="P1042" s="49" t="s">
        <v>2081</v>
      </c>
      <c r="Q1042" s="49" t="s">
        <v>2082</v>
      </c>
      <c r="R1042" s="49" t="s">
        <v>2083</v>
      </c>
      <c r="S1042" s="33" t="s">
        <v>2105</v>
      </c>
      <c r="T1042" s="188" t="s">
        <v>664</v>
      </c>
      <c r="U1042" s="35" t="s">
        <v>4480</v>
      </c>
      <c r="V1042" s="226"/>
      <c r="W1042" s="227"/>
    </row>
    <row r="1043" s="83" customFormat="1" ht="26" customHeight="1" spans="1:23">
      <c r="A1043" s="31" t="s">
        <v>1506</v>
      </c>
      <c r="B1043" s="49" t="s">
        <v>20</v>
      </c>
      <c r="C1043" s="31" t="s">
        <v>4481</v>
      </c>
      <c r="D1043" s="49" t="s">
        <v>4482</v>
      </c>
      <c r="E1043" s="44">
        <v>44155</v>
      </c>
      <c r="F1043" s="49" t="s">
        <v>902</v>
      </c>
      <c r="G1043" s="56" t="s">
        <v>2243</v>
      </c>
      <c r="H1043" s="228">
        <v>10</v>
      </c>
      <c r="I1043" s="46">
        <v>1</v>
      </c>
      <c r="J1043" s="56">
        <v>1692521.21</v>
      </c>
      <c r="K1043" s="34">
        <v>643158.0598</v>
      </c>
      <c r="L1043" s="34">
        <v>1049363.1502</v>
      </c>
      <c r="M1043" s="49" t="s">
        <v>2079</v>
      </c>
      <c r="N1043" s="33" t="s">
        <v>2096</v>
      </c>
      <c r="O1043" s="33" t="s">
        <v>1997</v>
      </c>
      <c r="P1043" s="49" t="s">
        <v>2081</v>
      </c>
      <c r="Q1043" s="49" t="s">
        <v>2082</v>
      </c>
      <c r="R1043" s="49" t="s">
        <v>2083</v>
      </c>
      <c r="S1043" s="33" t="s">
        <v>2105</v>
      </c>
      <c r="T1043" s="188" t="s">
        <v>664</v>
      </c>
      <c r="U1043" s="35" t="s">
        <v>4483</v>
      </c>
      <c r="V1043" s="226"/>
      <c r="W1043" s="227"/>
    </row>
    <row r="1044" s="83" customFormat="1" ht="26" customHeight="1" spans="1:23">
      <c r="A1044" s="31" t="s">
        <v>1506</v>
      </c>
      <c r="B1044" s="49" t="s">
        <v>20</v>
      </c>
      <c r="C1044" s="31" t="s">
        <v>4484</v>
      </c>
      <c r="D1044" s="49" t="s">
        <v>4485</v>
      </c>
      <c r="E1044" s="44">
        <v>44155</v>
      </c>
      <c r="F1044" s="49" t="s">
        <v>902</v>
      </c>
      <c r="G1044" s="56" t="s">
        <v>2078</v>
      </c>
      <c r="H1044" s="228">
        <v>10</v>
      </c>
      <c r="I1044" s="46">
        <v>1</v>
      </c>
      <c r="J1044" s="56">
        <v>68995.64</v>
      </c>
      <c r="K1044" s="34">
        <v>26218.3432</v>
      </c>
      <c r="L1044" s="34">
        <v>42777.2968</v>
      </c>
      <c r="M1044" s="49" t="s">
        <v>2079</v>
      </c>
      <c r="N1044" s="33" t="s">
        <v>2096</v>
      </c>
      <c r="O1044" s="33" t="s">
        <v>1997</v>
      </c>
      <c r="P1044" s="49" t="s">
        <v>2081</v>
      </c>
      <c r="Q1044" s="49" t="s">
        <v>2082</v>
      </c>
      <c r="R1044" s="49" t="s">
        <v>2083</v>
      </c>
      <c r="S1044" s="33" t="s">
        <v>2105</v>
      </c>
      <c r="T1044" s="188" t="s">
        <v>664</v>
      </c>
      <c r="U1044" s="35" t="s">
        <v>4486</v>
      </c>
      <c r="V1044" s="226"/>
      <c r="W1044" s="227"/>
    </row>
    <row r="1045" s="83" customFormat="1" ht="26" customHeight="1" spans="1:23">
      <c r="A1045" s="31" t="s">
        <v>1506</v>
      </c>
      <c r="B1045" s="49" t="s">
        <v>20</v>
      </c>
      <c r="C1045" s="31" t="s">
        <v>4487</v>
      </c>
      <c r="D1045" s="49" t="s">
        <v>4476</v>
      </c>
      <c r="E1045" s="44">
        <v>44155</v>
      </c>
      <c r="F1045" s="49" t="s">
        <v>865</v>
      </c>
      <c r="G1045" s="76" t="s">
        <v>4477</v>
      </c>
      <c r="H1045" s="228">
        <v>20</v>
      </c>
      <c r="I1045" s="46">
        <v>1</v>
      </c>
      <c r="J1045" s="56">
        <v>122423.65</v>
      </c>
      <c r="K1045" s="34">
        <v>23260.4935</v>
      </c>
      <c r="L1045" s="34">
        <v>99163.1565</v>
      </c>
      <c r="M1045" s="49" t="s">
        <v>2079</v>
      </c>
      <c r="N1045" s="49" t="s">
        <v>2080</v>
      </c>
      <c r="O1045" s="33" t="s">
        <v>1997</v>
      </c>
      <c r="P1045" s="49" t="s">
        <v>2081</v>
      </c>
      <c r="Q1045" s="49" t="s">
        <v>2082</v>
      </c>
      <c r="R1045" s="49" t="s">
        <v>2083</v>
      </c>
      <c r="S1045" s="33" t="s">
        <v>2105</v>
      </c>
      <c r="T1045" s="188" t="s">
        <v>664</v>
      </c>
      <c r="U1045" s="35" t="s">
        <v>4488</v>
      </c>
      <c r="V1045" s="226"/>
      <c r="W1045" s="227"/>
    </row>
    <row r="1046" s="83" customFormat="1" ht="26" customHeight="1" spans="1:23">
      <c r="A1046" s="31" t="s">
        <v>1506</v>
      </c>
      <c r="B1046" s="49" t="s">
        <v>20</v>
      </c>
      <c r="C1046" s="31" t="s">
        <v>4489</v>
      </c>
      <c r="D1046" s="49" t="s">
        <v>4479</v>
      </c>
      <c r="E1046" s="44">
        <v>44155</v>
      </c>
      <c r="F1046" s="49" t="s">
        <v>865</v>
      </c>
      <c r="G1046" s="56" t="s">
        <v>2243</v>
      </c>
      <c r="H1046" s="228">
        <v>10</v>
      </c>
      <c r="I1046" s="46">
        <v>1</v>
      </c>
      <c r="J1046" s="56">
        <v>593711.23</v>
      </c>
      <c r="K1046" s="34">
        <v>225610.2674</v>
      </c>
      <c r="L1046" s="34">
        <v>368100.9626</v>
      </c>
      <c r="M1046" s="49" t="s">
        <v>2079</v>
      </c>
      <c r="N1046" s="49" t="s">
        <v>2096</v>
      </c>
      <c r="O1046" s="33" t="s">
        <v>1997</v>
      </c>
      <c r="P1046" s="49" t="s">
        <v>2081</v>
      </c>
      <c r="Q1046" s="49" t="s">
        <v>2082</v>
      </c>
      <c r="R1046" s="49" t="s">
        <v>2083</v>
      </c>
      <c r="S1046" s="33" t="s">
        <v>2105</v>
      </c>
      <c r="T1046" s="188" t="s">
        <v>664</v>
      </c>
      <c r="U1046" s="35" t="s">
        <v>4490</v>
      </c>
      <c r="V1046" s="226"/>
      <c r="W1046" s="227"/>
    </row>
    <row r="1047" s="83" customFormat="1" ht="26" customHeight="1" spans="1:23">
      <c r="A1047" s="31" t="s">
        <v>1506</v>
      </c>
      <c r="B1047" s="49" t="s">
        <v>20</v>
      </c>
      <c r="C1047" s="31" t="s">
        <v>4491</v>
      </c>
      <c r="D1047" s="49" t="s">
        <v>4492</v>
      </c>
      <c r="E1047" s="44">
        <v>44155</v>
      </c>
      <c r="F1047" s="49" t="s">
        <v>865</v>
      </c>
      <c r="G1047" s="56" t="s">
        <v>2243</v>
      </c>
      <c r="H1047" s="228">
        <v>10</v>
      </c>
      <c r="I1047" s="46">
        <v>1</v>
      </c>
      <c r="J1047" s="56">
        <v>333304.88</v>
      </c>
      <c r="K1047" s="34">
        <v>126655.8544</v>
      </c>
      <c r="L1047" s="34">
        <v>206649.0256</v>
      </c>
      <c r="M1047" s="49" t="s">
        <v>2079</v>
      </c>
      <c r="N1047" s="49" t="s">
        <v>2089</v>
      </c>
      <c r="O1047" s="33" t="s">
        <v>1997</v>
      </c>
      <c r="P1047" s="49" t="s">
        <v>2081</v>
      </c>
      <c r="Q1047" s="49" t="s">
        <v>2082</v>
      </c>
      <c r="R1047" s="49" t="s">
        <v>2083</v>
      </c>
      <c r="S1047" s="33" t="s">
        <v>2105</v>
      </c>
      <c r="T1047" s="188" t="s">
        <v>664</v>
      </c>
      <c r="U1047" s="35" t="s">
        <v>4493</v>
      </c>
      <c r="V1047" s="226"/>
      <c r="W1047" s="227"/>
    </row>
    <row r="1048" s="83" customFormat="1" ht="26" customHeight="1" spans="1:23">
      <c r="A1048" s="31" t="s">
        <v>1506</v>
      </c>
      <c r="B1048" s="49" t="s">
        <v>20</v>
      </c>
      <c r="C1048" s="31" t="s">
        <v>4494</v>
      </c>
      <c r="D1048" s="49" t="s">
        <v>4482</v>
      </c>
      <c r="E1048" s="44">
        <v>44155</v>
      </c>
      <c r="F1048" s="49" t="s">
        <v>865</v>
      </c>
      <c r="G1048" s="56" t="s">
        <v>2078</v>
      </c>
      <c r="H1048" s="228">
        <v>10</v>
      </c>
      <c r="I1048" s="46">
        <v>1</v>
      </c>
      <c r="J1048" s="56">
        <v>636612.12</v>
      </c>
      <c r="K1048" s="34">
        <v>241912.6056</v>
      </c>
      <c r="L1048" s="34">
        <v>394699.5144</v>
      </c>
      <c r="M1048" s="49" t="s">
        <v>2079</v>
      </c>
      <c r="N1048" s="49" t="s">
        <v>2089</v>
      </c>
      <c r="O1048" s="33" t="s">
        <v>1997</v>
      </c>
      <c r="P1048" s="49" t="s">
        <v>2081</v>
      </c>
      <c r="Q1048" s="49" t="s">
        <v>2082</v>
      </c>
      <c r="R1048" s="49" t="s">
        <v>2083</v>
      </c>
      <c r="S1048" s="33" t="s">
        <v>2105</v>
      </c>
      <c r="T1048" s="188" t="s">
        <v>664</v>
      </c>
      <c r="U1048" s="35" t="s">
        <v>4495</v>
      </c>
      <c r="V1048" s="226"/>
      <c r="W1048" s="227"/>
    </row>
    <row r="1049" s="83" customFormat="1" ht="26" customHeight="1" spans="1:23">
      <c r="A1049" s="31" t="s">
        <v>1506</v>
      </c>
      <c r="B1049" s="49" t="s">
        <v>20</v>
      </c>
      <c r="C1049" s="31" t="s">
        <v>4496</v>
      </c>
      <c r="D1049" s="49" t="s">
        <v>4476</v>
      </c>
      <c r="E1049" s="44">
        <v>44155</v>
      </c>
      <c r="F1049" s="49" t="s">
        <v>4497</v>
      </c>
      <c r="G1049" s="76" t="s">
        <v>4477</v>
      </c>
      <c r="H1049" s="228">
        <v>20</v>
      </c>
      <c r="I1049" s="46">
        <v>1</v>
      </c>
      <c r="J1049" s="56">
        <v>65882.4</v>
      </c>
      <c r="K1049" s="34">
        <v>12517.656</v>
      </c>
      <c r="L1049" s="34">
        <v>53364.744</v>
      </c>
      <c r="M1049" s="49" t="s">
        <v>2079</v>
      </c>
      <c r="N1049" s="49" t="s">
        <v>2080</v>
      </c>
      <c r="O1049" s="33" t="s">
        <v>1997</v>
      </c>
      <c r="P1049" s="49" t="s">
        <v>2081</v>
      </c>
      <c r="Q1049" s="49" t="s">
        <v>2082</v>
      </c>
      <c r="R1049" s="49" t="s">
        <v>2083</v>
      </c>
      <c r="S1049" s="33" t="s">
        <v>2105</v>
      </c>
      <c r="T1049" s="188" t="s">
        <v>664</v>
      </c>
      <c r="U1049" s="35" t="s">
        <v>4498</v>
      </c>
      <c r="V1049" s="226"/>
      <c r="W1049" s="227"/>
    </row>
    <row r="1050" s="83" customFormat="1" ht="26" customHeight="1" spans="1:23">
      <c r="A1050" s="31" t="s">
        <v>1506</v>
      </c>
      <c r="B1050" s="49" t="s">
        <v>20</v>
      </c>
      <c r="C1050" s="31" t="s">
        <v>4499</v>
      </c>
      <c r="D1050" s="49" t="s">
        <v>4479</v>
      </c>
      <c r="E1050" s="44">
        <v>44155</v>
      </c>
      <c r="F1050" s="49" t="s">
        <v>4497</v>
      </c>
      <c r="G1050" s="56" t="s">
        <v>2243</v>
      </c>
      <c r="H1050" s="228">
        <v>10</v>
      </c>
      <c r="I1050" s="46">
        <v>1</v>
      </c>
      <c r="J1050" s="56">
        <v>295014.54</v>
      </c>
      <c r="K1050" s="34">
        <v>112105.5252</v>
      </c>
      <c r="L1050" s="34">
        <v>182909.0148</v>
      </c>
      <c r="M1050" s="49" t="s">
        <v>2079</v>
      </c>
      <c r="N1050" s="49" t="s">
        <v>2096</v>
      </c>
      <c r="O1050" s="33" t="s">
        <v>1997</v>
      </c>
      <c r="P1050" s="49" t="s">
        <v>2081</v>
      </c>
      <c r="Q1050" s="49" t="s">
        <v>2082</v>
      </c>
      <c r="R1050" s="49" t="s">
        <v>2083</v>
      </c>
      <c r="S1050" s="33" t="s">
        <v>2105</v>
      </c>
      <c r="T1050" s="188" t="s">
        <v>664</v>
      </c>
      <c r="U1050" s="35" t="s">
        <v>4500</v>
      </c>
      <c r="V1050" s="226"/>
      <c r="W1050" s="227"/>
    </row>
    <row r="1051" s="83" customFormat="1" ht="26" customHeight="1" spans="1:23">
      <c r="A1051" s="31" t="s">
        <v>1506</v>
      </c>
      <c r="B1051" s="49" t="s">
        <v>20</v>
      </c>
      <c r="C1051" s="31" t="s">
        <v>4501</v>
      </c>
      <c r="D1051" s="49" t="s">
        <v>4502</v>
      </c>
      <c r="E1051" s="44">
        <v>44155</v>
      </c>
      <c r="F1051" s="49" t="s">
        <v>4497</v>
      </c>
      <c r="G1051" s="56" t="s">
        <v>2243</v>
      </c>
      <c r="H1051" s="228">
        <v>10</v>
      </c>
      <c r="I1051" s="46">
        <v>1</v>
      </c>
      <c r="J1051" s="56">
        <v>598282.44</v>
      </c>
      <c r="K1051" s="34">
        <v>227347.3272</v>
      </c>
      <c r="L1051" s="34">
        <v>370935.1128</v>
      </c>
      <c r="M1051" s="49" t="s">
        <v>2079</v>
      </c>
      <c r="N1051" s="49" t="s">
        <v>2089</v>
      </c>
      <c r="O1051" s="33" t="s">
        <v>1997</v>
      </c>
      <c r="P1051" s="49" t="s">
        <v>2081</v>
      </c>
      <c r="Q1051" s="49" t="s">
        <v>2082</v>
      </c>
      <c r="R1051" s="49" t="s">
        <v>2083</v>
      </c>
      <c r="S1051" s="33" t="s">
        <v>2105</v>
      </c>
      <c r="T1051" s="188" t="s">
        <v>664</v>
      </c>
      <c r="U1051" s="35" t="s">
        <v>4503</v>
      </c>
      <c r="V1051" s="226"/>
      <c r="W1051" s="227"/>
    </row>
    <row r="1052" s="83" customFormat="1" ht="26" customHeight="1" spans="1:23">
      <c r="A1052" s="31" t="s">
        <v>1506</v>
      </c>
      <c r="B1052" s="49" t="s">
        <v>20</v>
      </c>
      <c r="C1052" s="31" t="s">
        <v>4504</v>
      </c>
      <c r="D1052" s="49" t="s">
        <v>4482</v>
      </c>
      <c r="E1052" s="44">
        <v>44155</v>
      </c>
      <c r="F1052" s="49" t="s">
        <v>4497</v>
      </c>
      <c r="G1052" s="56" t="s">
        <v>2078</v>
      </c>
      <c r="H1052" s="228">
        <v>10</v>
      </c>
      <c r="I1052" s="46">
        <v>1</v>
      </c>
      <c r="J1052" s="56">
        <v>815070.97</v>
      </c>
      <c r="K1052" s="34">
        <v>309726.9686</v>
      </c>
      <c r="L1052" s="34">
        <v>505344.0014</v>
      </c>
      <c r="M1052" s="49" t="s">
        <v>2079</v>
      </c>
      <c r="N1052" s="49" t="s">
        <v>2089</v>
      </c>
      <c r="O1052" s="33" t="s">
        <v>1997</v>
      </c>
      <c r="P1052" s="49" t="s">
        <v>2081</v>
      </c>
      <c r="Q1052" s="49" t="s">
        <v>2082</v>
      </c>
      <c r="R1052" s="49" t="s">
        <v>2083</v>
      </c>
      <c r="S1052" s="33" t="s">
        <v>2105</v>
      </c>
      <c r="T1052" s="188" t="s">
        <v>664</v>
      </c>
      <c r="U1052" s="35" t="s">
        <v>4505</v>
      </c>
      <c r="V1052" s="226"/>
      <c r="W1052" s="227"/>
    </row>
    <row r="1053" s="83" customFormat="1" ht="26" customHeight="1" spans="1:23">
      <c r="A1053" s="31" t="s">
        <v>1506</v>
      </c>
      <c r="B1053" s="49" t="s">
        <v>20</v>
      </c>
      <c r="C1053" s="31" t="s">
        <v>4506</v>
      </c>
      <c r="D1053" s="49" t="s">
        <v>4507</v>
      </c>
      <c r="E1053" s="44">
        <v>44155</v>
      </c>
      <c r="F1053" s="49" t="s">
        <v>4497</v>
      </c>
      <c r="G1053" s="76" t="s">
        <v>4477</v>
      </c>
      <c r="H1053" s="228">
        <v>10</v>
      </c>
      <c r="I1053" s="46">
        <v>1</v>
      </c>
      <c r="J1053" s="56">
        <v>385443.46</v>
      </c>
      <c r="K1053" s="34">
        <v>146468.5148</v>
      </c>
      <c r="L1053" s="34">
        <v>238974.9452</v>
      </c>
      <c r="M1053" s="49" t="s">
        <v>2079</v>
      </c>
      <c r="N1053" s="49" t="s">
        <v>2089</v>
      </c>
      <c r="O1053" s="33" t="s">
        <v>1997</v>
      </c>
      <c r="P1053" s="49" t="s">
        <v>2081</v>
      </c>
      <c r="Q1053" s="49" t="s">
        <v>2082</v>
      </c>
      <c r="R1053" s="49" t="s">
        <v>2083</v>
      </c>
      <c r="S1053" s="33" t="s">
        <v>2105</v>
      </c>
      <c r="T1053" s="188" t="s">
        <v>664</v>
      </c>
      <c r="U1053" s="35" t="s">
        <v>4508</v>
      </c>
      <c r="V1053" s="226"/>
      <c r="W1053" s="227"/>
    </row>
    <row r="1054" s="83" customFormat="1" ht="26" customHeight="1" spans="1:23">
      <c r="A1054" s="31" t="s">
        <v>1506</v>
      </c>
      <c r="B1054" s="49" t="s">
        <v>20</v>
      </c>
      <c r="C1054" s="31" t="s">
        <v>4509</v>
      </c>
      <c r="D1054" s="49" t="s">
        <v>4476</v>
      </c>
      <c r="E1054" s="44">
        <v>44155</v>
      </c>
      <c r="F1054" s="49" t="s">
        <v>1059</v>
      </c>
      <c r="G1054" s="56" t="s">
        <v>2243</v>
      </c>
      <c r="H1054" s="228">
        <v>20</v>
      </c>
      <c r="I1054" s="46">
        <v>1</v>
      </c>
      <c r="J1054" s="56">
        <v>74070.41</v>
      </c>
      <c r="K1054" s="34">
        <v>14073.3779</v>
      </c>
      <c r="L1054" s="34">
        <v>59997.0321</v>
      </c>
      <c r="M1054" s="49" t="s">
        <v>2079</v>
      </c>
      <c r="N1054" s="49" t="s">
        <v>2080</v>
      </c>
      <c r="O1054" s="33" t="s">
        <v>1997</v>
      </c>
      <c r="P1054" s="49" t="s">
        <v>2081</v>
      </c>
      <c r="Q1054" s="49" t="s">
        <v>2103</v>
      </c>
      <c r="R1054" s="49" t="s">
        <v>2104</v>
      </c>
      <c r="S1054" s="33" t="s">
        <v>2105</v>
      </c>
      <c r="T1054" s="188" t="s">
        <v>664</v>
      </c>
      <c r="U1054" s="35" t="s">
        <v>4510</v>
      </c>
      <c r="V1054" s="226"/>
      <c r="W1054" s="227"/>
    </row>
    <row r="1055" s="83" customFormat="1" ht="26" customHeight="1" spans="1:23">
      <c r="A1055" s="31" t="s">
        <v>1506</v>
      </c>
      <c r="B1055" s="49" t="s">
        <v>20</v>
      </c>
      <c r="C1055" s="31" t="s">
        <v>4511</v>
      </c>
      <c r="D1055" s="49" t="s">
        <v>4479</v>
      </c>
      <c r="E1055" s="44">
        <v>44155</v>
      </c>
      <c r="F1055" s="49" t="s">
        <v>1059</v>
      </c>
      <c r="G1055" s="56" t="s">
        <v>2243</v>
      </c>
      <c r="H1055" s="228">
        <v>10</v>
      </c>
      <c r="I1055" s="46">
        <v>1</v>
      </c>
      <c r="J1055" s="56">
        <v>309594.36</v>
      </c>
      <c r="K1055" s="34">
        <v>117645.8568</v>
      </c>
      <c r="L1055" s="34">
        <v>191948.5032</v>
      </c>
      <c r="M1055" s="49" t="s">
        <v>2079</v>
      </c>
      <c r="N1055" s="49" t="s">
        <v>2096</v>
      </c>
      <c r="O1055" s="33" t="s">
        <v>1997</v>
      </c>
      <c r="P1055" s="49" t="s">
        <v>2081</v>
      </c>
      <c r="Q1055" s="49" t="s">
        <v>2103</v>
      </c>
      <c r="R1055" s="49" t="s">
        <v>2104</v>
      </c>
      <c r="S1055" s="33" t="s">
        <v>2105</v>
      </c>
      <c r="T1055" s="188" t="s">
        <v>664</v>
      </c>
      <c r="U1055" s="35" t="s">
        <v>4512</v>
      </c>
      <c r="V1055" s="226"/>
      <c r="W1055" s="227"/>
    </row>
    <row r="1056" s="83" customFormat="1" ht="26" customHeight="1" spans="1:23">
      <c r="A1056" s="31" t="s">
        <v>1506</v>
      </c>
      <c r="B1056" s="49" t="s">
        <v>20</v>
      </c>
      <c r="C1056" s="31" t="s">
        <v>4513</v>
      </c>
      <c r="D1056" s="49" t="s">
        <v>4492</v>
      </c>
      <c r="E1056" s="44">
        <v>44155</v>
      </c>
      <c r="F1056" s="49" t="s">
        <v>1059</v>
      </c>
      <c r="G1056" s="56" t="s">
        <v>2078</v>
      </c>
      <c r="H1056" s="228">
        <v>10</v>
      </c>
      <c r="I1056" s="46">
        <v>1</v>
      </c>
      <c r="J1056" s="56">
        <v>185242.04</v>
      </c>
      <c r="K1056" s="34">
        <v>70391.9752</v>
      </c>
      <c r="L1056" s="34">
        <v>114850.0648</v>
      </c>
      <c r="M1056" s="49" t="s">
        <v>2079</v>
      </c>
      <c r="N1056" s="49" t="s">
        <v>2089</v>
      </c>
      <c r="O1056" s="33" t="s">
        <v>1997</v>
      </c>
      <c r="P1056" s="49" t="s">
        <v>2081</v>
      </c>
      <c r="Q1056" s="49" t="s">
        <v>2103</v>
      </c>
      <c r="R1056" s="49" t="s">
        <v>2104</v>
      </c>
      <c r="S1056" s="33" t="s">
        <v>2105</v>
      </c>
      <c r="T1056" s="188" t="s">
        <v>664</v>
      </c>
      <c r="U1056" s="35" t="s">
        <v>4514</v>
      </c>
      <c r="V1056" s="226"/>
      <c r="W1056" s="227"/>
    </row>
    <row r="1057" s="83" customFormat="1" ht="26" customHeight="1" spans="1:23">
      <c r="A1057" s="31" t="s">
        <v>1506</v>
      </c>
      <c r="B1057" s="49" t="s">
        <v>20</v>
      </c>
      <c r="C1057" s="31" t="s">
        <v>4515</v>
      </c>
      <c r="D1057" s="49" t="s">
        <v>4482</v>
      </c>
      <c r="E1057" s="44">
        <v>44155</v>
      </c>
      <c r="F1057" s="49" t="s">
        <v>1059</v>
      </c>
      <c r="G1057" s="76" t="s">
        <v>4477</v>
      </c>
      <c r="H1057" s="228">
        <v>10</v>
      </c>
      <c r="I1057" s="46">
        <v>1</v>
      </c>
      <c r="J1057" s="56">
        <v>801253.88</v>
      </c>
      <c r="K1057" s="34">
        <v>304476.4744</v>
      </c>
      <c r="L1057" s="34">
        <v>496777.4056</v>
      </c>
      <c r="M1057" s="49" t="s">
        <v>2079</v>
      </c>
      <c r="N1057" s="49" t="s">
        <v>2089</v>
      </c>
      <c r="O1057" s="33" t="s">
        <v>1997</v>
      </c>
      <c r="P1057" s="49" t="s">
        <v>2081</v>
      </c>
      <c r="Q1057" s="49" t="s">
        <v>2103</v>
      </c>
      <c r="R1057" s="49" t="s">
        <v>2104</v>
      </c>
      <c r="S1057" s="33" t="s">
        <v>2105</v>
      </c>
      <c r="T1057" s="188" t="s">
        <v>664</v>
      </c>
      <c r="U1057" s="35" t="s">
        <v>4516</v>
      </c>
      <c r="V1057" s="226"/>
      <c r="W1057" s="227"/>
    </row>
    <row r="1058" s="83" customFormat="1" ht="26" customHeight="1" spans="1:23">
      <c r="A1058" s="31" t="s">
        <v>1506</v>
      </c>
      <c r="B1058" s="49" t="s">
        <v>20</v>
      </c>
      <c r="C1058" s="31" t="s">
        <v>4517</v>
      </c>
      <c r="D1058" s="49" t="s">
        <v>4476</v>
      </c>
      <c r="E1058" s="44">
        <v>44155</v>
      </c>
      <c r="F1058" s="49" t="s">
        <v>1456</v>
      </c>
      <c r="G1058" s="56" t="s">
        <v>2243</v>
      </c>
      <c r="H1058" s="228">
        <v>20</v>
      </c>
      <c r="I1058" s="46">
        <v>1</v>
      </c>
      <c r="J1058" s="56">
        <v>71701.29</v>
      </c>
      <c r="K1058" s="34">
        <v>13623.2451</v>
      </c>
      <c r="L1058" s="34">
        <v>58078.0449</v>
      </c>
      <c r="M1058" s="49" t="s">
        <v>2079</v>
      </c>
      <c r="N1058" s="49" t="s">
        <v>2080</v>
      </c>
      <c r="O1058" s="33" t="s">
        <v>1997</v>
      </c>
      <c r="P1058" s="49" t="s">
        <v>2081</v>
      </c>
      <c r="Q1058" s="49" t="s">
        <v>2082</v>
      </c>
      <c r="R1058" s="49" t="s">
        <v>2083</v>
      </c>
      <c r="S1058" s="33" t="s">
        <v>2105</v>
      </c>
      <c r="T1058" s="188" t="s">
        <v>664</v>
      </c>
      <c r="U1058" s="35" t="s">
        <v>4518</v>
      </c>
      <c r="V1058" s="226"/>
      <c r="W1058" s="227"/>
    </row>
    <row r="1059" s="83" customFormat="1" ht="26" customHeight="1" spans="1:23">
      <c r="A1059" s="31" t="s">
        <v>1506</v>
      </c>
      <c r="B1059" s="49" t="s">
        <v>20</v>
      </c>
      <c r="C1059" s="31" t="s">
        <v>4519</v>
      </c>
      <c r="D1059" s="49" t="s">
        <v>4479</v>
      </c>
      <c r="E1059" s="44">
        <v>44155</v>
      </c>
      <c r="F1059" s="49" t="s">
        <v>1456</v>
      </c>
      <c r="G1059" s="56" t="s">
        <v>2243</v>
      </c>
      <c r="H1059" s="228">
        <v>10</v>
      </c>
      <c r="I1059" s="46">
        <v>1</v>
      </c>
      <c r="J1059" s="56">
        <v>309594.36</v>
      </c>
      <c r="K1059" s="56">
        <v>309594.36</v>
      </c>
      <c r="L1059" s="56">
        <v>0</v>
      </c>
      <c r="M1059" s="49" t="s">
        <v>2079</v>
      </c>
      <c r="N1059" s="49" t="s">
        <v>2096</v>
      </c>
      <c r="O1059" s="33" t="s">
        <v>1997</v>
      </c>
      <c r="P1059" s="49" t="s">
        <v>2196</v>
      </c>
      <c r="Q1059" s="49" t="s">
        <v>2082</v>
      </c>
      <c r="R1059" s="49" t="s">
        <v>2267</v>
      </c>
      <c r="S1059" s="33" t="s">
        <v>2105</v>
      </c>
      <c r="T1059" s="188" t="s">
        <v>664</v>
      </c>
      <c r="U1059" s="35" t="s">
        <v>4520</v>
      </c>
      <c r="V1059" s="179" t="s">
        <v>4521</v>
      </c>
      <c r="W1059" s="178" t="s">
        <v>4522</v>
      </c>
    </row>
    <row r="1060" s="83" customFormat="1" ht="26" customHeight="1" spans="1:23">
      <c r="A1060" s="31" t="s">
        <v>1506</v>
      </c>
      <c r="B1060" s="49" t="s">
        <v>20</v>
      </c>
      <c r="C1060" s="31" t="s">
        <v>4523</v>
      </c>
      <c r="D1060" s="49" t="s">
        <v>4482</v>
      </c>
      <c r="E1060" s="44">
        <v>44155</v>
      </c>
      <c r="F1060" s="49" t="s">
        <v>1456</v>
      </c>
      <c r="G1060" s="56" t="s">
        <v>2078</v>
      </c>
      <c r="H1060" s="228">
        <v>10</v>
      </c>
      <c r="I1060" s="46">
        <v>1</v>
      </c>
      <c r="J1060" s="56">
        <v>413583.1</v>
      </c>
      <c r="K1060" s="56">
        <v>413583.1</v>
      </c>
      <c r="L1060" s="56">
        <v>0</v>
      </c>
      <c r="M1060" s="49" t="s">
        <v>2079</v>
      </c>
      <c r="N1060" s="49" t="s">
        <v>2089</v>
      </c>
      <c r="O1060" s="33" t="s">
        <v>1997</v>
      </c>
      <c r="P1060" s="49" t="s">
        <v>2196</v>
      </c>
      <c r="Q1060" s="49" t="s">
        <v>2082</v>
      </c>
      <c r="R1060" s="49" t="s">
        <v>2267</v>
      </c>
      <c r="S1060" s="33" t="s">
        <v>2105</v>
      </c>
      <c r="T1060" s="188" t="s">
        <v>664</v>
      </c>
      <c r="U1060" s="35" t="s">
        <v>4524</v>
      </c>
      <c r="V1060" s="179"/>
      <c r="W1060" s="178"/>
    </row>
    <row r="1061" s="83" customFormat="1" ht="26" customHeight="1" spans="1:23">
      <c r="A1061" s="31" t="s">
        <v>1506</v>
      </c>
      <c r="B1061" s="49" t="s">
        <v>20</v>
      </c>
      <c r="C1061" s="31" t="s">
        <v>4525</v>
      </c>
      <c r="D1061" s="49" t="s">
        <v>4526</v>
      </c>
      <c r="E1061" s="44">
        <v>44155</v>
      </c>
      <c r="F1061" s="49" t="s">
        <v>1456</v>
      </c>
      <c r="G1061" s="56" t="s">
        <v>2169</v>
      </c>
      <c r="H1061" s="228">
        <v>10</v>
      </c>
      <c r="I1061" s="46">
        <v>1</v>
      </c>
      <c r="J1061" s="56">
        <v>33945.61</v>
      </c>
      <c r="K1061" s="56">
        <v>33945.61</v>
      </c>
      <c r="L1061" s="56">
        <v>0</v>
      </c>
      <c r="M1061" s="49" t="s">
        <v>2079</v>
      </c>
      <c r="N1061" s="49" t="s">
        <v>2096</v>
      </c>
      <c r="O1061" s="33" t="s">
        <v>1997</v>
      </c>
      <c r="P1061" s="49" t="s">
        <v>2196</v>
      </c>
      <c r="Q1061" s="49" t="s">
        <v>2082</v>
      </c>
      <c r="R1061" s="49" t="s">
        <v>2267</v>
      </c>
      <c r="S1061" s="33" t="s">
        <v>2105</v>
      </c>
      <c r="T1061" s="188" t="s">
        <v>664</v>
      </c>
      <c r="U1061" s="35" t="s">
        <v>4527</v>
      </c>
      <c r="V1061" s="179"/>
      <c r="W1061" s="178"/>
    </row>
    <row r="1062" s="83" customFormat="1" ht="26" customHeight="1" spans="1:23">
      <c r="A1062" s="31" t="s">
        <v>1506</v>
      </c>
      <c r="B1062" s="49" t="s">
        <v>20</v>
      </c>
      <c r="C1062" s="31" t="s">
        <v>4528</v>
      </c>
      <c r="D1062" s="49" t="s">
        <v>4529</v>
      </c>
      <c r="E1062" s="44">
        <v>44155</v>
      </c>
      <c r="F1062" s="49" t="s">
        <v>811</v>
      </c>
      <c r="G1062" s="56" t="s">
        <v>2169</v>
      </c>
      <c r="H1062" s="228">
        <v>5</v>
      </c>
      <c r="I1062" s="46">
        <v>1</v>
      </c>
      <c r="J1062" s="56">
        <v>190890.49</v>
      </c>
      <c r="K1062" s="56">
        <v>190890.49</v>
      </c>
      <c r="L1062" s="56">
        <v>0</v>
      </c>
      <c r="M1062" s="49" t="s">
        <v>2123</v>
      </c>
      <c r="N1062" s="76" t="s">
        <v>2124</v>
      </c>
      <c r="O1062" s="33" t="s">
        <v>1997</v>
      </c>
      <c r="P1062" s="49" t="s">
        <v>2196</v>
      </c>
      <c r="Q1062" s="49" t="s">
        <v>2082</v>
      </c>
      <c r="R1062" s="49" t="s">
        <v>2145</v>
      </c>
      <c r="S1062" s="33" t="s">
        <v>2105</v>
      </c>
      <c r="T1062" s="188" t="s">
        <v>664</v>
      </c>
      <c r="U1062" s="35" t="s">
        <v>4530</v>
      </c>
      <c r="V1062" s="179"/>
      <c r="W1062" s="178"/>
    </row>
    <row r="1063" s="83" customFormat="1" ht="26" customHeight="1" spans="1:23">
      <c r="A1063" s="31" t="s">
        <v>1511</v>
      </c>
      <c r="B1063" s="31" t="s">
        <v>20</v>
      </c>
      <c r="C1063" s="31" t="s">
        <v>4531</v>
      </c>
      <c r="D1063" s="31" t="s">
        <v>4532</v>
      </c>
      <c r="E1063" s="32">
        <v>44397</v>
      </c>
      <c r="F1063" s="31" t="s">
        <v>3661</v>
      </c>
      <c r="G1063" s="38" t="s">
        <v>4533</v>
      </c>
      <c r="H1063" s="33">
        <v>20</v>
      </c>
      <c r="I1063" s="33">
        <v>1</v>
      </c>
      <c r="J1063" s="34">
        <v>2451086.04</v>
      </c>
      <c r="K1063" s="34">
        <v>388088.623</v>
      </c>
      <c r="L1063" s="34">
        <v>2062997.417</v>
      </c>
      <c r="M1063" s="33" t="s">
        <v>2079</v>
      </c>
      <c r="N1063" s="33" t="s">
        <v>2080</v>
      </c>
      <c r="O1063" s="33" t="s">
        <v>1997</v>
      </c>
      <c r="P1063" s="33" t="s">
        <v>2081</v>
      </c>
      <c r="Q1063" s="33" t="s">
        <v>2103</v>
      </c>
      <c r="R1063" s="33" t="s">
        <v>2104</v>
      </c>
      <c r="S1063" s="33" t="s">
        <v>2084</v>
      </c>
      <c r="T1063" s="33" t="s">
        <v>2081</v>
      </c>
      <c r="U1063" s="35" t="s">
        <v>1361</v>
      </c>
      <c r="V1063" s="179"/>
      <c r="W1063" s="178"/>
    </row>
    <row r="1064" s="83" customFormat="1" ht="26" customHeight="1" spans="1:23">
      <c r="A1064" s="31" t="s">
        <v>1511</v>
      </c>
      <c r="B1064" s="31" t="s">
        <v>20</v>
      </c>
      <c r="C1064" s="31" t="s">
        <v>4534</v>
      </c>
      <c r="D1064" s="31" t="s">
        <v>4535</v>
      </c>
      <c r="E1064" s="32">
        <v>44397</v>
      </c>
      <c r="F1064" s="31" t="s">
        <v>3661</v>
      </c>
      <c r="G1064" s="38" t="s">
        <v>4536</v>
      </c>
      <c r="H1064" s="33">
        <v>10</v>
      </c>
      <c r="I1064" s="33">
        <v>1</v>
      </c>
      <c r="J1064" s="34">
        <v>976614.53</v>
      </c>
      <c r="K1064" s="34">
        <v>309261.267833333</v>
      </c>
      <c r="L1064" s="34">
        <v>667353.262166667</v>
      </c>
      <c r="M1064" s="33" t="s">
        <v>2079</v>
      </c>
      <c r="N1064" s="33" t="s">
        <v>2089</v>
      </c>
      <c r="O1064" s="33" t="s">
        <v>1997</v>
      </c>
      <c r="P1064" s="33" t="s">
        <v>2081</v>
      </c>
      <c r="Q1064" s="33" t="s">
        <v>2103</v>
      </c>
      <c r="R1064" s="33" t="s">
        <v>2104</v>
      </c>
      <c r="S1064" s="33" t="s">
        <v>2084</v>
      </c>
      <c r="T1064" s="33" t="s">
        <v>2081</v>
      </c>
      <c r="U1064" s="35" t="s">
        <v>1361</v>
      </c>
      <c r="V1064" s="179"/>
      <c r="W1064" s="178"/>
    </row>
    <row r="1065" s="83" customFormat="1" ht="26" customHeight="1" spans="1:23">
      <c r="A1065" s="31" t="s">
        <v>1511</v>
      </c>
      <c r="B1065" s="31" t="s">
        <v>20</v>
      </c>
      <c r="C1065" s="31" t="s">
        <v>4537</v>
      </c>
      <c r="D1065" s="31" t="s">
        <v>4538</v>
      </c>
      <c r="E1065" s="32">
        <v>44397</v>
      </c>
      <c r="F1065" s="31" t="s">
        <v>3661</v>
      </c>
      <c r="G1065" s="38" t="s">
        <v>4539</v>
      </c>
      <c r="H1065" s="33">
        <v>10</v>
      </c>
      <c r="I1065" s="33">
        <v>1</v>
      </c>
      <c r="J1065" s="34">
        <v>1425622.19</v>
      </c>
      <c r="K1065" s="34">
        <v>451447.026833333</v>
      </c>
      <c r="L1065" s="34">
        <v>974175.163166667</v>
      </c>
      <c r="M1065" s="33" t="s">
        <v>2079</v>
      </c>
      <c r="N1065" s="33" t="s">
        <v>2089</v>
      </c>
      <c r="O1065" s="33" t="s">
        <v>1997</v>
      </c>
      <c r="P1065" s="33" t="s">
        <v>2081</v>
      </c>
      <c r="Q1065" s="33" t="s">
        <v>2103</v>
      </c>
      <c r="R1065" s="33" t="s">
        <v>2104</v>
      </c>
      <c r="S1065" s="33" t="s">
        <v>2084</v>
      </c>
      <c r="T1065" s="33" t="s">
        <v>2081</v>
      </c>
      <c r="U1065" s="35" t="s">
        <v>1361</v>
      </c>
      <c r="V1065" s="179"/>
      <c r="W1065" s="178"/>
    </row>
    <row r="1066" s="83" customFormat="1" ht="26" customHeight="1" spans="1:23">
      <c r="A1066" s="31" t="s">
        <v>1511</v>
      </c>
      <c r="B1066" s="31" t="s">
        <v>20</v>
      </c>
      <c r="C1066" s="31" t="s">
        <v>4540</v>
      </c>
      <c r="D1066" s="31" t="s">
        <v>4541</v>
      </c>
      <c r="E1066" s="32">
        <v>44397</v>
      </c>
      <c r="F1066" s="31" t="s">
        <v>3661</v>
      </c>
      <c r="G1066" s="38" t="s">
        <v>4542</v>
      </c>
      <c r="H1066" s="33">
        <v>10</v>
      </c>
      <c r="I1066" s="33">
        <v>1</v>
      </c>
      <c r="J1066" s="34">
        <v>2041557.46</v>
      </c>
      <c r="K1066" s="34">
        <v>646493.195666667</v>
      </c>
      <c r="L1066" s="34">
        <v>1395064.26433333</v>
      </c>
      <c r="M1066" s="33" t="s">
        <v>2079</v>
      </c>
      <c r="N1066" s="33" t="s">
        <v>2089</v>
      </c>
      <c r="O1066" s="33" t="s">
        <v>1997</v>
      </c>
      <c r="P1066" s="33" t="s">
        <v>2081</v>
      </c>
      <c r="Q1066" s="33" t="s">
        <v>2103</v>
      </c>
      <c r="R1066" s="33" t="s">
        <v>2104</v>
      </c>
      <c r="S1066" s="33" t="s">
        <v>2084</v>
      </c>
      <c r="T1066" s="33" t="s">
        <v>2081</v>
      </c>
      <c r="U1066" s="35" t="s">
        <v>1361</v>
      </c>
      <c r="V1066" s="179"/>
      <c r="W1066" s="178"/>
    </row>
    <row r="1067" s="83" customFormat="1" ht="26" customHeight="1" spans="1:23">
      <c r="A1067" s="31" t="s">
        <v>1511</v>
      </c>
      <c r="B1067" s="31" t="s">
        <v>20</v>
      </c>
      <c r="C1067" s="31" t="s">
        <v>4543</v>
      </c>
      <c r="D1067" s="31" t="s">
        <v>4544</v>
      </c>
      <c r="E1067" s="32">
        <v>44397</v>
      </c>
      <c r="F1067" s="31" t="s">
        <v>3661</v>
      </c>
      <c r="G1067" s="38" t="s">
        <v>4545</v>
      </c>
      <c r="H1067" s="33">
        <v>10</v>
      </c>
      <c r="I1067" s="33">
        <v>1</v>
      </c>
      <c r="J1067" s="34">
        <v>244101.13</v>
      </c>
      <c r="K1067" s="34">
        <v>77298.6911666667</v>
      </c>
      <c r="L1067" s="34">
        <v>166802.438833333</v>
      </c>
      <c r="M1067" s="33" t="s">
        <v>2079</v>
      </c>
      <c r="N1067" s="33" t="s">
        <v>2089</v>
      </c>
      <c r="O1067" s="33" t="s">
        <v>1997</v>
      </c>
      <c r="P1067" s="33" t="s">
        <v>2081</v>
      </c>
      <c r="Q1067" s="33" t="s">
        <v>2103</v>
      </c>
      <c r="R1067" s="33" t="s">
        <v>2104</v>
      </c>
      <c r="S1067" s="33" t="s">
        <v>2084</v>
      </c>
      <c r="T1067" s="33" t="s">
        <v>2081</v>
      </c>
      <c r="U1067" s="35" t="s">
        <v>1361</v>
      </c>
      <c r="V1067" s="179"/>
      <c r="W1067" s="178"/>
    </row>
    <row r="1068" s="83" customFormat="1" ht="26" customHeight="1" spans="1:23">
      <c r="A1068" s="31" t="s">
        <v>1511</v>
      </c>
      <c r="B1068" s="31" t="s">
        <v>20</v>
      </c>
      <c r="C1068" s="31" t="s">
        <v>4546</v>
      </c>
      <c r="D1068" s="31" t="s">
        <v>4194</v>
      </c>
      <c r="E1068" s="32">
        <v>44397</v>
      </c>
      <c r="F1068" s="31" t="s">
        <v>3661</v>
      </c>
      <c r="G1068" s="31" t="s">
        <v>2243</v>
      </c>
      <c r="H1068" s="33">
        <v>10</v>
      </c>
      <c r="I1068" s="33">
        <v>1</v>
      </c>
      <c r="J1068" s="34">
        <v>453004.92</v>
      </c>
      <c r="K1068" s="34">
        <v>143451.558</v>
      </c>
      <c r="L1068" s="34">
        <v>309553.362</v>
      </c>
      <c r="M1068" s="33" t="s">
        <v>2079</v>
      </c>
      <c r="N1068" s="33" t="s">
        <v>2089</v>
      </c>
      <c r="O1068" s="33" t="s">
        <v>1997</v>
      </c>
      <c r="P1068" s="33" t="s">
        <v>2081</v>
      </c>
      <c r="Q1068" s="33" t="s">
        <v>2103</v>
      </c>
      <c r="R1068" s="33" t="s">
        <v>2104</v>
      </c>
      <c r="S1068" s="33" t="s">
        <v>2084</v>
      </c>
      <c r="T1068" s="33" t="s">
        <v>2081</v>
      </c>
      <c r="U1068" s="35" t="s">
        <v>1361</v>
      </c>
      <c r="V1068" s="179"/>
      <c r="W1068" s="178"/>
    </row>
    <row r="1069" s="83" customFormat="1" ht="26" customHeight="1" spans="1:23">
      <c r="A1069" s="31" t="s">
        <v>1511</v>
      </c>
      <c r="B1069" s="31" t="s">
        <v>20</v>
      </c>
      <c r="C1069" s="31" t="s">
        <v>4547</v>
      </c>
      <c r="D1069" s="31" t="s">
        <v>4192</v>
      </c>
      <c r="E1069" s="32">
        <v>44397</v>
      </c>
      <c r="F1069" s="31" t="s">
        <v>3661</v>
      </c>
      <c r="G1069" s="31" t="s">
        <v>2243</v>
      </c>
      <c r="H1069" s="33">
        <v>10</v>
      </c>
      <c r="I1069" s="33">
        <v>1</v>
      </c>
      <c r="J1069" s="34">
        <v>2152178.13</v>
      </c>
      <c r="K1069" s="34">
        <v>681523.0745</v>
      </c>
      <c r="L1069" s="34">
        <v>1470655.0555</v>
      </c>
      <c r="M1069" s="33" t="s">
        <v>2079</v>
      </c>
      <c r="N1069" s="33" t="s">
        <v>2089</v>
      </c>
      <c r="O1069" s="33" t="s">
        <v>1997</v>
      </c>
      <c r="P1069" s="33" t="s">
        <v>2081</v>
      </c>
      <c r="Q1069" s="33" t="s">
        <v>2103</v>
      </c>
      <c r="R1069" s="33" t="s">
        <v>2104</v>
      </c>
      <c r="S1069" s="33" t="s">
        <v>2084</v>
      </c>
      <c r="T1069" s="33" t="s">
        <v>2081</v>
      </c>
      <c r="U1069" s="35" t="s">
        <v>1361</v>
      </c>
      <c r="V1069" s="179"/>
      <c r="W1069" s="178"/>
    </row>
    <row r="1070" s="83" customFormat="1" ht="26" customHeight="1" spans="1:23">
      <c r="A1070" s="31" t="s">
        <v>1511</v>
      </c>
      <c r="B1070" s="31" t="s">
        <v>20</v>
      </c>
      <c r="C1070" s="31" t="s">
        <v>4548</v>
      </c>
      <c r="D1070" s="31" t="s">
        <v>4549</v>
      </c>
      <c r="E1070" s="32">
        <v>44397</v>
      </c>
      <c r="F1070" s="31" t="s">
        <v>3661</v>
      </c>
      <c r="G1070" s="38" t="s">
        <v>4550</v>
      </c>
      <c r="H1070" s="33">
        <v>10</v>
      </c>
      <c r="I1070" s="33">
        <v>1</v>
      </c>
      <c r="J1070" s="34">
        <v>863074.48</v>
      </c>
      <c r="K1070" s="34">
        <v>273306.918666667</v>
      </c>
      <c r="L1070" s="34">
        <v>589767.561333333</v>
      </c>
      <c r="M1070" s="33" t="s">
        <v>2079</v>
      </c>
      <c r="N1070" s="33" t="s">
        <v>2089</v>
      </c>
      <c r="O1070" s="33" t="s">
        <v>1997</v>
      </c>
      <c r="P1070" s="33" t="s">
        <v>2081</v>
      </c>
      <c r="Q1070" s="33" t="s">
        <v>2103</v>
      </c>
      <c r="R1070" s="33" t="s">
        <v>2104</v>
      </c>
      <c r="S1070" s="33" t="s">
        <v>2084</v>
      </c>
      <c r="T1070" s="33" t="s">
        <v>2081</v>
      </c>
      <c r="U1070" s="35" t="s">
        <v>1361</v>
      </c>
      <c r="V1070" s="179"/>
      <c r="W1070" s="178"/>
    </row>
    <row r="1071" s="83" customFormat="1" ht="26" customHeight="1" spans="1:23">
      <c r="A1071" s="31" t="s">
        <v>1511</v>
      </c>
      <c r="B1071" s="31" t="s">
        <v>20</v>
      </c>
      <c r="C1071" s="31" t="s">
        <v>4551</v>
      </c>
      <c r="D1071" s="31" t="s">
        <v>4552</v>
      </c>
      <c r="E1071" s="32">
        <v>44397</v>
      </c>
      <c r="F1071" s="31" t="s">
        <v>3661</v>
      </c>
      <c r="G1071" s="38" t="s">
        <v>4553</v>
      </c>
      <c r="H1071" s="33">
        <v>10</v>
      </c>
      <c r="I1071" s="33">
        <v>1</v>
      </c>
      <c r="J1071" s="34">
        <v>293884.21</v>
      </c>
      <c r="K1071" s="34">
        <v>93063.3331666667</v>
      </c>
      <c r="L1071" s="34">
        <v>200820.876833333</v>
      </c>
      <c r="M1071" s="33" t="s">
        <v>2079</v>
      </c>
      <c r="N1071" s="33" t="s">
        <v>2089</v>
      </c>
      <c r="O1071" s="33" t="s">
        <v>1997</v>
      </c>
      <c r="P1071" s="33" t="s">
        <v>2081</v>
      </c>
      <c r="Q1071" s="33" t="s">
        <v>2103</v>
      </c>
      <c r="R1071" s="33" t="s">
        <v>2104</v>
      </c>
      <c r="S1071" s="33" t="s">
        <v>2084</v>
      </c>
      <c r="T1071" s="33" t="s">
        <v>2081</v>
      </c>
      <c r="U1071" s="35" t="s">
        <v>1361</v>
      </c>
      <c r="V1071" s="179" t="s">
        <v>4554</v>
      </c>
      <c r="W1071" s="178"/>
    </row>
    <row r="1072" s="83" customFormat="1" ht="26" customHeight="1" spans="1:23">
      <c r="A1072" s="31" t="s">
        <v>1511</v>
      </c>
      <c r="B1072" s="31" t="s">
        <v>20</v>
      </c>
      <c r="C1072" s="31" t="s">
        <v>4555</v>
      </c>
      <c r="D1072" s="31" t="s">
        <v>4556</v>
      </c>
      <c r="E1072" s="32">
        <v>44397</v>
      </c>
      <c r="F1072" s="31" t="s">
        <v>3661</v>
      </c>
      <c r="G1072" s="38" t="s">
        <v>4557</v>
      </c>
      <c r="H1072" s="33">
        <v>10</v>
      </c>
      <c r="I1072" s="33">
        <v>1</v>
      </c>
      <c r="J1072" s="34">
        <v>1790860</v>
      </c>
      <c r="K1072" s="34">
        <v>567105.666666667</v>
      </c>
      <c r="L1072" s="34">
        <v>1223754.33333333</v>
      </c>
      <c r="M1072" s="33" t="s">
        <v>2079</v>
      </c>
      <c r="N1072" s="33" t="s">
        <v>2089</v>
      </c>
      <c r="O1072" s="33" t="s">
        <v>1997</v>
      </c>
      <c r="P1072" s="33" t="s">
        <v>2081</v>
      </c>
      <c r="Q1072" s="33" t="s">
        <v>2103</v>
      </c>
      <c r="R1072" s="33" t="s">
        <v>2104</v>
      </c>
      <c r="S1072" s="33" t="s">
        <v>2084</v>
      </c>
      <c r="T1072" s="33" t="s">
        <v>2081</v>
      </c>
      <c r="U1072" s="35" t="s">
        <v>1361</v>
      </c>
      <c r="V1072" s="179"/>
      <c r="W1072" s="178"/>
    </row>
    <row r="1073" s="83" customFormat="1" ht="26" customHeight="1" spans="1:23">
      <c r="A1073" s="31" t="s">
        <v>1511</v>
      </c>
      <c r="B1073" s="31" t="s">
        <v>20</v>
      </c>
      <c r="C1073" s="31" t="s">
        <v>4558</v>
      </c>
      <c r="D1073" s="31" t="s">
        <v>4559</v>
      </c>
      <c r="E1073" s="32">
        <v>44397</v>
      </c>
      <c r="F1073" s="31" t="s">
        <v>3661</v>
      </c>
      <c r="G1073" s="31" t="s">
        <v>2095</v>
      </c>
      <c r="H1073" s="33">
        <v>5</v>
      </c>
      <c r="I1073" s="33">
        <v>58</v>
      </c>
      <c r="J1073" s="34">
        <v>37342.3</v>
      </c>
      <c r="K1073" s="34">
        <v>23650.1233333333</v>
      </c>
      <c r="L1073" s="34">
        <v>13692.1766666667</v>
      </c>
      <c r="M1073" s="33" t="s">
        <v>2079</v>
      </c>
      <c r="N1073" s="33" t="s">
        <v>2089</v>
      </c>
      <c r="O1073" s="33" t="s">
        <v>1997</v>
      </c>
      <c r="P1073" s="33" t="s">
        <v>2081</v>
      </c>
      <c r="Q1073" s="33" t="s">
        <v>2103</v>
      </c>
      <c r="R1073" s="33" t="s">
        <v>2104</v>
      </c>
      <c r="S1073" s="33" t="s">
        <v>2084</v>
      </c>
      <c r="T1073" s="33" t="s">
        <v>2081</v>
      </c>
      <c r="U1073" s="35" t="s">
        <v>1361</v>
      </c>
      <c r="V1073" s="179"/>
      <c r="W1073" s="178"/>
    </row>
    <row r="1074" s="83" customFormat="1" ht="26" customHeight="1" spans="1:23">
      <c r="A1074" s="31" t="s">
        <v>1511</v>
      </c>
      <c r="B1074" s="31" t="s">
        <v>20</v>
      </c>
      <c r="C1074" s="31" t="s">
        <v>4560</v>
      </c>
      <c r="D1074" s="31" t="s">
        <v>4561</v>
      </c>
      <c r="E1074" s="32">
        <v>44397</v>
      </c>
      <c r="F1074" s="31" t="s">
        <v>3661</v>
      </c>
      <c r="G1074" s="31" t="s">
        <v>2095</v>
      </c>
      <c r="H1074" s="33">
        <v>5</v>
      </c>
      <c r="I1074" s="33">
        <v>47</v>
      </c>
      <c r="J1074" s="34">
        <v>17651.75</v>
      </c>
      <c r="K1074" s="34">
        <v>11179.4416666667</v>
      </c>
      <c r="L1074" s="34">
        <v>6472.30833333333</v>
      </c>
      <c r="M1074" s="33" t="s">
        <v>2079</v>
      </c>
      <c r="N1074" s="33" t="s">
        <v>2110</v>
      </c>
      <c r="O1074" s="33" t="s">
        <v>1997</v>
      </c>
      <c r="P1074" s="33" t="s">
        <v>2081</v>
      </c>
      <c r="Q1074" s="33" t="s">
        <v>2103</v>
      </c>
      <c r="R1074" s="33" t="s">
        <v>2104</v>
      </c>
      <c r="S1074" s="33" t="s">
        <v>2084</v>
      </c>
      <c r="T1074" s="33" t="s">
        <v>2081</v>
      </c>
      <c r="U1074" s="35" t="s">
        <v>1361</v>
      </c>
      <c r="V1074" s="179"/>
      <c r="W1074" s="178"/>
    </row>
    <row r="1075" s="83" customFormat="1" ht="26" customHeight="1" spans="1:23">
      <c r="A1075" s="31" t="s">
        <v>1511</v>
      </c>
      <c r="B1075" s="31" t="s">
        <v>20</v>
      </c>
      <c r="C1075" s="31" t="s">
        <v>4562</v>
      </c>
      <c r="D1075" s="31" t="s">
        <v>4563</v>
      </c>
      <c r="E1075" s="32">
        <v>44397</v>
      </c>
      <c r="F1075" s="31" t="s">
        <v>3661</v>
      </c>
      <c r="G1075" s="31" t="s">
        <v>2243</v>
      </c>
      <c r="H1075" s="33">
        <v>5</v>
      </c>
      <c r="I1075" s="33">
        <v>1</v>
      </c>
      <c r="J1075" s="34">
        <v>2461063.63</v>
      </c>
      <c r="K1075" s="34">
        <v>1558673.63233333</v>
      </c>
      <c r="L1075" s="34">
        <v>902389.997666667</v>
      </c>
      <c r="M1075" s="33" t="s">
        <v>2079</v>
      </c>
      <c r="N1075" s="33" t="s">
        <v>2096</v>
      </c>
      <c r="O1075" s="33" t="s">
        <v>1997</v>
      </c>
      <c r="P1075" s="33" t="s">
        <v>2081</v>
      </c>
      <c r="Q1075" s="33" t="s">
        <v>2103</v>
      </c>
      <c r="R1075" s="33" t="s">
        <v>2104</v>
      </c>
      <c r="S1075" s="33" t="s">
        <v>2105</v>
      </c>
      <c r="T1075" s="33" t="s">
        <v>664</v>
      </c>
      <c r="U1075" s="35" t="s">
        <v>1361</v>
      </c>
      <c r="V1075" s="177"/>
      <c r="W1075" s="178" t="s">
        <v>4564</v>
      </c>
    </row>
    <row r="1076" s="83" customFormat="1" ht="26" customHeight="1" spans="1:23">
      <c r="A1076" s="31" t="s">
        <v>1511</v>
      </c>
      <c r="B1076" s="31" t="s">
        <v>20</v>
      </c>
      <c r="C1076" s="31" t="s">
        <v>4565</v>
      </c>
      <c r="D1076" s="31" t="s">
        <v>4566</v>
      </c>
      <c r="E1076" s="32">
        <v>44397</v>
      </c>
      <c r="F1076" s="31" t="s">
        <v>3661</v>
      </c>
      <c r="G1076" s="31" t="s">
        <v>2243</v>
      </c>
      <c r="H1076" s="33">
        <v>5</v>
      </c>
      <c r="I1076" s="33">
        <v>1</v>
      </c>
      <c r="J1076" s="34">
        <v>524426.74</v>
      </c>
      <c r="K1076" s="34">
        <v>332136.935333333</v>
      </c>
      <c r="L1076" s="34">
        <v>192289.804666667</v>
      </c>
      <c r="M1076" s="33" t="s">
        <v>2079</v>
      </c>
      <c r="N1076" s="33" t="s">
        <v>2096</v>
      </c>
      <c r="O1076" s="33" t="s">
        <v>1997</v>
      </c>
      <c r="P1076" s="33" t="s">
        <v>2081</v>
      </c>
      <c r="Q1076" s="33" t="s">
        <v>2103</v>
      </c>
      <c r="R1076" s="33" t="s">
        <v>2104</v>
      </c>
      <c r="S1076" s="33" t="s">
        <v>2105</v>
      </c>
      <c r="T1076" s="33" t="s">
        <v>664</v>
      </c>
      <c r="U1076" s="35" t="s">
        <v>1361</v>
      </c>
      <c r="V1076" s="177"/>
      <c r="W1076" s="178"/>
    </row>
    <row r="1077" s="83" customFormat="1" ht="26" customHeight="1" spans="1:23">
      <c r="A1077" s="31" t="s">
        <v>1511</v>
      </c>
      <c r="B1077" s="31" t="s">
        <v>20</v>
      </c>
      <c r="C1077" s="31" t="s">
        <v>4567</v>
      </c>
      <c r="D1077" s="31" t="s">
        <v>4568</v>
      </c>
      <c r="E1077" s="32">
        <v>44397</v>
      </c>
      <c r="F1077" s="31" t="s">
        <v>3661</v>
      </c>
      <c r="G1077" s="31" t="s">
        <v>2243</v>
      </c>
      <c r="H1077" s="33">
        <v>10</v>
      </c>
      <c r="I1077" s="33">
        <v>1</v>
      </c>
      <c r="J1077" s="34">
        <v>159226.15</v>
      </c>
      <c r="K1077" s="34">
        <v>50421.6141666667</v>
      </c>
      <c r="L1077" s="34">
        <v>108804.535833333</v>
      </c>
      <c r="M1077" s="33" t="s">
        <v>2079</v>
      </c>
      <c r="N1077" s="33" t="s">
        <v>2089</v>
      </c>
      <c r="O1077" s="33" t="s">
        <v>1997</v>
      </c>
      <c r="P1077" s="33" t="s">
        <v>2081</v>
      </c>
      <c r="Q1077" s="33" t="s">
        <v>2103</v>
      </c>
      <c r="R1077" s="33" t="s">
        <v>2104</v>
      </c>
      <c r="S1077" s="33" t="s">
        <v>2105</v>
      </c>
      <c r="T1077" s="33" t="s">
        <v>664</v>
      </c>
      <c r="U1077" s="35" t="s">
        <v>1361</v>
      </c>
      <c r="V1077" s="177"/>
      <c r="W1077" s="178"/>
    </row>
    <row r="1078" s="83" customFormat="1" ht="26" customHeight="1" spans="1:23">
      <c r="A1078" s="31" t="s">
        <v>1511</v>
      </c>
      <c r="B1078" s="31" t="s">
        <v>20</v>
      </c>
      <c r="C1078" s="31" t="s">
        <v>4569</v>
      </c>
      <c r="D1078" s="31" t="s">
        <v>4394</v>
      </c>
      <c r="E1078" s="32">
        <v>44397</v>
      </c>
      <c r="F1078" s="31" t="s">
        <v>3661</v>
      </c>
      <c r="G1078" s="31" t="s">
        <v>2243</v>
      </c>
      <c r="H1078" s="33">
        <v>10</v>
      </c>
      <c r="I1078" s="33">
        <v>1</v>
      </c>
      <c r="J1078" s="34">
        <v>13883.47</v>
      </c>
      <c r="K1078" s="34">
        <v>4396.43216666667</v>
      </c>
      <c r="L1078" s="34">
        <v>9487.03783333333</v>
      </c>
      <c r="M1078" s="33" t="s">
        <v>2079</v>
      </c>
      <c r="N1078" s="33" t="s">
        <v>2089</v>
      </c>
      <c r="O1078" s="33" t="s">
        <v>1997</v>
      </c>
      <c r="P1078" s="33" t="s">
        <v>2081</v>
      </c>
      <c r="Q1078" s="33" t="s">
        <v>2103</v>
      </c>
      <c r="R1078" s="33" t="s">
        <v>2104</v>
      </c>
      <c r="S1078" s="33" t="s">
        <v>2105</v>
      </c>
      <c r="T1078" s="33" t="s">
        <v>664</v>
      </c>
      <c r="U1078" s="35" t="s">
        <v>1361</v>
      </c>
      <c r="V1078" s="177"/>
      <c r="W1078" s="178"/>
    </row>
    <row r="1079" s="83" customFormat="1" ht="26" customHeight="1" spans="1:23">
      <c r="A1079" s="31" t="s">
        <v>1517</v>
      </c>
      <c r="B1079" s="31" t="s">
        <v>20</v>
      </c>
      <c r="C1079" s="31" t="s">
        <v>4570</v>
      </c>
      <c r="D1079" s="31" t="s">
        <v>4571</v>
      </c>
      <c r="E1079" s="32">
        <v>44392</v>
      </c>
      <c r="F1079" s="31" t="s">
        <v>4572</v>
      </c>
      <c r="G1079" s="38" t="s">
        <v>4573</v>
      </c>
      <c r="H1079" s="33">
        <v>10</v>
      </c>
      <c r="I1079" s="33">
        <v>1</v>
      </c>
      <c r="J1079" s="123">
        <v>3108087.72</v>
      </c>
      <c r="K1079" s="34">
        <v>984227.778</v>
      </c>
      <c r="L1079" s="34">
        <v>2123859.942</v>
      </c>
      <c r="M1079" s="33" t="s">
        <v>2079</v>
      </c>
      <c r="N1079" s="33" t="s">
        <v>2080</v>
      </c>
      <c r="O1079" s="33" t="s">
        <v>1997</v>
      </c>
      <c r="P1079" s="33" t="s">
        <v>2081</v>
      </c>
      <c r="Q1079" s="33" t="s">
        <v>2103</v>
      </c>
      <c r="R1079" s="33" t="s">
        <v>2128</v>
      </c>
      <c r="S1079" s="33" t="s">
        <v>2084</v>
      </c>
      <c r="T1079" s="33" t="s">
        <v>2081</v>
      </c>
      <c r="U1079" s="35" t="s">
        <v>932</v>
      </c>
      <c r="V1079" s="177"/>
      <c r="W1079" s="178"/>
    </row>
    <row r="1080" s="83" customFormat="1" ht="26" customHeight="1" spans="1:23">
      <c r="A1080" s="31" t="s">
        <v>1517</v>
      </c>
      <c r="B1080" s="31" t="s">
        <v>20</v>
      </c>
      <c r="C1080" s="31" t="s">
        <v>4574</v>
      </c>
      <c r="D1080" s="31" t="s">
        <v>4575</v>
      </c>
      <c r="E1080" s="32">
        <v>44392</v>
      </c>
      <c r="F1080" s="31" t="s">
        <v>4572</v>
      </c>
      <c r="G1080" s="38" t="s">
        <v>4576</v>
      </c>
      <c r="H1080" s="33">
        <v>10</v>
      </c>
      <c r="I1080" s="33">
        <v>1</v>
      </c>
      <c r="J1080" s="123">
        <v>2545441.22</v>
      </c>
      <c r="K1080" s="34">
        <v>806056.386333333</v>
      </c>
      <c r="L1080" s="34">
        <v>1739384.83366667</v>
      </c>
      <c r="M1080" s="33" t="s">
        <v>2079</v>
      </c>
      <c r="N1080" s="33" t="s">
        <v>2080</v>
      </c>
      <c r="O1080" s="33" t="s">
        <v>1997</v>
      </c>
      <c r="P1080" s="33" t="s">
        <v>2081</v>
      </c>
      <c r="Q1080" s="33" t="s">
        <v>2103</v>
      </c>
      <c r="R1080" s="33" t="s">
        <v>2128</v>
      </c>
      <c r="S1080" s="33" t="s">
        <v>2084</v>
      </c>
      <c r="T1080" s="33" t="s">
        <v>2081</v>
      </c>
      <c r="U1080" s="35" t="s">
        <v>932</v>
      </c>
      <c r="V1080" s="179" t="s">
        <v>4577</v>
      </c>
      <c r="W1080" s="178" t="s">
        <v>4578</v>
      </c>
    </row>
    <row r="1081" s="83" customFormat="1" ht="26" customHeight="1" spans="1:23">
      <c r="A1081" s="31" t="s">
        <v>1517</v>
      </c>
      <c r="B1081" s="31" t="s">
        <v>20</v>
      </c>
      <c r="C1081" s="31" t="s">
        <v>4579</v>
      </c>
      <c r="D1081" s="31" t="s">
        <v>4580</v>
      </c>
      <c r="E1081" s="32">
        <v>44392</v>
      </c>
      <c r="F1081" s="31" t="s">
        <v>4572</v>
      </c>
      <c r="G1081" s="38" t="s">
        <v>4581</v>
      </c>
      <c r="H1081" s="33">
        <v>10</v>
      </c>
      <c r="I1081" s="33">
        <v>1</v>
      </c>
      <c r="J1081" s="123">
        <v>3086051.26</v>
      </c>
      <c r="K1081" s="34">
        <v>977249.565666667</v>
      </c>
      <c r="L1081" s="34">
        <v>2108801.69433333</v>
      </c>
      <c r="M1081" s="33" t="s">
        <v>2079</v>
      </c>
      <c r="N1081" s="33" t="s">
        <v>2080</v>
      </c>
      <c r="O1081" s="33" t="s">
        <v>1997</v>
      </c>
      <c r="P1081" s="33" t="s">
        <v>2081</v>
      </c>
      <c r="Q1081" s="33" t="s">
        <v>2103</v>
      </c>
      <c r="R1081" s="33" t="s">
        <v>2128</v>
      </c>
      <c r="S1081" s="33" t="s">
        <v>2084</v>
      </c>
      <c r="T1081" s="33" t="s">
        <v>2081</v>
      </c>
      <c r="U1081" s="35" t="s">
        <v>932</v>
      </c>
      <c r="V1081" s="177"/>
      <c r="W1081" s="178"/>
    </row>
    <row r="1082" s="83" customFormat="1" ht="26" customHeight="1" spans="1:23">
      <c r="A1082" s="31" t="s">
        <v>1517</v>
      </c>
      <c r="B1082" s="31" t="s">
        <v>20</v>
      </c>
      <c r="C1082" s="31" t="s">
        <v>4582</v>
      </c>
      <c r="D1082" s="31" t="s">
        <v>4583</v>
      </c>
      <c r="E1082" s="32">
        <v>44392</v>
      </c>
      <c r="F1082" s="31" t="s">
        <v>4572</v>
      </c>
      <c r="G1082" s="31" t="s">
        <v>2243</v>
      </c>
      <c r="H1082" s="33">
        <v>10</v>
      </c>
      <c r="I1082" s="33">
        <v>1</v>
      </c>
      <c r="J1082" s="123">
        <v>563719.3</v>
      </c>
      <c r="K1082" s="34">
        <v>178511.111666667</v>
      </c>
      <c r="L1082" s="34">
        <v>385208.188333333</v>
      </c>
      <c r="M1082" s="33" t="s">
        <v>2079</v>
      </c>
      <c r="N1082" s="33" t="s">
        <v>2089</v>
      </c>
      <c r="O1082" s="33" t="s">
        <v>1997</v>
      </c>
      <c r="P1082" s="33" t="s">
        <v>2081</v>
      </c>
      <c r="Q1082" s="33" t="s">
        <v>2103</v>
      </c>
      <c r="R1082" s="33" t="s">
        <v>2128</v>
      </c>
      <c r="S1082" s="33" t="s">
        <v>2084</v>
      </c>
      <c r="T1082" s="33" t="s">
        <v>2081</v>
      </c>
      <c r="U1082" s="35" t="s">
        <v>932</v>
      </c>
      <c r="V1082" s="177"/>
      <c r="W1082" s="178"/>
    </row>
    <row r="1083" s="83" customFormat="1" ht="26" customHeight="1" spans="1:23">
      <c r="A1083" s="31" t="s">
        <v>1517</v>
      </c>
      <c r="B1083" s="31" t="s">
        <v>20</v>
      </c>
      <c r="C1083" s="31" t="s">
        <v>4584</v>
      </c>
      <c r="D1083" s="31" t="s">
        <v>4288</v>
      </c>
      <c r="E1083" s="32">
        <v>44392</v>
      </c>
      <c r="F1083" s="31" t="s">
        <v>4572</v>
      </c>
      <c r="G1083" s="38" t="s">
        <v>4585</v>
      </c>
      <c r="H1083" s="33">
        <v>10</v>
      </c>
      <c r="I1083" s="33">
        <v>1</v>
      </c>
      <c r="J1083" s="123">
        <v>46169.64</v>
      </c>
      <c r="K1083" s="34">
        <v>14620.386</v>
      </c>
      <c r="L1083" s="34">
        <v>31549.254</v>
      </c>
      <c r="M1083" s="33" t="s">
        <v>2079</v>
      </c>
      <c r="N1083" s="33" t="s">
        <v>2089</v>
      </c>
      <c r="O1083" s="33" t="s">
        <v>1997</v>
      </c>
      <c r="P1083" s="33" t="s">
        <v>2081</v>
      </c>
      <c r="Q1083" s="33" t="s">
        <v>2103</v>
      </c>
      <c r="R1083" s="33" t="s">
        <v>2128</v>
      </c>
      <c r="S1083" s="33" t="s">
        <v>2084</v>
      </c>
      <c r="T1083" s="33" t="s">
        <v>2081</v>
      </c>
      <c r="U1083" s="35" t="s">
        <v>932</v>
      </c>
      <c r="V1083" s="177"/>
      <c r="W1083" s="178"/>
    </row>
    <row r="1084" s="83" customFormat="1" ht="26" customHeight="1" spans="1:23">
      <c r="A1084" s="189" t="s">
        <v>1514</v>
      </c>
      <c r="B1084" s="31" t="s">
        <v>20</v>
      </c>
      <c r="C1084" s="31" t="s">
        <v>4586</v>
      </c>
      <c r="D1084" s="31" t="s">
        <v>4587</v>
      </c>
      <c r="E1084" s="32">
        <v>44377</v>
      </c>
      <c r="F1084" s="31" t="s">
        <v>692</v>
      </c>
      <c r="G1084" s="31" t="s">
        <v>2078</v>
      </c>
      <c r="H1084" s="33">
        <v>10</v>
      </c>
      <c r="I1084" s="33">
        <v>1</v>
      </c>
      <c r="J1084" s="34">
        <v>676216.74</v>
      </c>
      <c r="K1084" s="34">
        <v>219488.683525</v>
      </c>
      <c r="L1084" s="34">
        <v>456728.056475</v>
      </c>
      <c r="M1084" s="33" t="s">
        <v>2079</v>
      </c>
      <c r="N1084" s="33" t="s">
        <v>2089</v>
      </c>
      <c r="O1084" s="33" t="s">
        <v>1997</v>
      </c>
      <c r="P1084" s="33" t="s">
        <v>2081</v>
      </c>
      <c r="Q1084" s="33" t="s">
        <v>2103</v>
      </c>
      <c r="R1084" s="33" t="s">
        <v>2128</v>
      </c>
      <c r="S1084" s="33" t="s">
        <v>2084</v>
      </c>
      <c r="T1084" s="33" t="s">
        <v>2081</v>
      </c>
      <c r="U1084" s="35" t="s">
        <v>1543</v>
      </c>
      <c r="V1084" s="177"/>
      <c r="W1084" s="178" t="s">
        <v>4588</v>
      </c>
    </row>
    <row r="1085" s="83" customFormat="1" ht="26" customHeight="1" spans="1:23">
      <c r="A1085" s="189" t="s">
        <v>1514</v>
      </c>
      <c r="B1085" s="31" t="s">
        <v>20</v>
      </c>
      <c r="C1085" s="31" t="s">
        <v>4589</v>
      </c>
      <c r="D1085" s="31" t="s">
        <v>4590</v>
      </c>
      <c r="E1085" s="32">
        <v>44377</v>
      </c>
      <c r="F1085" s="31" t="s">
        <v>692</v>
      </c>
      <c r="G1085" s="31" t="s">
        <v>2078</v>
      </c>
      <c r="H1085" s="33">
        <v>10</v>
      </c>
      <c r="I1085" s="33">
        <v>1</v>
      </c>
      <c r="J1085" s="34">
        <v>2627372.62</v>
      </c>
      <c r="K1085" s="34">
        <v>852801.362908333</v>
      </c>
      <c r="L1085" s="34">
        <v>1774571.25709167</v>
      </c>
      <c r="M1085" s="33" t="s">
        <v>2079</v>
      </c>
      <c r="N1085" s="33" t="s">
        <v>2089</v>
      </c>
      <c r="O1085" s="33" t="s">
        <v>1997</v>
      </c>
      <c r="P1085" s="33" t="s">
        <v>2081</v>
      </c>
      <c r="Q1085" s="33" t="s">
        <v>2103</v>
      </c>
      <c r="R1085" s="33" t="s">
        <v>2128</v>
      </c>
      <c r="S1085" s="33" t="s">
        <v>2084</v>
      </c>
      <c r="T1085" s="33" t="s">
        <v>2081</v>
      </c>
      <c r="U1085" s="35" t="s">
        <v>1543</v>
      </c>
      <c r="V1085" s="177"/>
      <c r="W1085" s="178"/>
    </row>
    <row r="1086" s="83" customFormat="1" ht="26" customHeight="1" spans="1:23">
      <c r="A1086" s="189" t="s">
        <v>1514</v>
      </c>
      <c r="B1086" s="31" t="s">
        <v>20</v>
      </c>
      <c r="C1086" s="31" t="s">
        <v>4591</v>
      </c>
      <c r="D1086" s="31" t="s">
        <v>4592</v>
      </c>
      <c r="E1086" s="32">
        <v>44377</v>
      </c>
      <c r="F1086" s="31" t="s">
        <v>692</v>
      </c>
      <c r="G1086" s="31" t="s">
        <v>2078</v>
      </c>
      <c r="H1086" s="33">
        <v>10</v>
      </c>
      <c r="I1086" s="33">
        <v>1</v>
      </c>
      <c r="J1086" s="34">
        <v>652234.62</v>
      </c>
      <c r="K1086" s="34">
        <v>211704.487075</v>
      </c>
      <c r="L1086" s="34">
        <v>440530.132925</v>
      </c>
      <c r="M1086" s="33" t="s">
        <v>2079</v>
      </c>
      <c r="N1086" s="33" t="s">
        <v>2089</v>
      </c>
      <c r="O1086" s="33" t="s">
        <v>1997</v>
      </c>
      <c r="P1086" s="33" t="s">
        <v>2081</v>
      </c>
      <c r="Q1086" s="33" t="s">
        <v>2103</v>
      </c>
      <c r="R1086" s="33" t="s">
        <v>2128</v>
      </c>
      <c r="S1086" s="33" t="s">
        <v>2084</v>
      </c>
      <c r="T1086" s="33" t="s">
        <v>2081</v>
      </c>
      <c r="U1086" s="35" t="s">
        <v>1543</v>
      </c>
      <c r="V1086" s="177"/>
      <c r="W1086" s="178"/>
    </row>
    <row r="1087" s="83" customFormat="1" ht="26" customHeight="1" spans="1:23">
      <c r="A1087" s="189" t="s">
        <v>1514</v>
      </c>
      <c r="B1087" s="31" t="s">
        <v>20</v>
      </c>
      <c r="C1087" s="31" t="s">
        <v>4593</v>
      </c>
      <c r="D1087" s="31" t="s">
        <v>4594</v>
      </c>
      <c r="E1087" s="32">
        <v>44377</v>
      </c>
      <c r="F1087" s="31" t="s">
        <v>692</v>
      </c>
      <c r="G1087" s="31" t="s">
        <v>2078</v>
      </c>
      <c r="H1087" s="33">
        <v>10</v>
      </c>
      <c r="I1087" s="33">
        <v>1</v>
      </c>
      <c r="J1087" s="34">
        <v>644407.44</v>
      </c>
      <c r="K1087" s="34">
        <v>209163.9149</v>
      </c>
      <c r="L1087" s="34">
        <v>435243.5251</v>
      </c>
      <c r="M1087" s="33" t="s">
        <v>2079</v>
      </c>
      <c r="N1087" s="33" t="s">
        <v>2089</v>
      </c>
      <c r="O1087" s="33" t="s">
        <v>1997</v>
      </c>
      <c r="P1087" s="33" t="s">
        <v>2081</v>
      </c>
      <c r="Q1087" s="33" t="s">
        <v>2103</v>
      </c>
      <c r="R1087" s="33" t="s">
        <v>2128</v>
      </c>
      <c r="S1087" s="33" t="s">
        <v>2084</v>
      </c>
      <c r="T1087" s="33" t="s">
        <v>2081</v>
      </c>
      <c r="U1087" s="35" t="s">
        <v>1543</v>
      </c>
      <c r="V1087" s="177"/>
      <c r="W1087" s="178"/>
    </row>
    <row r="1088" s="83" customFormat="1" ht="26" customHeight="1" spans="1:23">
      <c r="A1088" s="31" t="s">
        <v>1546</v>
      </c>
      <c r="B1088" s="31" t="s">
        <v>20</v>
      </c>
      <c r="C1088" s="31" t="s">
        <v>4595</v>
      </c>
      <c r="D1088" s="31" t="s">
        <v>4596</v>
      </c>
      <c r="E1088" s="120">
        <v>44399</v>
      </c>
      <c r="F1088" s="31" t="s">
        <v>4572</v>
      </c>
      <c r="G1088" s="121" t="s">
        <v>4597</v>
      </c>
      <c r="H1088" s="122">
        <v>10</v>
      </c>
      <c r="I1088" s="121">
        <v>1</v>
      </c>
      <c r="J1088" s="123">
        <v>174016.135024852</v>
      </c>
      <c r="K1088" s="34">
        <v>55105.1094245365</v>
      </c>
      <c r="L1088" s="34">
        <v>118911.025600316</v>
      </c>
      <c r="M1088" s="31" t="s">
        <v>2079</v>
      </c>
      <c r="N1088" s="31" t="s">
        <v>2089</v>
      </c>
      <c r="O1088" s="33" t="s">
        <v>2011</v>
      </c>
      <c r="P1088" s="31" t="s">
        <v>2081</v>
      </c>
      <c r="Q1088" s="31" t="s">
        <v>2103</v>
      </c>
      <c r="R1088" s="31" t="s">
        <v>2104</v>
      </c>
      <c r="S1088" s="33" t="s">
        <v>2084</v>
      </c>
      <c r="T1088" s="33" t="s">
        <v>2081</v>
      </c>
      <c r="U1088" s="35" t="s">
        <v>932</v>
      </c>
      <c r="V1088" s="177"/>
      <c r="W1088" s="178"/>
    </row>
    <row r="1089" s="83" customFormat="1" ht="26" customHeight="1" spans="1:23">
      <c r="A1089" s="31" t="s">
        <v>1546</v>
      </c>
      <c r="B1089" s="31" t="s">
        <v>20</v>
      </c>
      <c r="C1089" s="31" t="s">
        <v>4598</v>
      </c>
      <c r="D1089" s="31" t="s">
        <v>4599</v>
      </c>
      <c r="E1089" s="120">
        <v>44399</v>
      </c>
      <c r="F1089" s="31" t="s">
        <v>4572</v>
      </c>
      <c r="G1089" s="121" t="s">
        <v>4600</v>
      </c>
      <c r="H1089" s="122">
        <v>10</v>
      </c>
      <c r="I1089" s="121">
        <v>1</v>
      </c>
      <c r="J1089" s="123">
        <v>869252.005173938</v>
      </c>
      <c r="K1089" s="34">
        <v>275263.134971747</v>
      </c>
      <c r="L1089" s="34">
        <v>593988.870202191</v>
      </c>
      <c r="M1089" s="31" t="s">
        <v>2079</v>
      </c>
      <c r="N1089" s="31" t="s">
        <v>2089</v>
      </c>
      <c r="O1089" s="33" t="s">
        <v>2011</v>
      </c>
      <c r="P1089" s="31" t="s">
        <v>2081</v>
      </c>
      <c r="Q1089" s="31" t="s">
        <v>2103</v>
      </c>
      <c r="R1089" s="31" t="s">
        <v>2104</v>
      </c>
      <c r="S1089" s="33" t="s">
        <v>2084</v>
      </c>
      <c r="T1089" s="33" t="s">
        <v>2081</v>
      </c>
      <c r="U1089" s="35" t="s">
        <v>932</v>
      </c>
      <c r="V1089" s="177"/>
      <c r="W1089" s="178"/>
    </row>
    <row r="1090" s="83" customFormat="1" ht="26" customHeight="1" spans="1:23">
      <c r="A1090" s="31" t="s">
        <v>1546</v>
      </c>
      <c r="B1090" s="31" t="s">
        <v>20</v>
      </c>
      <c r="C1090" s="31" t="s">
        <v>4601</v>
      </c>
      <c r="D1090" s="31" t="s">
        <v>4602</v>
      </c>
      <c r="E1090" s="120">
        <v>44399</v>
      </c>
      <c r="F1090" s="31" t="s">
        <v>4572</v>
      </c>
      <c r="G1090" s="121" t="s">
        <v>4603</v>
      </c>
      <c r="H1090" s="122">
        <v>10</v>
      </c>
      <c r="I1090" s="121">
        <v>1</v>
      </c>
      <c r="J1090" s="123">
        <v>84009.055194745</v>
      </c>
      <c r="K1090" s="34">
        <v>26602.8674783359</v>
      </c>
      <c r="L1090" s="34">
        <v>57406.1877164091</v>
      </c>
      <c r="M1090" s="31" t="s">
        <v>2079</v>
      </c>
      <c r="N1090" s="31" t="s">
        <v>2089</v>
      </c>
      <c r="O1090" s="33" t="s">
        <v>2011</v>
      </c>
      <c r="P1090" s="31" t="s">
        <v>2081</v>
      </c>
      <c r="Q1090" s="31" t="s">
        <v>2103</v>
      </c>
      <c r="R1090" s="31" t="s">
        <v>2104</v>
      </c>
      <c r="S1090" s="33" t="s">
        <v>2084</v>
      </c>
      <c r="T1090" s="33" t="s">
        <v>2081</v>
      </c>
      <c r="U1090" s="35" t="s">
        <v>932</v>
      </c>
      <c r="V1090" s="177"/>
      <c r="W1090" s="178"/>
    </row>
    <row r="1091" s="83" customFormat="1" ht="26" customHeight="1" spans="1:23">
      <c r="A1091" s="31" t="s">
        <v>1546</v>
      </c>
      <c r="B1091" s="31" t="s">
        <v>20</v>
      </c>
      <c r="C1091" s="31" t="s">
        <v>4604</v>
      </c>
      <c r="D1091" s="31" t="s">
        <v>4605</v>
      </c>
      <c r="E1091" s="120">
        <v>44399</v>
      </c>
      <c r="F1091" s="31" t="s">
        <v>4572</v>
      </c>
      <c r="G1091" s="125" t="s">
        <v>2246</v>
      </c>
      <c r="H1091" s="122">
        <v>10</v>
      </c>
      <c r="I1091" s="121">
        <v>63</v>
      </c>
      <c r="J1091" s="123">
        <v>743810.890739757</v>
      </c>
      <c r="K1091" s="34">
        <v>235540.115400923</v>
      </c>
      <c r="L1091" s="34">
        <v>508270.775338834</v>
      </c>
      <c r="M1091" s="31" t="s">
        <v>2079</v>
      </c>
      <c r="N1091" s="31" t="s">
        <v>2089</v>
      </c>
      <c r="O1091" s="33" t="s">
        <v>2011</v>
      </c>
      <c r="P1091" s="31" t="s">
        <v>2081</v>
      </c>
      <c r="Q1091" s="31" t="s">
        <v>2103</v>
      </c>
      <c r="R1091" s="31" t="s">
        <v>2104</v>
      </c>
      <c r="S1091" s="33" t="s">
        <v>2084</v>
      </c>
      <c r="T1091" s="33" t="s">
        <v>2081</v>
      </c>
      <c r="U1091" s="35" t="s">
        <v>932</v>
      </c>
      <c r="V1091" s="177"/>
      <c r="W1091" s="178"/>
    </row>
    <row r="1092" s="83" customFormat="1" ht="26" customHeight="1" spans="1:23">
      <c r="A1092" s="31" t="s">
        <v>1546</v>
      </c>
      <c r="B1092" s="31" t="s">
        <v>20</v>
      </c>
      <c r="C1092" s="31" t="s">
        <v>4606</v>
      </c>
      <c r="D1092" s="31" t="s">
        <v>4607</v>
      </c>
      <c r="E1092" s="120">
        <v>44399</v>
      </c>
      <c r="F1092" s="31" t="s">
        <v>4572</v>
      </c>
      <c r="G1092" s="121" t="s">
        <v>4608</v>
      </c>
      <c r="H1092" s="122">
        <v>3</v>
      </c>
      <c r="I1092" s="121">
        <v>1</v>
      </c>
      <c r="J1092" s="123">
        <v>4137.27132046026</v>
      </c>
      <c r="K1092" s="34">
        <v>4137.27132046026</v>
      </c>
      <c r="L1092" s="34">
        <v>0</v>
      </c>
      <c r="M1092" s="31" t="s">
        <v>2079</v>
      </c>
      <c r="N1092" s="31" t="s">
        <v>2089</v>
      </c>
      <c r="O1092" s="33" t="s">
        <v>2011</v>
      </c>
      <c r="P1092" s="31" t="s">
        <v>2196</v>
      </c>
      <c r="Q1092" s="31" t="s">
        <v>2082</v>
      </c>
      <c r="R1092" s="31" t="s">
        <v>2196</v>
      </c>
      <c r="S1092" s="33" t="s">
        <v>2084</v>
      </c>
      <c r="T1092" s="33" t="s">
        <v>2081</v>
      </c>
      <c r="U1092" s="35" t="s">
        <v>932</v>
      </c>
      <c r="V1092" s="177"/>
      <c r="W1092" s="178" t="s">
        <v>4578</v>
      </c>
    </row>
    <row r="1093" s="83" customFormat="1" ht="26" customHeight="1" spans="1:23">
      <c r="A1093" s="31" t="s">
        <v>1546</v>
      </c>
      <c r="B1093" s="31" t="s">
        <v>20</v>
      </c>
      <c r="C1093" s="31" t="s">
        <v>4609</v>
      </c>
      <c r="D1093" s="31" t="s">
        <v>4610</v>
      </c>
      <c r="E1093" s="120">
        <v>44399</v>
      </c>
      <c r="F1093" s="31" t="s">
        <v>4572</v>
      </c>
      <c r="G1093" s="121" t="s">
        <v>2942</v>
      </c>
      <c r="H1093" s="122">
        <v>10</v>
      </c>
      <c r="I1093" s="121">
        <v>1</v>
      </c>
      <c r="J1093" s="123">
        <v>8013.94060682954</v>
      </c>
      <c r="K1093" s="34">
        <v>2537.74785882935</v>
      </c>
      <c r="L1093" s="34">
        <v>5476.19274800019</v>
      </c>
      <c r="M1093" s="31" t="s">
        <v>2079</v>
      </c>
      <c r="N1093" s="31" t="s">
        <v>2089</v>
      </c>
      <c r="O1093" s="33" t="s">
        <v>2011</v>
      </c>
      <c r="P1093" s="31" t="s">
        <v>2081</v>
      </c>
      <c r="Q1093" s="31" t="s">
        <v>2103</v>
      </c>
      <c r="R1093" s="31" t="s">
        <v>2104</v>
      </c>
      <c r="S1093" s="33" t="s">
        <v>2084</v>
      </c>
      <c r="T1093" s="33" t="s">
        <v>2081</v>
      </c>
      <c r="U1093" s="35" t="s">
        <v>932</v>
      </c>
      <c r="V1093" s="177"/>
      <c r="W1093" s="178"/>
    </row>
    <row r="1094" s="83" customFormat="1" ht="26" customHeight="1" spans="1:23">
      <c r="A1094" s="31" t="s">
        <v>1546</v>
      </c>
      <c r="B1094" s="31" t="s">
        <v>20</v>
      </c>
      <c r="C1094" s="31" t="s">
        <v>4611</v>
      </c>
      <c r="D1094" s="31" t="s">
        <v>4612</v>
      </c>
      <c r="E1094" s="120">
        <v>44399</v>
      </c>
      <c r="F1094" s="31" t="s">
        <v>4572</v>
      </c>
      <c r="G1094" s="121" t="s">
        <v>4613</v>
      </c>
      <c r="H1094" s="122">
        <v>10</v>
      </c>
      <c r="I1094" s="121">
        <v>1</v>
      </c>
      <c r="J1094" s="123">
        <v>66268.3919394178</v>
      </c>
      <c r="K1094" s="34">
        <v>20984.9907808156</v>
      </c>
      <c r="L1094" s="34">
        <v>45283.4011586022</v>
      </c>
      <c r="M1094" s="31" t="s">
        <v>2079</v>
      </c>
      <c r="N1094" s="31" t="s">
        <v>2089</v>
      </c>
      <c r="O1094" s="33" t="s">
        <v>2011</v>
      </c>
      <c r="P1094" s="31" t="s">
        <v>2081</v>
      </c>
      <c r="Q1094" s="31" t="s">
        <v>2103</v>
      </c>
      <c r="R1094" s="31" t="s">
        <v>2104</v>
      </c>
      <c r="S1094" s="33" t="s">
        <v>2084</v>
      </c>
      <c r="T1094" s="33" t="s">
        <v>2081</v>
      </c>
      <c r="U1094" s="35" t="s">
        <v>932</v>
      </c>
      <c r="V1094" s="177"/>
      <c r="W1094" s="178"/>
    </row>
    <row r="1095" s="83" customFormat="1" ht="26" customHeight="1" spans="1:23">
      <c r="A1095" s="31" t="s">
        <v>1546</v>
      </c>
      <c r="B1095" s="31" t="s">
        <v>20</v>
      </c>
      <c r="C1095" s="31" t="s">
        <v>4614</v>
      </c>
      <c r="D1095" s="31" t="s">
        <v>4615</v>
      </c>
      <c r="E1095" s="120">
        <v>44399</v>
      </c>
      <c r="F1095" s="31" t="s">
        <v>4572</v>
      </c>
      <c r="G1095" s="125" t="s">
        <v>2576</v>
      </c>
      <c r="H1095" s="122">
        <v>10</v>
      </c>
      <c r="I1095" s="121">
        <v>3</v>
      </c>
      <c r="J1095" s="123">
        <v>4800</v>
      </c>
      <c r="K1095" s="34">
        <v>1520</v>
      </c>
      <c r="L1095" s="34">
        <v>3280</v>
      </c>
      <c r="M1095" s="31" t="s">
        <v>2079</v>
      </c>
      <c r="N1095" s="31" t="s">
        <v>2096</v>
      </c>
      <c r="O1095" s="33" t="s">
        <v>2011</v>
      </c>
      <c r="P1095" s="31" t="s">
        <v>2081</v>
      </c>
      <c r="Q1095" s="31" t="s">
        <v>2103</v>
      </c>
      <c r="R1095" s="31" t="s">
        <v>2104</v>
      </c>
      <c r="S1095" s="33" t="s">
        <v>2084</v>
      </c>
      <c r="T1095" s="33" t="s">
        <v>2081</v>
      </c>
      <c r="U1095" s="35" t="s">
        <v>932</v>
      </c>
      <c r="V1095" s="177"/>
      <c r="W1095" s="178"/>
    </row>
    <row r="1096" s="83" customFormat="1" ht="26" customHeight="1" spans="1:23">
      <c r="A1096" s="189" t="s">
        <v>1540</v>
      </c>
      <c r="B1096" s="31" t="s">
        <v>20</v>
      </c>
      <c r="C1096" s="31" t="s">
        <v>4616</v>
      </c>
      <c r="D1096" s="31" t="s">
        <v>4617</v>
      </c>
      <c r="E1096" s="120">
        <v>44166</v>
      </c>
      <c r="F1096" s="31" t="s">
        <v>1039</v>
      </c>
      <c r="G1096" s="121" t="s">
        <v>4618</v>
      </c>
      <c r="H1096" s="122">
        <v>10</v>
      </c>
      <c r="I1096" s="121">
        <v>1</v>
      </c>
      <c r="J1096" s="123">
        <v>85058.0015412278</v>
      </c>
      <c r="K1096" s="34">
        <v>32322.0405856666</v>
      </c>
      <c r="L1096" s="34">
        <v>52735.9609555612</v>
      </c>
      <c r="M1096" s="31" t="s">
        <v>2079</v>
      </c>
      <c r="N1096" s="31" t="s">
        <v>2080</v>
      </c>
      <c r="O1096" s="33" t="s">
        <v>2011</v>
      </c>
      <c r="P1096" s="31" t="s">
        <v>2081</v>
      </c>
      <c r="Q1096" s="31" t="s">
        <v>2082</v>
      </c>
      <c r="R1096" s="31" t="s">
        <v>2083</v>
      </c>
      <c r="S1096" s="33" t="s">
        <v>2084</v>
      </c>
      <c r="T1096" s="124" t="s">
        <v>2083</v>
      </c>
      <c r="U1096" s="35" t="s">
        <v>1151</v>
      </c>
      <c r="V1096" s="177"/>
      <c r="W1096" s="178"/>
    </row>
    <row r="1097" s="83" customFormat="1" ht="26" customHeight="1" spans="1:23">
      <c r="A1097" s="189" t="s">
        <v>1540</v>
      </c>
      <c r="B1097" s="31" t="s">
        <v>20</v>
      </c>
      <c r="C1097" s="31" t="s">
        <v>4619</v>
      </c>
      <c r="D1097" s="31" t="s">
        <v>4620</v>
      </c>
      <c r="E1097" s="120">
        <v>44166</v>
      </c>
      <c r="F1097" s="31" t="s">
        <v>1039</v>
      </c>
      <c r="G1097" s="125" t="s">
        <v>2243</v>
      </c>
      <c r="H1097" s="122">
        <v>10</v>
      </c>
      <c r="I1097" s="121">
        <v>1</v>
      </c>
      <c r="J1097" s="123">
        <v>377567.01772412</v>
      </c>
      <c r="K1097" s="34">
        <v>143475.466735166</v>
      </c>
      <c r="L1097" s="34">
        <v>234091.550988954</v>
      </c>
      <c r="M1097" s="31" t="s">
        <v>2079</v>
      </c>
      <c r="N1097" s="31" t="s">
        <v>2089</v>
      </c>
      <c r="O1097" s="33" t="s">
        <v>1997</v>
      </c>
      <c r="P1097" s="31" t="s">
        <v>2081</v>
      </c>
      <c r="Q1097" s="31" t="s">
        <v>2082</v>
      </c>
      <c r="R1097" s="31" t="s">
        <v>2083</v>
      </c>
      <c r="S1097" s="33" t="s">
        <v>2084</v>
      </c>
      <c r="T1097" s="124" t="s">
        <v>2083</v>
      </c>
      <c r="U1097" s="35" t="s">
        <v>1151</v>
      </c>
      <c r="V1097" s="177"/>
      <c r="W1097" s="178"/>
    </row>
    <row r="1098" s="83" customFormat="1" ht="26" customHeight="1" spans="1:23">
      <c r="A1098" s="189" t="s">
        <v>1540</v>
      </c>
      <c r="B1098" s="31" t="s">
        <v>20</v>
      </c>
      <c r="C1098" s="31" t="s">
        <v>4621</v>
      </c>
      <c r="D1098" s="31" t="s">
        <v>2483</v>
      </c>
      <c r="E1098" s="120">
        <v>44166</v>
      </c>
      <c r="F1098" s="31" t="s">
        <v>1039</v>
      </c>
      <c r="G1098" s="125" t="s">
        <v>2243</v>
      </c>
      <c r="H1098" s="122">
        <v>10</v>
      </c>
      <c r="I1098" s="121">
        <v>1</v>
      </c>
      <c r="J1098" s="123">
        <v>193051.836629848</v>
      </c>
      <c r="K1098" s="34">
        <v>73359.6979193422</v>
      </c>
      <c r="L1098" s="34">
        <v>119692.138710506</v>
      </c>
      <c r="M1098" s="31" t="s">
        <v>2079</v>
      </c>
      <c r="N1098" s="31" t="s">
        <v>2089</v>
      </c>
      <c r="O1098" s="33" t="s">
        <v>1997</v>
      </c>
      <c r="P1098" s="31" t="s">
        <v>2081</v>
      </c>
      <c r="Q1098" s="31" t="s">
        <v>2082</v>
      </c>
      <c r="R1098" s="31" t="s">
        <v>2083</v>
      </c>
      <c r="S1098" s="33" t="s">
        <v>2084</v>
      </c>
      <c r="T1098" s="124" t="s">
        <v>2083</v>
      </c>
      <c r="U1098" s="35" t="s">
        <v>1151</v>
      </c>
      <c r="V1098" s="177"/>
      <c r="W1098" s="178"/>
    </row>
    <row r="1099" s="83" customFormat="1" ht="26" customHeight="1" spans="1:23">
      <c r="A1099" s="189" t="s">
        <v>1540</v>
      </c>
      <c r="B1099" s="31" t="s">
        <v>20</v>
      </c>
      <c r="C1099" s="31" t="s">
        <v>4622</v>
      </c>
      <c r="D1099" s="31" t="s">
        <v>2481</v>
      </c>
      <c r="E1099" s="120">
        <v>44166</v>
      </c>
      <c r="F1099" s="31" t="s">
        <v>1039</v>
      </c>
      <c r="G1099" s="125" t="s">
        <v>2243</v>
      </c>
      <c r="H1099" s="122">
        <v>10</v>
      </c>
      <c r="I1099" s="121">
        <v>1</v>
      </c>
      <c r="J1099" s="123">
        <v>76212.7921911123</v>
      </c>
      <c r="K1099" s="34">
        <v>28960.8610326227</v>
      </c>
      <c r="L1099" s="34">
        <v>47251.9311584896</v>
      </c>
      <c r="M1099" s="31" t="s">
        <v>2079</v>
      </c>
      <c r="N1099" s="31" t="s">
        <v>2089</v>
      </c>
      <c r="O1099" s="33" t="s">
        <v>1997</v>
      </c>
      <c r="P1099" s="31" t="s">
        <v>2081</v>
      </c>
      <c r="Q1099" s="31" t="s">
        <v>2082</v>
      </c>
      <c r="R1099" s="31" t="s">
        <v>2083</v>
      </c>
      <c r="S1099" s="33" t="s">
        <v>2084</v>
      </c>
      <c r="T1099" s="124" t="s">
        <v>2083</v>
      </c>
      <c r="U1099" s="35" t="s">
        <v>1151</v>
      </c>
      <c r="V1099" s="177"/>
      <c r="W1099" s="178"/>
    </row>
    <row r="1100" s="83" customFormat="1" ht="26" customHeight="1" spans="1:23">
      <c r="A1100" s="189" t="s">
        <v>1540</v>
      </c>
      <c r="B1100" s="31" t="s">
        <v>20</v>
      </c>
      <c r="C1100" s="31" t="s">
        <v>4623</v>
      </c>
      <c r="D1100" s="31" t="s">
        <v>4624</v>
      </c>
      <c r="E1100" s="120">
        <v>44166</v>
      </c>
      <c r="F1100" s="31" t="s">
        <v>1039</v>
      </c>
      <c r="G1100" s="125" t="s">
        <v>2243</v>
      </c>
      <c r="H1100" s="122">
        <v>10</v>
      </c>
      <c r="I1100" s="121">
        <v>1</v>
      </c>
      <c r="J1100" s="123">
        <v>25712.817878243</v>
      </c>
      <c r="K1100" s="34">
        <v>9770.87079373234</v>
      </c>
      <c r="L1100" s="34">
        <v>15941.9470845107</v>
      </c>
      <c r="M1100" s="31" t="s">
        <v>2079</v>
      </c>
      <c r="N1100" s="31" t="s">
        <v>2096</v>
      </c>
      <c r="O1100" s="33" t="s">
        <v>1997</v>
      </c>
      <c r="P1100" s="31" t="s">
        <v>2081</v>
      </c>
      <c r="Q1100" s="31" t="s">
        <v>2082</v>
      </c>
      <c r="R1100" s="31" t="s">
        <v>2083</v>
      </c>
      <c r="S1100" s="33" t="s">
        <v>2084</v>
      </c>
      <c r="T1100" s="124" t="s">
        <v>2083</v>
      </c>
      <c r="U1100" s="35" t="s">
        <v>1151</v>
      </c>
      <c r="V1100" s="226"/>
      <c r="W1100" s="227" t="s">
        <v>4294</v>
      </c>
    </row>
    <row r="1101" s="83" customFormat="1" ht="26" customHeight="1" spans="1:23">
      <c r="A1101" s="189" t="s">
        <v>1540</v>
      </c>
      <c r="B1101" s="31" t="s">
        <v>20</v>
      </c>
      <c r="C1101" s="31" t="s">
        <v>4625</v>
      </c>
      <c r="D1101" s="31" t="s">
        <v>4626</v>
      </c>
      <c r="E1101" s="120">
        <v>44166</v>
      </c>
      <c r="F1101" s="31" t="s">
        <v>1039</v>
      </c>
      <c r="G1101" s="125" t="s">
        <v>2095</v>
      </c>
      <c r="H1101" s="122">
        <v>10</v>
      </c>
      <c r="I1101" s="121">
        <v>28</v>
      </c>
      <c r="J1101" s="123">
        <v>43197.5340354482</v>
      </c>
      <c r="K1101" s="34">
        <v>16415.0629334703</v>
      </c>
      <c r="L1101" s="34">
        <v>26782.4711019779</v>
      </c>
      <c r="M1101" s="31" t="s">
        <v>2079</v>
      </c>
      <c r="N1101" s="31" t="s">
        <v>2096</v>
      </c>
      <c r="O1101" s="33" t="s">
        <v>1997</v>
      </c>
      <c r="P1101" s="31" t="s">
        <v>2081</v>
      </c>
      <c r="Q1101" s="31" t="s">
        <v>2082</v>
      </c>
      <c r="R1101" s="31" t="s">
        <v>2083</v>
      </c>
      <c r="S1101" s="33" t="s">
        <v>2084</v>
      </c>
      <c r="T1101" s="124" t="s">
        <v>2083</v>
      </c>
      <c r="U1101" s="35" t="s">
        <v>1151</v>
      </c>
      <c r="V1101" s="226"/>
      <c r="W1101" s="227" t="s">
        <v>2174</v>
      </c>
    </row>
    <row r="1102" s="83" customFormat="1" ht="26" customHeight="1" spans="1:23">
      <c r="A1102" s="189" t="s">
        <v>1540</v>
      </c>
      <c r="B1102" s="31" t="s">
        <v>20</v>
      </c>
      <c r="C1102" s="31" t="s">
        <v>4627</v>
      </c>
      <c r="D1102" s="31" t="s">
        <v>4628</v>
      </c>
      <c r="E1102" s="120">
        <v>44166</v>
      </c>
      <c r="F1102" s="31" t="s">
        <v>1039</v>
      </c>
      <c r="G1102" s="125" t="s">
        <v>2243</v>
      </c>
      <c r="H1102" s="122">
        <v>3</v>
      </c>
      <c r="I1102" s="121">
        <v>1</v>
      </c>
      <c r="J1102" s="123">
        <v>90000</v>
      </c>
      <c r="K1102" s="34">
        <v>0</v>
      </c>
      <c r="L1102" s="34">
        <v>90000</v>
      </c>
      <c r="M1102" s="31" t="s">
        <v>2137</v>
      </c>
      <c r="N1102" s="38" t="s">
        <v>2143</v>
      </c>
      <c r="O1102" s="33" t="s">
        <v>1997</v>
      </c>
      <c r="P1102" s="31" t="s">
        <v>2081</v>
      </c>
      <c r="Q1102" s="31" t="s">
        <v>2082</v>
      </c>
      <c r="R1102" s="31" t="s">
        <v>2083</v>
      </c>
      <c r="S1102" s="33" t="s">
        <v>2084</v>
      </c>
      <c r="T1102" s="124" t="s">
        <v>2083</v>
      </c>
      <c r="U1102" s="35" t="s">
        <v>1151</v>
      </c>
      <c r="V1102" s="226"/>
      <c r="W1102" s="227" t="s">
        <v>4629</v>
      </c>
    </row>
    <row r="1103" s="83" customFormat="1" ht="26" customHeight="1" spans="1:23">
      <c r="A1103" s="189" t="s">
        <v>1540</v>
      </c>
      <c r="B1103" s="31" t="s">
        <v>20</v>
      </c>
      <c r="C1103" s="31" t="s">
        <v>4630</v>
      </c>
      <c r="D1103" s="31" t="s">
        <v>4631</v>
      </c>
      <c r="E1103" s="120">
        <v>44166</v>
      </c>
      <c r="F1103" s="31" t="s">
        <v>1039</v>
      </c>
      <c r="G1103" s="125" t="s">
        <v>2243</v>
      </c>
      <c r="H1103" s="122">
        <v>1</v>
      </c>
      <c r="I1103" s="121">
        <v>1</v>
      </c>
      <c r="J1103" s="123">
        <v>90000</v>
      </c>
      <c r="K1103" s="34">
        <v>0</v>
      </c>
      <c r="L1103" s="34">
        <v>90000</v>
      </c>
      <c r="M1103" s="31" t="s">
        <v>2123</v>
      </c>
      <c r="N1103" s="31" t="s">
        <v>2124</v>
      </c>
      <c r="O1103" s="33" t="s">
        <v>1997</v>
      </c>
      <c r="P1103" s="31" t="s">
        <v>2196</v>
      </c>
      <c r="Q1103" s="31" t="s">
        <v>2082</v>
      </c>
      <c r="R1103" s="31" t="s">
        <v>2145</v>
      </c>
      <c r="S1103" s="33" t="s">
        <v>2084</v>
      </c>
      <c r="T1103" s="124" t="s">
        <v>2083</v>
      </c>
      <c r="U1103" s="35" t="s">
        <v>1151</v>
      </c>
      <c r="V1103" s="226"/>
      <c r="W1103" s="227"/>
    </row>
    <row r="1104" s="83" customFormat="1" ht="26" customHeight="1" spans="1:23">
      <c r="A1104" s="31" t="s">
        <v>1564</v>
      </c>
      <c r="B1104" s="49" t="s">
        <v>20</v>
      </c>
      <c r="C1104" s="31" t="s">
        <v>4632</v>
      </c>
      <c r="D1104" s="49" t="s">
        <v>4633</v>
      </c>
      <c r="E1104" s="44">
        <v>44561</v>
      </c>
      <c r="F1104" s="45" t="s">
        <v>1270</v>
      </c>
      <c r="G1104" s="45" t="s">
        <v>2243</v>
      </c>
      <c r="H1104" s="46">
        <v>20</v>
      </c>
      <c r="I1104" s="47">
        <v>1</v>
      </c>
      <c r="J1104" s="48">
        <v>1994300</v>
      </c>
      <c r="K1104" s="34">
        <v>276293.645833333</v>
      </c>
      <c r="L1104" s="34">
        <v>1718006.35416667</v>
      </c>
      <c r="M1104" s="40" t="s">
        <v>2079</v>
      </c>
      <c r="N1104" s="49" t="s">
        <v>2080</v>
      </c>
      <c r="O1104" s="33" t="s">
        <v>1997</v>
      </c>
      <c r="P1104" s="49" t="s">
        <v>2081</v>
      </c>
      <c r="Q1104" s="49" t="s">
        <v>2082</v>
      </c>
      <c r="R1104" s="49" t="s">
        <v>2083</v>
      </c>
      <c r="S1104" s="33" t="s">
        <v>2084</v>
      </c>
      <c r="T1104" s="50" t="s">
        <v>2083</v>
      </c>
      <c r="U1104" s="35" t="s">
        <v>1568</v>
      </c>
      <c r="V1104" s="226"/>
      <c r="W1104" s="227"/>
    </row>
    <row r="1105" s="83" customFormat="1" ht="26" customHeight="1" spans="1:23">
      <c r="A1105" s="31" t="s">
        <v>1564</v>
      </c>
      <c r="B1105" s="49" t="s">
        <v>20</v>
      </c>
      <c r="C1105" s="31" t="s">
        <v>4634</v>
      </c>
      <c r="D1105" s="49" t="s">
        <v>4633</v>
      </c>
      <c r="E1105" s="44">
        <v>44196</v>
      </c>
      <c r="F1105" s="45" t="s">
        <v>1524</v>
      </c>
      <c r="G1105" s="45" t="s">
        <v>2243</v>
      </c>
      <c r="H1105" s="46">
        <v>20</v>
      </c>
      <c r="I1105" s="47">
        <v>1</v>
      </c>
      <c r="J1105" s="48">
        <v>2536300</v>
      </c>
      <c r="K1105" s="34">
        <v>471857.479166667</v>
      </c>
      <c r="L1105" s="34">
        <v>2064442.52083333</v>
      </c>
      <c r="M1105" s="40" t="s">
        <v>2079</v>
      </c>
      <c r="N1105" s="49" t="s">
        <v>2080</v>
      </c>
      <c r="O1105" s="33" t="s">
        <v>1997</v>
      </c>
      <c r="P1105" s="55" t="s">
        <v>2081</v>
      </c>
      <c r="Q1105" s="49" t="s">
        <v>2103</v>
      </c>
      <c r="R1105" s="49" t="s">
        <v>2128</v>
      </c>
      <c r="S1105" s="33" t="s">
        <v>2084</v>
      </c>
      <c r="T1105" s="50" t="s">
        <v>2081</v>
      </c>
      <c r="U1105" s="35" t="s">
        <v>1568</v>
      </c>
      <c r="V1105" s="195"/>
      <c r="W1105" s="218" t="s">
        <v>3223</v>
      </c>
    </row>
    <row r="1106" s="83" customFormat="1" ht="26" customHeight="1" spans="1:23">
      <c r="A1106" s="31" t="s">
        <v>1570</v>
      </c>
      <c r="B1106" s="49" t="s">
        <v>20</v>
      </c>
      <c r="C1106" s="31" t="s">
        <v>4635</v>
      </c>
      <c r="D1106" s="49" t="s">
        <v>4636</v>
      </c>
      <c r="E1106" s="44">
        <v>43983</v>
      </c>
      <c r="F1106" s="45" t="s">
        <v>4637</v>
      </c>
      <c r="G1106" s="45" t="s">
        <v>2169</v>
      </c>
      <c r="H1106" s="46">
        <v>10</v>
      </c>
      <c r="I1106" s="47">
        <v>1</v>
      </c>
      <c r="J1106" s="48">
        <v>927173.809523809</v>
      </c>
      <c r="K1106" s="34">
        <v>396366.803571428</v>
      </c>
      <c r="L1106" s="34">
        <v>530807.005952381</v>
      </c>
      <c r="M1106" s="49" t="s">
        <v>2079</v>
      </c>
      <c r="N1106" s="49" t="s">
        <v>2096</v>
      </c>
      <c r="O1106" s="33" t="s">
        <v>1997</v>
      </c>
      <c r="P1106" s="49" t="s">
        <v>2081</v>
      </c>
      <c r="Q1106" s="49" t="s">
        <v>2103</v>
      </c>
      <c r="R1106" s="49" t="s">
        <v>2128</v>
      </c>
      <c r="S1106" s="33" t="s">
        <v>2084</v>
      </c>
      <c r="T1106" s="50" t="s">
        <v>2081</v>
      </c>
      <c r="U1106" s="35" t="s">
        <v>1573</v>
      </c>
      <c r="V1106" s="195"/>
      <c r="W1106" s="218" t="s">
        <v>2497</v>
      </c>
    </row>
    <row r="1107" s="83" customFormat="1" ht="26" customHeight="1" spans="1:23">
      <c r="A1107" s="31" t="s">
        <v>1570</v>
      </c>
      <c r="B1107" s="49" t="s">
        <v>20</v>
      </c>
      <c r="C1107" s="31" t="s">
        <v>4638</v>
      </c>
      <c r="D1107" s="49" t="s">
        <v>4639</v>
      </c>
      <c r="E1107" s="44">
        <v>43983</v>
      </c>
      <c r="F1107" s="45" t="s">
        <v>4637</v>
      </c>
      <c r="G1107" s="45" t="s">
        <v>2169</v>
      </c>
      <c r="H1107" s="46">
        <v>10</v>
      </c>
      <c r="I1107" s="47">
        <v>2</v>
      </c>
      <c r="J1107" s="48">
        <v>705458.333333333</v>
      </c>
      <c r="K1107" s="34">
        <v>301583.4375</v>
      </c>
      <c r="L1107" s="34">
        <v>403874.895833333</v>
      </c>
      <c r="M1107" s="49" t="s">
        <v>2079</v>
      </c>
      <c r="N1107" s="49" t="s">
        <v>2096</v>
      </c>
      <c r="O1107" s="33" t="s">
        <v>1997</v>
      </c>
      <c r="P1107" s="49" t="s">
        <v>2081</v>
      </c>
      <c r="Q1107" s="49" t="s">
        <v>2103</v>
      </c>
      <c r="R1107" s="49" t="s">
        <v>2128</v>
      </c>
      <c r="S1107" s="33" t="s">
        <v>2084</v>
      </c>
      <c r="T1107" s="50" t="s">
        <v>2081</v>
      </c>
      <c r="U1107" s="35" t="s">
        <v>1573</v>
      </c>
      <c r="V1107" s="195"/>
      <c r="W1107" s="218" t="s">
        <v>2497</v>
      </c>
    </row>
    <row r="1108" s="83" customFormat="1" ht="26" customHeight="1" spans="1:23">
      <c r="A1108" s="31" t="s">
        <v>1570</v>
      </c>
      <c r="B1108" s="49" t="s">
        <v>20</v>
      </c>
      <c r="C1108" s="31" t="s">
        <v>4640</v>
      </c>
      <c r="D1108" s="49" t="s">
        <v>4641</v>
      </c>
      <c r="E1108" s="44">
        <v>43983</v>
      </c>
      <c r="F1108" s="45" t="s">
        <v>4637</v>
      </c>
      <c r="G1108" s="45" t="s">
        <v>2169</v>
      </c>
      <c r="H1108" s="46">
        <v>10</v>
      </c>
      <c r="I1108" s="47">
        <v>1</v>
      </c>
      <c r="J1108" s="48">
        <v>60467.8571428571</v>
      </c>
      <c r="K1108" s="34">
        <v>60467.8571428571</v>
      </c>
      <c r="L1108" s="34">
        <v>0</v>
      </c>
      <c r="M1108" s="49" t="s">
        <v>2079</v>
      </c>
      <c r="N1108" s="49" t="s">
        <v>2096</v>
      </c>
      <c r="O1108" s="33" t="s">
        <v>1997</v>
      </c>
      <c r="P1108" s="49" t="s">
        <v>2196</v>
      </c>
      <c r="Q1108" s="49" t="s">
        <v>2082</v>
      </c>
      <c r="R1108" s="49" t="s">
        <v>2196</v>
      </c>
      <c r="S1108" s="33" t="s">
        <v>2084</v>
      </c>
      <c r="T1108" s="50" t="s">
        <v>2083</v>
      </c>
      <c r="U1108" s="35" t="s">
        <v>1573</v>
      </c>
      <c r="V1108" s="195"/>
      <c r="W1108" s="218" t="s">
        <v>2497</v>
      </c>
    </row>
    <row r="1109" s="83" customFormat="1" ht="26" customHeight="1" spans="1:23">
      <c r="A1109" s="31" t="s">
        <v>1560</v>
      </c>
      <c r="B1109" s="73" t="s">
        <v>20</v>
      </c>
      <c r="C1109" s="31" t="s">
        <v>4642</v>
      </c>
      <c r="D1109" s="73" t="s">
        <v>2176</v>
      </c>
      <c r="E1109" s="198">
        <v>43659</v>
      </c>
      <c r="F1109" s="199" t="s">
        <v>771</v>
      </c>
      <c r="G1109" s="220" t="s">
        <v>4643</v>
      </c>
      <c r="H1109" s="74">
        <v>10</v>
      </c>
      <c r="I1109" s="74">
        <v>1</v>
      </c>
      <c r="J1109" s="70">
        <f>200.358212*10000</f>
        <v>2003582.12</v>
      </c>
      <c r="K1109" s="184">
        <f>J1109-L1109</f>
        <v>1067508.29626667</v>
      </c>
      <c r="L1109" s="184">
        <v>936073.823733333</v>
      </c>
      <c r="M1109" s="182" t="s">
        <v>2079</v>
      </c>
      <c r="N1109" s="182" t="s">
        <v>2089</v>
      </c>
      <c r="O1109" s="33" t="s">
        <v>1997</v>
      </c>
      <c r="P1109" s="182" t="s">
        <v>2081</v>
      </c>
      <c r="Q1109" s="182" t="s">
        <v>2103</v>
      </c>
      <c r="R1109" s="182" t="s">
        <v>2104</v>
      </c>
      <c r="S1109" s="33" t="s">
        <v>2105</v>
      </c>
      <c r="T1109" s="74" t="s">
        <v>664</v>
      </c>
      <c r="U1109" s="35" t="s">
        <v>1559</v>
      </c>
      <c r="V1109" s="226" t="s">
        <v>4644</v>
      </c>
      <c r="W1109" s="227" t="s">
        <v>4578</v>
      </c>
    </row>
    <row r="1110" s="83" customFormat="1" ht="26" customHeight="1" spans="1:23">
      <c r="A1110" s="31" t="s">
        <v>1575</v>
      </c>
      <c r="B1110" s="73" t="s">
        <v>20</v>
      </c>
      <c r="C1110" s="31" t="s">
        <v>4645</v>
      </c>
      <c r="D1110" s="73" t="s">
        <v>2176</v>
      </c>
      <c r="E1110" s="198">
        <v>44028</v>
      </c>
      <c r="F1110" s="199" t="s">
        <v>865</v>
      </c>
      <c r="G1110" s="220" t="s">
        <v>4646</v>
      </c>
      <c r="H1110" s="73">
        <v>10</v>
      </c>
      <c r="I1110" s="74">
        <v>1</v>
      </c>
      <c r="J1110" s="70">
        <v>1003161.12</v>
      </c>
      <c r="K1110" s="184">
        <v>412967.9944</v>
      </c>
      <c r="L1110" s="184">
        <v>590193.1256</v>
      </c>
      <c r="M1110" s="182" t="s">
        <v>2079</v>
      </c>
      <c r="N1110" s="182" t="s">
        <v>2089</v>
      </c>
      <c r="O1110" s="33" t="s">
        <v>1997</v>
      </c>
      <c r="P1110" s="182" t="s">
        <v>2081</v>
      </c>
      <c r="Q1110" s="182" t="s">
        <v>2103</v>
      </c>
      <c r="R1110" s="182" t="s">
        <v>2104</v>
      </c>
      <c r="S1110" s="33" t="s">
        <v>2105</v>
      </c>
      <c r="T1110" s="74" t="s">
        <v>664</v>
      </c>
      <c r="U1110" s="35" t="s">
        <v>863</v>
      </c>
      <c r="V1110" s="226"/>
      <c r="W1110" s="227"/>
    </row>
    <row r="1111" s="83" customFormat="1" ht="26" customHeight="1" spans="1:23">
      <c r="A1111" s="31" t="s">
        <v>1486</v>
      </c>
      <c r="B1111" s="73" t="s">
        <v>20</v>
      </c>
      <c r="C1111" s="31" t="s">
        <v>4647</v>
      </c>
      <c r="D1111" s="73" t="s">
        <v>4648</v>
      </c>
      <c r="E1111" s="198">
        <v>44160</v>
      </c>
      <c r="F1111" s="199" t="s">
        <v>721</v>
      </c>
      <c r="G1111" s="220" t="s">
        <v>4649</v>
      </c>
      <c r="H1111" s="73">
        <v>10</v>
      </c>
      <c r="I1111" s="74">
        <v>1</v>
      </c>
      <c r="J1111" s="70">
        <v>380500</v>
      </c>
      <c r="K1111" s="184">
        <v>144590</v>
      </c>
      <c r="L1111" s="184">
        <v>235910</v>
      </c>
      <c r="M1111" s="182" t="s">
        <v>2079</v>
      </c>
      <c r="N1111" s="182" t="s">
        <v>2089</v>
      </c>
      <c r="O1111" s="33" t="s">
        <v>1997</v>
      </c>
      <c r="P1111" s="182" t="s">
        <v>2081</v>
      </c>
      <c r="Q1111" s="182" t="s">
        <v>2103</v>
      </c>
      <c r="R1111" s="182" t="s">
        <v>2104</v>
      </c>
      <c r="S1111" s="33" t="s">
        <v>2105</v>
      </c>
      <c r="T1111" s="74" t="s">
        <v>664</v>
      </c>
      <c r="U1111" s="35" t="s">
        <v>1574</v>
      </c>
      <c r="V1111" s="226"/>
      <c r="W1111" s="227"/>
    </row>
    <row r="1112" s="83" customFormat="1" ht="26" customHeight="1" spans="1:23">
      <c r="A1112" s="31" t="s">
        <v>1583</v>
      </c>
      <c r="B1112" s="73" t="s">
        <v>20</v>
      </c>
      <c r="C1112" s="31" t="s">
        <v>4650</v>
      </c>
      <c r="D1112" s="73" t="s">
        <v>2176</v>
      </c>
      <c r="E1112" s="198">
        <v>44095</v>
      </c>
      <c r="F1112" s="199" t="s">
        <v>806</v>
      </c>
      <c r="G1112" s="220" t="s">
        <v>4651</v>
      </c>
      <c r="H1112" s="73">
        <v>10</v>
      </c>
      <c r="I1112" s="73">
        <v>1</v>
      </c>
      <c r="J1112" s="70">
        <v>273502.53</v>
      </c>
      <c r="K1112" s="184">
        <v>108261.418125</v>
      </c>
      <c r="L1112" s="184">
        <v>165241.111875</v>
      </c>
      <c r="M1112" s="182" t="s">
        <v>2079</v>
      </c>
      <c r="N1112" s="182" t="s">
        <v>2089</v>
      </c>
      <c r="O1112" s="33" t="s">
        <v>1997</v>
      </c>
      <c r="P1112" s="182" t="s">
        <v>2081</v>
      </c>
      <c r="Q1112" s="182" t="s">
        <v>2103</v>
      </c>
      <c r="R1112" s="182" t="s">
        <v>2104</v>
      </c>
      <c r="S1112" s="33" t="s">
        <v>2105</v>
      </c>
      <c r="T1112" s="74" t="s">
        <v>664</v>
      </c>
      <c r="U1112" s="35" t="s">
        <v>803</v>
      </c>
      <c r="V1112" s="226"/>
      <c r="W1112" s="227"/>
    </row>
    <row r="1113" s="83" customFormat="1" ht="26" customHeight="1" spans="1:23">
      <c r="A1113" s="31" t="s">
        <v>1586</v>
      </c>
      <c r="B1113" s="73" t="s">
        <v>20</v>
      </c>
      <c r="C1113" s="31" t="s">
        <v>4652</v>
      </c>
      <c r="D1113" s="73" t="s">
        <v>4653</v>
      </c>
      <c r="E1113" s="198">
        <v>44050</v>
      </c>
      <c r="F1113" s="199" t="s">
        <v>721</v>
      </c>
      <c r="G1113" s="220" t="s">
        <v>4654</v>
      </c>
      <c r="H1113" s="73">
        <v>10</v>
      </c>
      <c r="I1113" s="74">
        <v>1</v>
      </c>
      <c r="J1113" s="70">
        <v>238100</v>
      </c>
      <c r="K1113" s="184">
        <v>96132.875</v>
      </c>
      <c r="L1113" s="184">
        <v>141967.125</v>
      </c>
      <c r="M1113" s="182" t="s">
        <v>2079</v>
      </c>
      <c r="N1113" s="182" t="s">
        <v>2089</v>
      </c>
      <c r="O1113" s="33" t="s">
        <v>1997</v>
      </c>
      <c r="P1113" s="182" t="s">
        <v>2081</v>
      </c>
      <c r="Q1113" s="182" t="s">
        <v>2103</v>
      </c>
      <c r="R1113" s="182" t="s">
        <v>2104</v>
      </c>
      <c r="S1113" s="33" t="s">
        <v>2105</v>
      </c>
      <c r="T1113" s="74" t="s">
        <v>664</v>
      </c>
      <c r="U1113" s="35" t="s">
        <v>1574</v>
      </c>
      <c r="V1113" s="226"/>
      <c r="W1113" s="227"/>
    </row>
    <row r="1114" s="83" customFormat="1" ht="26" customHeight="1" spans="1:23">
      <c r="A1114" s="189" t="s">
        <v>1589</v>
      </c>
      <c r="B1114" s="49" t="s">
        <v>20</v>
      </c>
      <c r="C1114" s="31" t="s">
        <v>4655</v>
      </c>
      <c r="D1114" s="49" t="s">
        <v>4656</v>
      </c>
      <c r="E1114" s="44">
        <v>44530</v>
      </c>
      <c r="F1114" s="45" t="s">
        <v>1259</v>
      </c>
      <c r="G1114" s="45" t="s">
        <v>2078</v>
      </c>
      <c r="H1114" s="46">
        <v>10</v>
      </c>
      <c r="I1114" s="47">
        <v>4</v>
      </c>
      <c r="J1114" s="48">
        <v>1526430.5232227</v>
      </c>
      <c r="K1114" s="34">
        <v>435032.69911847</v>
      </c>
      <c r="L1114" s="34">
        <v>1091397.82410423</v>
      </c>
      <c r="M1114" s="49" t="s">
        <v>2079</v>
      </c>
      <c r="N1114" s="49" t="s">
        <v>2089</v>
      </c>
      <c r="O1114" s="33" t="s">
        <v>1997</v>
      </c>
      <c r="P1114" s="49" t="s">
        <v>2081</v>
      </c>
      <c r="Q1114" s="49" t="s">
        <v>2103</v>
      </c>
      <c r="R1114" s="49" t="s">
        <v>2128</v>
      </c>
      <c r="S1114" s="33" t="s">
        <v>2084</v>
      </c>
      <c r="T1114" s="50" t="s">
        <v>2081</v>
      </c>
      <c r="U1114" s="35" t="s">
        <v>1592</v>
      </c>
      <c r="V1114" s="226"/>
      <c r="W1114" s="227"/>
    </row>
    <row r="1115" s="83" customFormat="1" ht="26" customHeight="1" spans="1:23">
      <c r="A1115" s="189" t="s">
        <v>1589</v>
      </c>
      <c r="B1115" s="49" t="s">
        <v>20</v>
      </c>
      <c r="C1115" s="31" t="s">
        <v>4657</v>
      </c>
      <c r="D1115" s="49" t="s">
        <v>4658</v>
      </c>
      <c r="E1115" s="44">
        <v>44530</v>
      </c>
      <c r="F1115" s="45" t="s">
        <v>1259</v>
      </c>
      <c r="G1115" s="45" t="s">
        <v>2078</v>
      </c>
      <c r="H1115" s="46">
        <v>10</v>
      </c>
      <c r="I1115" s="47">
        <v>2</v>
      </c>
      <c r="J1115" s="48">
        <v>882003.852656786</v>
      </c>
      <c r="K1115" s="34">
        <v>251371.098007184</v>
      </c>
      <c r="L1115" s="34">
        <v>630632.754649602</v>
      </c>
      <c r="M1115" s="49" t="s">
        <v>2079</v>
      </c>
      <c r="N1115" s="49" t="s">
        <v>2089</v>
      </c>
      <c r="O1115" s="33" t="s">
        <v>1997</v>
      </c>
      <c r="P1115" s="49" t="s">
        <v>2081</v>
      </c>
      <c r="Q1115" s="49" t="s">
        <v>2103</v>
      </c>
      <c r="R1115" s="49" t="s">
        <v>2128</v>
      </c>
      <c r="S1115" s="33" t="s">
        <v>2084</v>
      </c>
      <c r="T1115" s="50" t="s">
        <v>2081</v>
      </c>
      <c r="U1115" s="35" t="s">
        <v>1592</v>
      </c>
      <c r="V1115" s="226"/>
      <c r="W1115" s="227"/>
    </row>
    <row r="1116" s="83" customFormat="1" ht="26" customHeight="1" spans="1:23">
      <c r="A1116" s="189" t="s">
        <v>1589</v>
      </c>
      <c r="B1116" s="49" t="s">
        <v>20</v>
      </c>
      <c r="C1116" s="31" t="s">
        <v>4659</v>
      </c>
      <c r="D1116" s="49" t="s">
        <v>4660</v>
      </c>
      <c r="E1116" s="44">
        <v>44530</v>
      </c>
      <c r="F1116" s="45" t="s">
        <v>1259</v>
      </c>
      <c r="G1116" s="45" t="s">
        <v>2078</v>
      </c>
      <c r="H1116" s="46">
        <v>10</v>
      </c>
      <c r="I1116" s="47">
        <v>9</v>
      </c>
      <c r="J1116" s="48">
        <v>4104663.85612263</v>
      </c>
      <c r="K1116" s="34">
        <v>1169829.19899495</v>
      </c>
      <c r="L1116" s="34">
        <v>2934834.65712768</v>
      </c>
      <c r="M1116" s="49" t="s">
        <v>2079</v>
      </c>
      <c r="N1116" s="49" t="s">
        <v>2089</v>
      </c>
      <c r="O1116" s="33" t="s">
        <v>1997</v>
      </c>
      <c r="P1116" s="49" t="s">
        <v>2081</v>
      </c>
      <c r="Q1116" s="49" t="s">
        <v>2103</v>
      </c>
      <c r="R1116" s="49" t="s">
        <v>2128</v>
      </c>
      <c r="S1116" s="33" t="s">
        <v>2084</v>
      </c>
      <c r="T1116" s="50" t="s">
        <v>2081</v>
      </c>
      <c r="U1116" s="35" t="s">
        <v>1592</v>
      </c>
      <c r="V1116" s="226"/>
      <c r="W1116" s="227"/>
    </row>
    <row r="1117" s="83" customFormat="1" ht="26" customHeight="1" spans="1:23">
      <c r="A1117" s="189" t="s">
        <v>1589</v>
      </c>
      <c r="B1117" s="49" t="s">
        <v>20</v>
      </c>
      <c r="C1117" s="31" t="s">
        <v>4661</v>
      </c>
      <c r="D1117" s="49" t="s">
        <v>4662</v>
      </c>
      <c r="E1117" s="44">
        <v>44530</v>
      </c>
      <c r="F1117" s="45" t="s">
        <v>1259</v>
      </c>
      <c r="G1117" s="45" t="s">
        <v>2078</v>
      </c>
      <c r="H1117" s="46">
        <v>10</v>
      </c>
      <c r="I1117" s="47">
        <v>2</v>
      </c>
      <c r="J1117" s="48">
        <v>1294637.68299788</v>
      </c>
      <c r="K1117" s="34">
        <v>368971.739654396</v>
      </c>
      <c r="L1117" s="34">
        <v>925665.943343484</v>
      </c>
      <c r="M1117" s="49" t="s">
        <v>2079</v>
      </c>
      <c r="N1117" s="49" t="s">
        <v>2089</v>
      </c>
      <c r="O1117" s="33" t="s">
        <v>1997</v>
      </c>
      <c r="P1117" s="49" t="s">
        <v>2081</v>
      </c>
      <c r="Q1117" s="49" t="s">
        <v>2103</v>
      </c>
      <c r="R1117" s="49" t="s">
        <v>2128</v>
      </c>
      <c r="S1117" s="33" t="s">
        <v>2084</v>
      </c>
      <c r="T1117" s="50" t="s">
        <v>2081</v>
      </c>
      <c r="U1117" s="35" t="s">
        <v>1592</v>
      </c>
      <c r="V1117" s="226"/>
      <c r="W1117" s="227"/>
    </row>
    <row r="1118" s="83" customFormat="1" ht="26" customHeight="1" spans="1:23">
      <c r="A1118" s="189" t="s">
        <v>1589</v>
      </c>
      <c r="B1118" s="49" t="s">
        <v>20</v>
      </c>
      <c r="C1118" s="31" t="s">
        <v>4663</v>
      </c>
      <c r="D1118" s="49" t="s">
        <v>4664</v>
      </c>
      <c r="E1118" s="44">
        <v>44530</v>
      </c>
      <c r="F1118" s="45" t="s">
        <v>1259</v>
      </c>
      <c r="G1118" s="47" t="s">
        <v>4665</v>
      </c>
      <c r="H1118" s="46">
        <v>10</v>
      </c>
      <c r="I1118" s="47">
        <v>1</v>
      </c>
      <c r="J1118" s="48">
        <v>699290.42</v>
      </c>
      <c r="K1118" s="34">
        <v>199297.7697</v>
      </c>
      <c r="L1118" s="34">
        <v>499992.6503</v>
      </c>
      <c r="M1118" s="49" t="s">
        <v>2079</v>
      </c>
      <c r="N1118" s="49" t="s">
        <v>2089</v>
      </c>
      <c r="O1118" s="33" t="s">
        <v>1997</v>
      </c>
      <c r="P1118" s="49" t="s">
        <v>2081</v>
      </c>
      <c r="Q1118" s="49" t="s">
        <v>2103</v>
      </c>
      <c r="R1118" s="49" t="s">
        <v>2128</v>
      </c>
      <c r="S1118" s="33" t="s">
        <v>2084</v>
      </c>
      <c r="T1118" s="50" t="s">
        <v>2081</v>
      </c>
      <c r="U1118" s="35" t="s">
        <v>1592</v>
      </c>
      <c r="V1118" s="226"/>
      <c r="W1118" s="227"/>
    </row>
    <row r="1119" s="83" customFormat="1" ht="26" customHeight="1" spans="1:23">
      <c r="A1119" s="189" t="s">
        <v>1589</v>
      </c>
      <c r="B1119" s="49" t="s">
        <v>20</v>
      </c>
      <c r="C1119" s="31" t="s">
        <v>4666</v>
      </c>
      <c r="D1119" s="49" t="s">
        <v>4667</v>
      </c>
      <c r="E1119" s="44">
        <v>44530</v>
      </c>
      <c r="F1119" s="45" t="s">
        <v>1259</v>
      </c>
      <c r="G1119" s="45" t="s">
        <v>2078</v>
      </c>
      <c r="H1119" s="46">
        <v>10</v>
      </c>
      <c r="I1119" s="47">
        <v>7</v>
      </c>
      <c r="J1119" s="48">
        <v>58702.675</v>
      </c>
      <c r="K1119" s="34">
        <v>16730.262375</v>
      </c>
      <c r="L1119" s="34">
        <v>41972.412625</v>
      </c>
      <c r="M1119" s="49" t="s">
        <v>2079</v>
      </c>
      <c r="N1119" s="49" t="s">
        <v>2089</v>
      </c>
      <c r="O1119" s="33" t="s">
        <v>1997</v>
      </c>
      <c r="P1119" s="49" t="s">
        <v>2081</v>
      </c>
      <c r="Q1119" s="49" t="s">
        <v>2103</v>
      </c>
      <c r="R1119" s="49" t="s">
        <v>2128</v>
      </c>
      <c r="S1119" s="33" t="s">
        <v>2084</v>
      </c>
      <c r="T1119" s="50" t="s">
        <v>2081</v>
      </c>
      <c r="U1119" s="35" t="s">
        <v>1592</v>
      </c>
      <c r="V1119" s="226"/>
      <c r="W1119" s="227"/>
    </row>
    <row r="1120" s="83" customFormat="1" ht="26" customHeight="1" spans="1:23">
      <c r="A1120" s="189" t="s">
        <v>1589</v>
      </c>
      <c r="B1120" s="49" t="s">
        <v>20</v>
      </c>
      <c r="C1120" s="31" t="s">
        <v>4668</v>
      </c>
      <c r="D1120" s="49" t="s">
        <v>4669</v>
      </c>
      <c r="E1120" s="44">
        <v>44530</v>
      </c>
      <c r="F1120" s="45" t="s">
        <v>1259</v>
      </c>
      <c r="G1120" s="45" t="s">
        <v>4670</v>
      </c>
      <c r="H1120" s="46">
        <v>3</v>
      </c>
      <c r="I1120" s="47">
        <v>1</v>
      </c>
      <c r="J1120" s="48">
        <v>251978.21</v>
      </c>
      <c r="K1120" s="34">
        <v>239379.2995</v>
      </c>
      <c r="L1120" s="34">
        <v>12598.9105</v>
      </c>
      <c r="M1120" s="49" t="s">
        <v>2079</v>
      </c>
      <c r="N1120" s="49" t="s">
        <v>2089</v>
      </c>
      <c r="O1120" s="33" t="s">
        <v>1997</v>
      </c>
      <c r="P1120" s="49" t="s">
        <v>2081</v>
      </c>
      <c r="Q1120" s="49" t="s">
        <v>2103</v>
      </c>
      <c r="R1120" s="49" t="s">
        <v>2128</v>
      </c>
      <c r="S1120" s="33" t="s">
        <v>2084</v>
      </c>
      <c r="T1120" s="50" t="s">
        <v>2081</v>
      </c>
      <c r="U1120" s="35" t="s">
        <v>1592</v>
      </c>
      <c r="V1120" s="226"/>
      <c r="W1120" s="227"/>
    </row>
    <row r="1121" s="83" customFormat="1" ht="26" customHeight="1" spans="1:23">
      <c r="A1121" s="189" t="s">
        <v>1589</v>
      </c>
      <c r="B1121" s="49" t="s">
        <v>20</v>
      </c>
      <c r="C1121" s="31" t="s">
        <v>4671</v>
      </c>
      <c r="D1121" s="49" t="s">
        <v>4672</v>
      </c>
      <c r="E1121" s="44">
        <v>44530</v>
      </c>
      <c r="F1121" s="45" t="s">
        <v>1259</v>
      </c>
      <c r="G1121" s="45" t="s">
        <v>2778</v>
      </c>
      <c r="H1121" s="46">
        <v>5</v>
      </c>
      <c r="I1121" s="47">
        <v>5</v>
      </c>
      <c r="J1121" s="48">
        <v>3645.47</v>
      </c>
      <c r="K1121" s="34">
        <v>2077.9179</v>
      </c>
      <c r="L1121" s="34">
        <v>1567.5521</v>
      </c>
      <c r="M1121" s="49" t="s">
        <v>2079</v>
      </c>
      <c r="N1121" s="49" t="s">
        <v>2089</v>
      </c>
      <c r="O1121" s="33" t="s">
        <v>1997</v>
      </c>
      <c r="P1121" s="49" t="s">
        <v>2081</v>
      </c>
      <c r="Q1121" s="49" t="s">
        <v>2103</v>
      </c>
      <c r="R1121" s="49" t="s">
        <v>2128</v>
      </c>
      <c r="S1121" s="33" t="s">
        <v>2084</v>
      </c>
      <c r="T1121" s="50" t="s">
        <v>2081</v>
      </c>
      <c r="U1121" s="35" t="s">
        <v>1592</v>
      </c>
      <c r="V1121" s="226"/>
      <c r="W1121" s="227"/>
    </row>
    <row r="1122" s="83" customFormat="1" ht="26" customHeight="1" spans="1:23">
      <c r="A1122" s="189" t="s">
        <v>1589</v>
      </c>
      <c r="B1122" s="49" t="s">
        <v>20</v>
      </c>
      <c r="C1122" s="31" t="s">
        <v>4673</v>
      </c>
      <c r="D1122" s="49" t="s">
        <v>4674</v>
      </c>
      <c r="E1122" s="44">
        <v>44530</v>
      </c>
      <c r="F1122" s="45" t="s">
        <v>4675</v>
      </c>
      <c r="G1122" s="45" t="s">
        <v>2078</v>
      </c>
      <c r="H1122" s="46">
        <v>10</v>
      </c>
      <c r="I1122" s="47">
        <v>4</v>
      </c>
      <c r="J1122" s="48">
        <v>957753.583877869</v>
      </c>
      <c r="K1122" s="34">
        <v>272959.771405193</v>
      </c>
      <c r="L1122" s="34">
        <v>684793.812472676</v>
      </c>
      <c r="M1122" s="49" t="s">
        <v>2079</v>
      </c>
      <c r="N1122" s="49" t="s">
        <v>2089</v>
      </c>
      <c r="O1122" s="33" t="s">
        <v>1997</v>
      </c>
      <c r="P1122" s="49" t="s">
        <v>2081</v>
      </c>
      <c r="Q1122" s="49" t="s">
        <v>2103</v>
      </c>
      <c r="R1122" s="49" t="s">
        <v>2128</v>
      </c>
      <c r="S1122" s="33" t="s">
        <v>2084</v>
      </c>
      <c r="T1122" s="50" t="s">
        <v>2081</v>
      </c>
      <c r="U1122" s="35" t="s">
        <v>1592</v>
      </c>
      <c r="V1122" s="226"/>
      <c r="W1122" s="227"/>
    </row>
    <row r="1123" s="83" customFormat="1" ht="26" customHeight="1" spans="1:23">
      <c r="A1123" s="189" t="s">
        <v>1589</v>
      </c>
      <c r="B1123" s="49" t="s">
        <v>20</v>
      </c>
      <c r="C1123" s="31" t="s">
        <v>4676</v>
      </c>
      <c r="D1123" s="49" t="s">
        <v>4677</v>
      </c>
      <c r="E1123" s="44">
        <v>44530</v>
      </c>
      <c r="F1123" s="45" t="s">
        <v>4675</v>
      </c>
      <c r="G1123" s="45" t="s">
        <v>4678</v>
      </c>
      <c r="H1123" s="46">
        <v>10</v>
      </c>
      <c r="I1123" s="47">
        <v>1</v>
      </c>
      <c r="J1123" s="48">
        <v>835946.545891171</v>
      </c>
      <c r="K1123" s="34">
        <v>238244.765578984</v>
      </c>
      <c r="L1123" s="34">
        <v>597701.780312187</v>
      </c>
      <c r="M1123" s="49" t="s">
        <v>2079</v>
      </c>
      <c r="N1123" s="49" t="s">
        <v>2089</v>
      </c>
      <c r="O1123" s="33" t="s">
        <v>1997</v>
      </c>
      <c r="P1123" s="49" t="s">
        <v>2081</v>
      </c>
      <c r="Q1123" s="49" t="s">
        <v>2103</v>
      </c>
      <c r="R1123" s="49" t="s">
        <v>2128</v>
      </c>
      <c r="S1123" s="33" t="s">
        <v>2084</v>
      </c>
      <c r="T1123" s="50" t="s">
        <v>2081</v>
      </c>
      <c r="U1123" s="35" t="s">
        <v>1592</v>
      </c>
      <c r="V1123" s="226"/>
      <c r="W1123" s="227"/>
    </row>
    <row r="1124" s="83" customFormat="1" ht="26" customHeight="1" spans="1:23">
      <c r="A1124" s="189" t="s">
        <v>1589</v>
      </c>
      <c r="B1124" s="49" t="s">
        <v>20</v>
      </c>
      <c r="C1124" s="31" t="s">
        <v>4679</v>
      </c>
      <c r="D1124" s="49" t="s">
        <v>4680</v>
      </c>
      <c r="E1124" s="44">
        <v>44530</v>
      </c>
      <c r="F1124" s="45" t="s">
        <v>4675</v>
      </c>
      <c r="G1124" s="45" t="s">
        <v>4681</v>
      </c>
      <c r="H1124" s="46">
        <v>10</v>
      </c>
      <c r="I1124" s="47">
        <v>1</v>
      </c>
      <c r="J1124" s="48">
        <v>1072856.95538337</v>
      </c>
      <c r="K1124" s="34">
        <v>305764.23228426</v>
      </c>
      <c r="L1124" s="34">
        <v>767092.723099109</v>
      </c>
      <c r="M1124" s="49" t="s">
        <v>2079</v>
      </c>
      <c r="N1124" s="49" t="s">
        <v>2089</v>
      </c>
      <c r="O1124" s="33" t="s">
        <v>1997</v>
      </c>
      <c r="P1124" s="49" t="s">
        <v>2081</v>
      </c>
      <c r="Q1124" s="49" t="s">
        <v>2103</v>
      </c>
      <c r="R1124" s="49" t="s">
        <v>2128</v>
      </c>
      <c r="S1124" s="33" t="s">
        <v>2084</v>
      </c>
      <c r="T1124" s="50" t="s">
        <v>2081</v>
      </c>
      <c r="U1124" s="35" t="s">
        <v>1592</v>
      </c>
      <c r="V1124" s="226"/>
      <c r="W1124" s="227"/>
    </row>
    <row r="1125" s="83" customFormat="1" ht="26" customHeight="1" spans="1:23">
      <c r="A1125" s="189" t="s">
        <v>1589</v>
      </c>
      <c r="B1125" s="49" t="s">
        <v>20</v>
      </c>
      <c r="C1125" s="31" t="s">
        <v>4682</v>
      </c>
      <c r="D1125" s="49" t="s">
        <v>4683</v>
      </c>
      <c r="E1125" s="44">
        <v>44530</v>
      </c>
      <c r="F1125" s="45" t="s">
        <v>4675</v>
      </c>
      <c r="G1125" s="45" t="s">
        <v>4684</v>
      </c>
      <c r="H1125" s="46">
        <v>10</v>
      </c>
      <c r="I1125" s="47">
        <v>1</v>
      </c>
      <c r="J1125" s="48">
        <v>1607009.20417935</v>
      </c>
      <c r="K1125" s="34">
        <v>457997.623191115</v>
      </c>
      <c r="L1125" s="34">
        <v>1149011.58098824</v>
      </c>
      <c r="M1125" s="49" t="s">
        <v>2079</v>
      </c>
      <c r="N1125" s="49" t="s">
        <v>2089</v>
      </c>
      <c r="O1125" s="33" t="s">
        <v>1997</v>
      </c>
      <c r="P1125" s="49" t="s">
        <v>2081</v>
      </c>
      <c r="Q1125" s="49" t="s">
        <v>2103</v>
      </c>
      <c r="R1125" s="49" t="s">
        <v>2128</v>
      </c>
      <c r="S1125" s="33" t="s">
        <v>2084</v>
      </c>
      <c r="T1125" s="50" t="s">
        <v>2081</v>
      </c>
      <c r="U1125" s="35" t="s">
        <v>1592</v>
      </c>
      <c r="V1125" s="226"/>
      <c r="W1125" s="227"/>
    </row>
    <row r="1126" s="83" customFormat="1" ht="26" customHeight="1" spans="1:23">
      <c r="A1126" s="189" t="s">
        <v>1589</v>
      </c>
      <c r="B1126" s="49" t="s">
        <v>20</v>
      </c>
      <c r="C1126" s="31" t="s">
        <v>4685</v>
      </c>
      <c r="D1126" s="49" t="s">
        <v>4686</v>
      </c>
      <c r="E1126" s="44">
        <v>44530</v>
      </c>
      <c r="F1126" s="45" t="s">
        <v>4675</v>
      </c>
      <c r="G1126" s="45" t="s">
        <v>4687</v>
      </c>
      <c r="H1126" s="46">
        <v>10</v>
      </c>
      <c r="I1126" s="47">
        <v>1</v>
      </c>
      <c r="J1126" s="48">
        <v>652947.565912057</v>
      </c>
      <c r="K1126" s="34">
        <v>186090.056284936</v>
      </c>
      <c r="L1126" s="34">
        <v>466857.509627121</v>
      </c>
      <c r="M1126" s="49" t="s">
        <v>2079</v>
      </c>
      <c r="N1126" s="49" t="s">
        <v>2089</v>
      </c>
      <c r="O1126" s="33" t="s">
        <v>1997</v>
      </c>
      <c r="P1126" s="49" t="s">
        <v>2081</v>
      </c>
      <c r="Q1126" s="49" t="s">
        <v>2103</v>
      </c>
      <c r="R1126" s="49" t="s">
        <v>2128</v>
      </c>
      <c r="S1126" s="33" t="s">
        <v>2084</v>
      </c>
      <c r="T1126" s="50" t="s">
        <v>2081</v>
      </c>
      <c r="U1126" s="35" t="s">
        <v>1592</v>
      </c>
      <c r="V1126" s="226"/>
      <c r="W1126" s="227"/>
    </row>
    <row r="1127" s="83" customFormat="1" ht="26" customHeight="1" spans="1:23">
      <c r="A1127" s="189" t="s">
        <v>1589</v>
      </c>
      <c r="B1127" s="49" t="s">
        <v>20</v>
      </c>
      <c r="C1127" s="31" t="s">
        <v>4688</v>
      </c>
      <c r="D1127" s="49" t="s">
        <v>4689</v>
      </c>
      <c r="E1127" s="44">
        <v>44530</v>
      </c>
      <c r="F1127" s="45" t="s">
        <v>4675</v>
      </c>
      <c r="G1127" s="45" t="s">
        <v>4690</v>
      </c>
      <c r="H1127" s="46">
        <v>10</v>
      </c>
      <c r="I1127" s="47">
        <v>1</v>
      </c>
      <c r="J1127" s="48">
        <v>3082184.64733885</v>
      </c>
      <c r="K1127" s="34">
        <v>878422.624491572</v>
      </c>
      <c r="L1127" s="34">
        <v>2203762.02284728</v>
      </c>
      <c r="M1127" s="49" t="s">
        <v>2079</v>
      </c>
      <c r="N1127" s="49" t="s">
        <v>2089</v>
      </c>
      <c r="O1127" s="33" t="s">
        <v>1997</v>
      </c>
      <c r="P1127" s="49" t="s">
        <v>2081</v>
      </c>
      <c r="Q1127" s="49" t="s">
        <v>2103</v>
      </c>
      <c r="R1127" s="49" t="s">
        <v>2128</v>
      </c>
      <c r="S1127" s="33" t="s">
        <v>2084</v>
      </c>
      <c r="T1127" s="50" t="s">
        <v>2081</v>
      </c>
      <c r="U1127" s="35" t="s">
        <v>1592</v>
      </c>
      <c r="V1127" s="226"/>
      <c r="W1127" s="227"/>
    </row>
    <row r="1128" s="83" customFormat="1" ht="26" customHeight="1" spans="1:23">
      <c r="A1128" s="189" t="s">
        <v>1589</v>
      </c>
      <c r="B1128" s="49" t="s">
        <v>20</v>
      </c>
      <c r="C1128" s="31" t="s">
        <v>4691</v>
      </c>
      <c r="D1128" s="49" t="s">
        <v>4692</v>
      </c>
      <c r="E1128" s="44">
        <v>44530</v>
      </c>
      <c r="F1128" s="45" t="s">
        <v>4675</v>
      </c>
      <c r="G1128" s="45" t="s">
        <v>4693</v>
      </c>
      <c r="H1128" s="46">
        <v>10</v>
      </c>
      <c r="I1128" s="47">
        <v>1</v>
      </c>
      <c r="J1128" s="48">
        <v>1167489.35741734</v>
      </c>
      <c r="K1128" s="34">
        <v>332734.466863942</v>
      </c>
      <c r="L1128" s="34">
        <v>834754.890553398</v>
      </c>
      <c r="M1128" s="49" t="s">
        <v>2079</v>
      </c>
      <c r="N1128" s="49" t="s">
        <v>2089</v>
      </c>
      <c r="O1128" s="33" t="s">
        <v>1997</v>
      </c>
      <c r="P1128" s="49" t="s">
        <v>2081</v>
      </c>
      <c r="Q1128" s="49" t="s">
        <v>2103</v>
      </c>
      <c r="R1128" s="49" t="s">
        <v>2128</v>
      </c>
      <c r="S1128" s="33" t="s">
        <v>2084</v>
      </c>
      <c r="T1128" s="50" t="s">
        <v>2081</v>
      </c>
      <c r="U1128" s="35" t="s">
        <v>1592</v>
      </c>
      <c r="V1128" s="226"/>
      <c r="W1128" s="227"/>
    </row>
    <row r="1129" s="83" customFormat="1" ht="26" customHeight="1" spans="1:23">
      <c r="A1129" s="189" t="s">
        <v>1589</v>
      </c>
      <c r="B1129" s="49" t="s">
        <v>20</v>
      </c>
      <c r="C1129" s="31" t="s">
        <v>4694</v>
      </c>
      <c r="D1129" s="49" t="s">
        <v>2402</v>
      </c>
      <c r="E1129" s="44">
        <v>44530</v>
      </c>
      <c r="F1129" s="45" t="s">
        <v>4675</v>
      </c>
      <c r="G1129" s="45" t="s">
        <v>2078</v>
      </c>
      <c r="H1129" s="46">
        <v>10</v>
      </c>
      <c r="I1129" s="47">
        <v>7</v>
      </c>
      <c r="J1129" s="48">
        <v>208897.26</v>
      </c>
      <c r="K1129" s="34">
        <v>59535.7191</v>
      </c>
      <c r="L1129" s="34">
        <v>149361.5409</v>
      </c>
      <c r="M1129" s="49" t="s">
        <v>2079</v>
      </c>
      <c r="N1129" s="49" t="s">
        <v>2089</v>
      </c>
      <c r="O1129" s="33" t="s">
        <v>1997</v>
      </c>
      <c r="P1129" s="49" t="s">
        <v>2081</v>
      </c>
      <c r="Q1129" s="49" t="s">
        <v>2103</v>
      </c>
      <c r="R1129" s="49" t="s">
        <v>2128</v>
      </c>
      <c r="S1129" s="33" t="s">
        <v>2084</v>
      </c>
      <c r="T1129" s="50" t="s">
        <v>2081</v>
      </c>
      <c r="U1129" s="35" t="s">
        <v>1592</v>
      </c>
      <c r="V1129" s="226"/>
      <c r="W1129" s="227"/>
    </row>
    <row r="1130" s="83" customFormat="1" ht="26" customHeight="1" spans="1:23">
      <c r="A1130" s="189" t="s">
        <v>1589</v>
      </c>
      <c r="B1130" s="49" t="s">
        <v>20</v>
      </c>
      <c r="C1130" s="31" t="s">
        <v>4695</v>
      </c>
      <c r="D1130" s="49" t="s">
        <v>4696</v>
      </c>
      <c r="E1130" s="44">
        <v>44530</v>
      </c>
      <c r="F1130" s="45" t="s">
        <v>4675</v>
      </c>
      <c r="G1130" s="45" t="s">
        <v>2078</v>
      </c>
      <c r="H1130" s="46">
        <v>10</v>
      </c>
      <c r="I1130" s="47">
        <v>1</v>
      </c>
      <c r="J1130" s="48">
        <v>1946.35</v>
      </c>
      <c r="K1130" s="34">
        <v>554.70975</v>
      </c>
      <c r="L1130" s="34">
        <v>1391.64025</v>
      </c>
      <c r="M1130" s="49" t="s">
        <v>2079</v>
      </c>
      <c r="N1130" s="49" t="s">
        <v>2089</v>
      </c>
      <c r="O1130" s="33" t="s">
        <v>1997</v>
      </c>
      <c r="P1130" s="49" t="s">
        <v>2081</v>
      </c>
      <c r="Q1130" s="49" t="s">
        <v>2103</v>
      </c>
      <c r="R1130" s="49" t="s">
        <v>2128</v>
      </c>
      <c r="S1130" s="33" t="s">
        <v>2084</v>
      </c>
      <c r="T1130" s="50" t="s">
        <v>2081</v>
      </c>
      <c r="U1130" s="35" t="s">
        <v>1592</v>
      </c>
      <c r="V1130" s="226"/>
      <c r="W1130" s="227" t="s">
        <v>414</v>
      </c>
    </row>
    <row r="1131" s="83" customFormat="1" ht="26" customHeight="1" spans="1:23">
      <c r="A1131" s="189" t="s">
        <v>1589</v>
      </c>
      <c r="B1131" s="49" t="s">
        <v>20</v>
      </c>
      <c r="C1131" s="31" t="s">
        <v>4697</v>
      </c>
      <c r="D1131" s="49" t="s">
        <v>4698</v>
      </c>
      <c r="E1131" s="44">
        <v>44530</v>
      </c>
      <c r="F1131" s="45" t="s">
        <v>4675</v>
      </c>
      <c r="G1131" s="47" t="s">
        <v>4699</v>
      </c>
      <c r="H1131" s="46">
        <v>3</v>
      </c>
      <c r="I1131" s="47">
        <v>1</v>
      </c>
      <c r="J1131" s="48">
        <v>8199.17</v>
      </c>
      <c r="K1131" s="34">
        <v>7789.2115</v>
      </c>
      <c r="L1131" s="34">
        <v>409.9585</v>
      </c>
      <c r="M1131" s="49" t="s">
        <v>2079</v>
      </c>
      <c r="N1131" s="49" t="s">
        <v>2089</v>
      </c>
      <c r="O1131" s="33" t="s">
        <v>1997</v>
      </c>
      <c r="P1131" s="49" t="s">
        <v>2081</v>
      </c>
      <c r="Q1131" s="49" t="s">
        <v>2103</v>
      </c>
      <c r="R1131" s="49" t="s">
        <v>2128</v>
      </c>
      <c r="S1131" s="33" t="s">
        <v>2084</v>
      </c>
      <c r="T1131" s="50" t="s">
        <v>2081</v>
      </c>
      <c r="U1131" s="35" t="s">
        <v>1592</v>
      </c>
      <c r="V1131" s="226"/>
      <c r="W1131" s="227"/>
    </row>
    <row r="1132" s="83" customFormat="1" ht="26" customHeight="1" spans="1:23">
      <c r="A1132" s="189" t="s">
        <v>1589</v>
      </c>
      <c r="B1132" s="49" t="s">
        <v>20</v>
      </c>
      <c r="C1132" s="31" t="s">
        <v>4700</v>
      </c>
      <c r="D1132" s="49" t="s">
        <v>4664</v>
      </c>
      <c r="E1132" s="44">
        <v>44530</v>
      </c>
      <c r="F1132" s="45" t="s">
        <v>4675</v>
      </c>
      <c r="G1132" s="47" t="s">
        <v>4701</v>
      </c>
      <c r="H1132" s="46">
        <v>10</v>
      </c>
      <c r="I1132" s="47">
        <v>1</v>
      </c>
      <c r="J1132" s="48">
        <v>460955.24</v>
      </c>
      <c r="K1132" s="34">
        <v>131372.2434</v>
      </c>
      <c r="L1132" s="34">
        <v>329582.9966</v>
      </c>
      <c r="M1132" s="49" t="s">
        <v>2079</v>
      </c>
      <c r="N1132" s="49" t="s">
        <v>2089</v>
      </c>
      <c r="O1132" s="33" t="s">
        <v>1997</v>
      </c>
      <c r="P1132" s="49" t="s">
        <v>2081</v>
      </c>
      <c r="Q1132" s="49" t="s">
        <v>2103</v>
      </c>
      <c r="R1132" s="49" t="s">
        <v>2128</v>
      </c>
      <c r="S1132" s="33" t="s">
        <v>2084</v>
      </c>
      <c r="T1132" s="50" t="s">
        <v>2081</v>
      </c>
      <c r="U1132" s="35" t="s">
        <v>1592</v>
      </c>
      <c r="V1132" s="226"/>
      <c r="W1132" s="227"/>
    </row>
    <row r="1133" s="83" customFormat="1" ht="26" customHeight="1" spans="1:23">
      <c r="A1133" s="189" t="s">
        <v>1589</v>
      </c>
      <c r="B1133" s="49" t="s">
        <v>20</v>
      </c>
      <c r="C1133" s="31" t="s">
        <v>4702</v>
      </c>
      <c r="D1133" s="49" t="s">
        <v>4669</v>
      </c>
      <c r="E1133" s="44">
        <v>44530</v>
      </c>
      <c r="F1133" s="45" t="s">
        <v>4675</v>
      </c>
      <c r="G1133" s="47" t="s">
        <v>4703</v>
      </c>
      <c r="H1133" s="46">
        <v>3</v>
      </c>
      <c r="I1133" s="47">
        <v>1</v>
      </c>
      <c r="J1133" s="48">
        <v>65234.76</v>
      </c>
      <c r="K1133" s="34">
        <v>61973.022</v>
      </c>
      <c r="L1133" s="34">
        <v>3261.738</v>
      </c>
      <c r="M1133" s="49" t="s">
        <v>2079</v>
      </c>
      <c r="N1133" s="49" t="s">
        <v>2089</v>
      </c>
      <c r="O1133" s="33" t="s">
        <v>1997</v>
      </c>
      <c r="P1133" s="49" t="s">
        <v>2081</v>
      </c>
      <c r="Q1133" s="49" t="s">
        <v>2103</v>
      </c>
      <c r="R1133" s="49" t="s">
        <v>2128</v>
      </c>
      <c r="S1133" s="33" t="s">
        <v>2084</v>
      </c>
      <c r="T1133" s="50" t="s">
        <v>2081</v>
      </c>
      <c r="U1133" s="35" t="s">
        <v>1592</v>
      </c>
      <c r="V1133" s="226"/>
      <c r="W1133" s="227"/>
    </row>
    <row r="1134" s="83" customFormat="1" ht="26" customHeight="1" spans="1:23">
      <c r="A1134" s="189" t="s">
        <v>1589</v>
      </c>
      <c r="B1134" s="49" t="s">
        <v>20</v>
      </c>
      <c r="C1134" s="31" t="s">
        <v>4704</v>
      </c>
      <c r="D1134" s="49" t="s">
        <v>4705</v>
      </c>
      <c r="E1134" s="44">
        <v>44530</v>
      </c>
      <c r="F1134" s="45" t="s">
        <v>4675</v>
      </c>
      <c r="G1134" s="45" t="s">
        <v>2092</v>
      </c>
      <c r="H1134" s="46">
        <v>10</v>
      </c>
      <c r="I1134" s="47">
        <v>5</v>
      </c>
      <c r="J1134" s="48">
        <v>41443.23</v>
      </c>
      <c r="K1134" s="34">
        <v>11811.32055</v>
      </c>
      <c r="L1134" s="34">
        <v>29631.90945</v>
      </c>
      <c r="M1134" s="49" t="s">
        <v>2079</v>
      </c>
      <c r="N1134" s="49" t="s">
        <v>2089</v>
      </c>
      <c r="O1134" s="33" t="s">
        <v>1997</v>
      </c>
      <c r="P1134" s="49" t="s">
        <v>2081</v>
      </c>
      <c r="Q1134" s="49" t="s">
        <v>2103</v>
      </c>
      <c r="R1134" s="49" t="s">
        <v>2128</v>
      </c>
      <c r="S1134" s="33" t="s">
        <v>2084</v>
      </c>
      <c r="T1134" s="50" t="s">
        <v>2081</v>
      </c>
      <c r="U1134" s="35" t="s">
        <v>1592</v>
      </c>
      <c r="V1134" s="226"/>
      <c r="W1134" s="227"/>
    </row>
    <row r="1135" s="83" customFormat="1" ht="26" customHeight="1" spans="1:23">
      <c r="A1135" s="110" t="s">
        <v>1594</v>
      </c>
      <c r="B1135" s="49" t="s">
        <v>20</v>
      </c>
      <c r="C1135" s="31" t="s">
        <v>4706</v>
      </c>
      <c r="D1135" s="49" t="s">
        <v>2640</v>
      </c>
      <c r="E1135" s="44">
        <v>44531</v>
      </c>
      <c r="F1135" s="45" t="s">
        <v>1201</v>
      </c>
      <c r="G1135" s="47" t="s">
        <v>4707</v>
      </c>
      <c r="H1135" s="46">
        <v>10</v>
      </c>
      <c r="I1135" s="47">
        <v>1</v>
      </c>
      <c r="J1135" s="48">
        <v>2257570.09479898</v>
      </c>
      <c r="K1135" s="34">
        <v>643407.477017709</v>
      </c>
      <c r="L1135" s="34">
        <v>1614162.61778127</v>
      </c>
      <c r="M1135" s="49" t="s">
        <v>2079</v>
      </c>
      <c r="N1135" s="49" t="s">
        <v>2089</v>
      </c>
      <c r="O1135" s="33" t="s">
        <v>1997</v>
      </c>
      <c r="P1135" s="49" t="s">
        <v>2081</v>
      </c>
      <c r="Q1135" s="49" t="s">
        <v>2082</v>
      </c>
      <c r="R1135" s="49" t="s">
        <v>2083</v>
      </c>
      <c r="S1135" s="33" t="s">
        <v>2084</v>
      </c>
      <c r="T1135" s="50" t="s">
        <v>2083</v>
      </c>
      <c r="U1135" s="35" t="s">
        <v>880</v>
      </c>
      <c r="V1135" s="226"/>
      <c r="W1135" s="227"/>
    </row>
    <row r="1136" s="83" customFormat="1" ht="26" customHeight="1" spans="1:23">
      <c r="A1136" s="110" t="s">
        <v>1594</v>
      </c>
      <c r="B1136" s="49" t="s">
        <v>20</v>
      </c>
      <c r="C1136" s="31" t="s">
        <v>4708</v>
      </c>
      <c r="D1136" s="49" t="s">
        <v>4709</v>
      </c>
      <c r="E1136" s="44">
        <v>44531</v>
      </c>
      <c r="F1136" s="45" t="s">
        <v>1201</v>
      </c>
      <c r="G1136" s="47" t="s">
        <v>4710</v>
      </c>
      <c r="H1136" s="46">
        <v>10</v>
      </c>
      <c r="I1136" s="47">
        <v>1</v>
      </c>
      <c r="J1136" s="48">
        <v>190107.95034007</v>
      </c>
      <c r="K1136" s="34">
        <v>54180.7658469199</v>
      </c>
      <c r="L1136" s="34">
        <v>135927.18449315</v>
      </c>
      <c r="M1136" s="49" t="s">
        <v>2079</v>
      </c>
      <c r="N1136" s="49" t="s">
        <v>2089</v>
      </c>
      <c r="O1136" s="33" t="s">
        <v>1997</v>
      </c>
      <c r="P1136" s="49" t="s">
        <v>2081</v>
      </c>
      <c r="Q1136" s="49" t="s">
        <v>2082</v>
      </c>
      <c r="R1136" s="49" t="s">
        <v>2083</v>
      </c>
      <c r="S1136" s="33" t="s">
        <v>2084</v>
      </c>
      <c r="T1136" s="50" t="s">
        <v>2083</v>
      </c>
      <c r="U1136" s="35" t="s">
        <v>880</v>
      </c>
      <c r="V1136" s="226"/>
      <c r="W1136" s="227"/>
    </row>
    <row r="1137" s="83" customFormat="1" ht="26" customHeight="1" spans="1:23">
      <c r="A1137" s="110" t="s">
        <v>1594</v>
      </c>
      <c r="B1137" s="49" t="s">
        <v>20</v>
      </c>
      <c r="C1137" s="31" t="s">
        <v>4711</v>
      </c>
      <c r="D1137" s="49" t="s">
        <v>4712</v>
      </c>
      <c r="E1137" s="44">
        <v>44531</v>
      </c>
      <c r="F1137" s="45" t="s">
        <v>1201</v>
      </c>
      <c r="G1137" s="47" t="s">
        <v>4713</v>
      </c>
      <c r="H1137" s="46">
        <v>10</v>
      </c>
      <c r="I1137" s="47">
        <v>1</v>
      </c>
      <c r="J1137" s="48">
        <v>3523972.11856944</v>
      </c>
      <c r="K1137" s="34">
        <v>1004332.05379229</v>
      </c>
      <c r="L1137" s="34">
        <v>2519640.06477715</v>
      </c>
      <c r="M1137" s="49" t="s">
        <v>2079</v>
      </c>
      <c r="N1137" s="49" t="s">
        <v>2089</v>
      </c>
      <c r="O1137" s="33" t="s">
        <v>1997</v>
      </c>
      <c r="P1137" s="49" t="s">
        <v>2081</v>
      </c>
      <c r="Q1137" s="49" t="s">
        <v>2082</v>
      </c>
      <c r="R1137" s="49" t="s">
        <v>2083</v>
      </c>
      <c r="S1137" s="33" t="s">
        <v>2084</v>
      </c>
      <c r="T1137" s="50" t="s">
        <v>2083</v>
      </c>
      <c r="U1137" s="35" t="s">
        <v>880</v>
      </c>
      <c r="V1137" s="226"/>
      <c r="W1137" s="227"/>
    </row>
    <row r="1138" s="83" customFormat="1" ht="26" customHeight="1" spans="1:23">
      <c r="A1138" s="110" t="s">
        <v>1594</v>
      </c>
      <c r="B1138" s="49" t="s">
        <v>20</v>
      </c>
      <c r="C1138" s="31" t="s">
        <v>4714</v>
      </c>
      <c r="D1138" s="49" t="s">
        <v>4715</v>
      </c>
      <c r="E1138" s="44">
        <v>44531</v>
      </c>
      <c r="F1138" s="45" t="s">
        <v>1201</v>
      </c>
      <c r="G1138" s="47" t="s">
        <v>4716</v>
      </c>
      <c r="H1138" s="46">
        <v>10</v>
      </c>
      <c r="I1138" s="47">
        <v>1</v>
      </c>
      <c r="J1138" s="48">
        <v>3497090.22307412</v>
      </c>
      <c r="K1138" s="34">
        <v>996670.713576124</v>
      </c>
      <c r="L1138" s="34">
        <v>2500419.509498</v>
      </c>
      <c r="M1138" s="49" t="s">
        <v>2079</v>
      </c>
      <c r="N1138" s="49" t="s">
        <v>2089</v>
      </c>
      <c r="O1138" s="33" t="s">
        <v>1997</v>
      </c>
      <c r="P1138" s="49" t="s">
        <v>2081</v>
      </c>
      <c r="Q1138" s="49" t="s">
        <v>2082</v>
      </c>
      <c r="R1138" s="49" t="s">
        <v>2083</v>
      </c>
      <c r="S1138" s="33" t="s">
        <v>2084</v>
      </c>
      <c r="T1138" s="50" t="s">
        <v>2083</v>
      </c>
      <c r="U1138" s="35" t="s">
        <v>880</v>
      </c>
      <c r="V1138" s="226"/>
      <c r="W1138" s="227"/>
    </row>
    <row r="1139" s="83" customFormat="1" ht="26" customHeight="1" spans="1:23">
      <c r="A1139" s="110" t="s">
        <v>1594</v>
      </c>
      <c r="B1139" s="49" t="s">
        <v>20</v>
      </c>
      <c r="C1139" s="31" t="s">
        <v>4717</v>
      </c>
      <c r="D1139" s="49" t="s">
        <v>4718</v>
      </c>
      <c r="E1139" s="44">
        <v>44531</v>
      </c>
      <c r="F1139" s="45" t="s">
        <v>1201</v>
      </c>
      <c r="G1139" s="47" t="s">
        <v>4719</v>
      </c>
      <c r="H1139" s="46">
        <v>10</v>
      </c>
      <c r="I1139" s="47">
        <v>1</v>
      </c>
      <c r="J1139" s="48">
        <v>1452335.13427982</v>
      </c>
      <c r="K1139" s="34">
        <v>413915.513269749</v>
      </c>
      <c r="L1139" s="34">
        <v>1038419.62101007</v>
      </c>
      <c r="M1139" s="49" t="s">
        <v>2079</v>
      </c>
      <c r="N1139" s="49" t="s">
        <v>2089</v>
      </c>
      <c r="O1139" s="33" t="s">
        <v>1997</v>
      </c>
      <c r="P1139" s="49" t="s">
        <v>2081</v>
      </c>
      <c r="Q1139" s="49" t="s">
        <v>2082</v>
      </c>
      <c r="R1139" s="49" t="s">
        <v>2083</v>
      </c>
      <c r="S1139" s="33" t="s">
        <v>2084</v>
      </c>
      <c r="T1139" s="50" t="s">
        <v>2083</v>
      </c>
      <c r="U1139" s="35" t="s">
        <v>880</v>
      </c>
      <c r="V1139" s="226"/>
      <c r="W1139" s="227" t="s">
        <v>4720</v>
      </c>
    </row>
    <row r="1140" s="83" customFormat="1" ht="26" customHeight="1" spans="1:23">
      <c r="A1140" s="110" t="s">
        <v>1594</v>
      </c>
      <c r="B1140" s="49" t="s">
        <v>20</v>
      </c>
      <c r="C1140" s="31" t="s">
        <v>4721</v>
      </c>
      <c r="D1140" s="49" t="s">
        <v>4722</v>
      </c>
      <c r="E1140" s="44">
        <v>44531</v>
      </c>
      <c r="F1140" s="45" t="s">
        <v>1201</v>
      </c>
      <c r="G1140" s="45" t="s">
        <v>2092</v>
      </c>
      <c r="H1140" s="46">
        <v>5</v>
      </c>
      <c r="I1140" s="47">
        <v>1</v>
      </c>
      <c r="J1140" s="48">
        <v>1314000</v>
      </c>
      <c r="K1140" s="34">
        <v>748980</v>
      </c>
      <c r="L1140" s="34">
        <v>565020</v>
      </c>
      <c r="M1140" s="49" t="s">
        <v>2079</v>
      </c>
      <c r="N1140" s="49" t="s">
        <v>4723</v>
      </c>
      <c r="O1140" s="33" t="s">
        <v>1997</v>
      </c>
      <c r="P1140" s="49" t="s">
        <v>2081</v>
      </c>
      <c r="Q1140" s="49" t="s">
        <v>2082</v>
      </c>
      <c r="R1140" s="49" t="s">
        <v>2083</v>
      </c>
      <c r="S1140" s="33" t="s">
        <v>2084</v>
      </c>
      <c r="T1140" s="50" t="s">
        <v>2083</v>
      </c>
      <c r="U1140" s="35" t="s">
        <v>880</v>
      </c>
      <c r="V1140" s="226"/>
      <c r="W1140" s="227"/>
    </row>
    <row r="1141" s="83" customFormat="1" ht="26" customHeight="1" spans="1:23">
      <c r="A1141" s="110" t="s">
        <v>1594</v>
      </c>
      <c r="B1141" s="49" t="s">
        <v>20</v>
      </c>
      <c r="C1141" s="31" t="s">
        <v>4724</v>
      </c>
      <c r="D1141" s="49" t="s">
        <v>4725</v>
      </c>
      <c r="E1141" s="44">
        <v>44531</v>
      </c>
      <c r="F1141" s="45" t="s">
        <v>1201</v>
      </c>
      <c r="G1141" s="45" t="s">
        <v>2092</v>
      </c>
      <c r="H1141" s="46">
        <v>5</v>
      </c>
      <c r="I1141" s="47">
        <v>1</v>
      </c>
      <c r="J1141" s="48">
        <v>1336000</v>
      </c>
      <c r="K1141" s="34">
        <v>761520</v>
      </c>
      <c r="L1141" s="34">
        <v>574480</v>
      </c>
      <c r="M1141" s="49" t="s">
        <v>2079</v>
      </c>
      <c r="N1141" s="49" t="s">
        <v>2096</v>
      </c>
      <c r="O1141" s="33" t="s">
        <v>1997</v>
      </c>
      <c r="P1141" s="49" t="s">
        <v>2081</v>
      </c>
      <c r="Q1141" s="49" t="s">
        <v>2082</v>
      </c>
      <c r="R1141" s="49" t="s">
        <v>2083</v>
      </c>
      <c r="S1141" s="33" t="s">
        <v>2084</v>
      </c>
      <c r="T1141" s="50" t="s">
        <v>2083</v>
      </c>
      <c r="U1141" s="35" t="s">
        <v>880</v>
      </c>
      <c r="V1141" s="226"/>
      <c r="W1141" s="227"/>
    </row>
    <row r="1142" s="83" customFormat="1" ht="26" customHeight="1" spans="1:23">
      <c r="A1142" s="110" t="s">
        <v>1594</v>
      </c>
      <c r="B1142" s="49" t="s">
        <v>20</v>
      </c>
      <c r="C1142" s="31" t="s">
        <v>4726</v>
      </c>
      <c r="D1142" s="49" t="s">
        <v>4727</v>
      </c>
      <c r="E1142" s="44">
        <v>44531</v>
      </c>
      <c r="F1142" s="45" t="s">
        <v>1201</v>
      </c>
      <c r="G1142" s="45" t="s">
        <v>2092</v>
      </c>
      <c r="H1142" s="46">
        <v>5</v>
      </c>
      <c r="I1142" s="47">
        <v>1</v>
      </c>
      <c r="J1142" s="48">
        <v>390000</v>
      </c>
      <c r="K1142" s="34">
        <v>222300</v>
      </c>
      <c r="L1142" s="34">
        <v>167700</v>
      </c>
      <c r="M1142" s="49" t="s">
        <v>2123</v>
      </c>
      <c r="N1142" s="49" t="s">
        <v>4723</v>
      </c>
      <c r="O1142" s="33" t="s">
        <v>1997</v>
      </c>
      <c r="P1142" s="49" t="s">
        <v>2081</v>
      </c>
      <c r="Q1142" s="49" t="s">
        <v>2082</v>
      </c>
      <c r="R1142" s="49" t="s">
        <v>2083</v>
      </c>
      <c r="S1142" s="33" t="s">
        <v>2084</v>
      </c>
      <c r="T1142" s="50" t="s">
        <v>2083</v>
      </c>
      <c r="U1142" s="35" t="s">
        <v>880</v>
      </c>
      <c r="V1142" s="226"/>
      <c r="W1142" s="227"/>
    </row>
    <row r="1143" s="83" customFormat="1" ht="26" customHeight="1" spans="1:23">
      <c r="A1143" s="110" t="s">
        <v>1594</v>
      </c>
      <c r="B1143" s="49" t="s">
        <v>20</v>
      </c>
      <c r="C1143" s="31" t="s">
        <v>4728</v>
      </c>
      <c r="D1143" s="49" t="s">
        <v>4729</v>
      </c>
      <c r="E1143" s="44">
        <v>44531</v>
      </c>
      <c r="F1143" s="45" t="s">
        <v>1201</v>
      </c>
      <c r="G1143" s="45" t="s">
        <v>2243</v>
      </c>
      <c r="H1143" s="46">
        <v>10</v>
      </c>
      <c r="I1143" s="47">
        <v>1</v>
      </c>
      <c r="J1143" s="48">
        <v>4032182.49893756</v>
      </c>
      <c r="K1143" s="34">
        <v>1149172.0121972</v>
      </c>
      <c r="L1143" s="34">
        <v>2883010.48674036</v>
      </c>
      <c r="M1143" s="49" t="s">
        <v>2079</v>
      </c>
      <c r="N1143" s="49" t="s">
        <v>2089</v>
      </c>
      <c r="O1143" s="33" t="s">
        <v>1997</v>
      </c>
      <c r="P1143" s="49" t="s">
        <v>2081</v>
      </c>
      <c r="Q1143" s="49" t="s">
        <v>2082</v>
      </c>
      <c r="R1143" s="49" t="s">
        <v>2083</v>
      </c>
      <c r="S1143" s="33" t="s">
        <v>2084</v>
      </c>
      <c r="T1143" s="50" t="s">
        <v>2083</v>
      </c>
      <c r="U1143" s="35" t="s">
        <v>880</v>
      </c>
      <c r="V1143" s="226"/>
      <c r="W1143" s="227"/>
    </row>
    <row r="1144" s="83" customFormat="1" ht="26" customHeight="1" spans="1:23">
      <c r="A1144" s="110" t="s">
        <v>1596</v>
      </c>
      <c r="B1144" s="49" t="s">
        <v>20</v>
      </c>
      <c r="C1144" s="31" t="s">
        <v>4730</v>
      </c>
      <c r="D1144" s="49" t="s">
        <v>4731</v>
      </c>
      <c r="E1144" s="44">
        <v>45078</v>
      </c>
      <c r="F1144" s="45" t="s">
        <v>1111</v>
      </c>
      <c r="G1144" s="47" t="s">
        <v>4732</v>
      </c>
      <c r="H1144" s="46">
        <v>10</v>
      </c>
      <c r="I1144" s="47">
        <v>1</v>
      </c>
      <c r="J1144" s="48">
        <v>632238.258235267</v>
      </c>
      <c r="K1144" s="34">
        <v>90093.9517985256</v>
      </c>
      <c r="L1144" s="34">
        <v>542144.306436741</v>
      </c>
      <c r="M1144" s="49" t="s">
        <v>2079</v>
      </c>
      <c r="N1144" s="49" t="s">
        <v>2089</v>
      </c>
      <c r="O1144" s="33" t="s">
        <v>1997</v>
      </c>
      <c r="P1144" s="49" t="s">
        <v>2081</v>
      </c>
      <c r="Q1144" s="49" t="s">
        <v>2082</v>
      </c>
      <c r="R1144" s="49" t="s">
        <v>2083</v>
      </c>
      <c r="S1144" s="33" t="s">
        <v>2084</v>
      </c>
      <c r="T1144" s="50" t="s">
        <v>2083</v>
      </c>
      <c r="U1144" s="35" t="s">
        <v>1101</v>
      </c>
      <c r="V1144" s="226"/>
      <c r="W1144" s="227"/>
    </row>
    <row r="1145" s="83" customFormat="1" ht="26" customHeight="1" spans="1:23">
      <c r="A1145" s="110" t="s">
        <v>1596</v>
      </c>
      <c r="B1145" s="49" t="s">
        <v>20</v>
      </c>
      <c r="C1145" s="31" t="s">
        <v>4733</v>
      </c>
      <c r="D1145" s="49" t="s">
        <v>4734</v>
      </c>
      <c r="E1145" s="44">
        <v>45078</v>
      </c>
      <c r="F1145" s="45" t="s">
        <v>1111</v>
      </c>
      <c r="G1145" s="47" t="s">
        <v>4735</v>
      </c>
      <c r="H1145" s="46">
        <v>10</v>
      </c>
      <c r="I1145" s="47">
        <v>1</v>
      </c>
      <c r="J1145" s="48">
        <v>815178.086758949</v>
      </c>
      <c r="K1145" s="34">
        <v>116162.87736315</v>
      </c>
      <c r="L1145" s="34">
        <v>699015.209395799</v>
      </c>
      <c r="M1145" s="49" t="s">
        <v>2079</v>
      </c>
      <c r="N1145" s="49" t="s">
        <v>2089</v>
      </c>
      <c r="O1145" s="33" t="s">
        <v>1997</v>
      </c>
      <c r="P1145" s="49" t="s">
        <v>2081</v>
      </c>
      <c r="Q1145" s="49" t="s">
        <v>2082</v>
      </c>
      <c r="R1145" s="49" t="s">
        <v>2083</v>
      </c>
      <c r="S1145" s="33" t="s">
        <v>2084</v>
      </c>
      <c r="T1145" s="50" t="s">
        <v>2083</v>
      </c>
      <c r="U1145" s="35" t="s">
        <v>1101</v>
      </c>
      <c r="V1145" s="226"/>
      <c r="W1145" s="227"/>
    </row>
    <row r="1146" s="83" customFormat="1" ht="26" customHeight="1" spans="1:23">
      <c r="A1146" s="110" t="s">
        <v>1596</v>
      </c>
      <c r="B1146" s="49" t="s">
        <v>20</v>
      </c>
      <c r="C1146" s="31" t="s">
        <v>4736</v>
      </c>
      <c r="D1146" s="49" t="s">
        <v>4737</v>
      </c>
      <c r="E1146" s="44">
        <v>45078</v>
      </c>
      <c r="F1146" s="45" t="s">
        <v>1111</v>
      </c>
      <c r="G1146" s="47" t="s">
        <v>4735</v>
      </c>
      <c r="H1146" s="46">
        <v>10</v>
      </c>
      <c r="I1146" s="47">
        <v>1</v>
      </c>
      <c r="J1146" s="48">
        <v>817079.050747276</v>
      </c>
      <c r="K1146" s="34">
        <v>116433.764731487</v>
      </c>
      <c r="L1146" s="34">
        <v>700645.286015789</v>
      </c>
      <c r="M1146" s="49" t="s">
        <v>2079</v>
      </c>
      <c r="N1146" s="49" t="s">
        <v>2089</v>
      </c>
      <c r="O1146" s="33" t="s">
        <v>1997</v>
      </c>
      <c r="P1146" s="49" t="s">
        <v>2081</v>
      </c>
      <c r="Q1146" s="49" t="s">
        <v>2082</v>
      </c>
      <c r="R1146" s="49" t="s">
        <v>2083</v>
      </c>
      <c r="S1146" s="33" t="s">
        <v>2084</v>
      </c>
      <c r="T1146" s="50" t="s">
        <v>2083</v>
      </c>
      <c r="U1146" s="35" t="s">
        <v>1101</v>
      </c>
      <c r="V1146" s="226"/>
      <c r="W1146" s="227"/>
    </row>
    <row r="1147" s="83" customFormat="1" ht="26" customHeight="1" spans="1:23">
      <c r="A1147" s="110" t="s">
        <v>1596</v>
      </c>
      <c r="B1147" s="49" t="s">
        <v>20</v>
      </c>
      <c r="C1147" s="31" t="s">
        <v>4738</v>
      </c>
      <c r="D1147" s="49" t="s">
        <v>4739</v>
      </c>
      <c r="E1147" s="44">
        <v>45078</v>
      </c>
      <c r="F1147" s="45" t="s">
        <v>1111</v>
      </c>
      <c r="G1147" s="47" t="s">
        <v>4740</v>
      </c>
      <c r="H1147" s="46">
        <v>10</v>
      </c>
      <c r="I1147" s="47">
        <v>1</v>
      </c>
      <c r="J1147" s="48">
        <v>528020.703110529</v>
      </c>
      <c r="K1147" s="34">
        <v>75242.9501932504</v>
      </c>
      <c r="L1147" s="34">
        <v>452777.752917279</v>
      </c>
      <c r="M1147" s="49" t="s">
        <v>2079</v>
      </c>
      <c r="N1147" s="49" t="s">
        <v>2089</v>
      </c>
      <c r="O1147" s="33" t="s">
        <v>1997</v>
      </c>
      <c r="P1147" s="49" t="s">
        <v>2081</v>
      </c>
      <c r="Q1147" s="49" t="s">
        <v>2082</v>
      </c>
      <c r="R1147" s="49" t="s">
        <v>2083</v>
      </c>
      <c r="S1147" s="33" t="s">
        <v>2084</v>
      </c>
      <c r="T1147" s="50" t="s">
        <v>2083</v>
      </c>
      <c r="U1147" s="35" t="s">
        <v>1101</v>
      </c>
      <c r="V1147" s="226"/>
      <c r="W1147" s="227"/>
    </row>
    <row r="1148" s="83" customFormat="1" ht="26" customHeight="1" spans="1:23">
      <c r="A1148" s="110" t="s">
        <v>1596</v>
      </c>
      <c r="B1148" s="49" t="s">
        <v>20</v>
      </c>
      <c r="C1148" s="31" t="s">
        <v>4741</v>
      </c>
      <c r="D1148" s="49" t="s">
        <v>4742</v>
      </c>
      <c r="E1148" s="44">
        <v>45078</v>
      </c>
      <c r="F1148" s="45" t="s">
        <v>1111</v>
      </c>
      <c r="G1148" s="47" t="s">
        <v>4743</v>
      </c>
      <c r="H1148" s="46">
        <v>10</v>
      </c>
      <c r="I1148" s="47">
        <v>1</v>
      </c>
      <c r="J1148" s="48">
        <v>1630244.35210682</v>
      </c>
      <c r="K1148" s="34">
        <v>232309.820175222</v>
      </c>
      <c r="L1148" s="34">
        <v>1397934.5319316</v>
      </c>
      <c r="M1148" s="49" t="s">
        <v>2079</v>
      </c>
      <c r="N1148" s="49" t="s">
        <v>2089</v>
      </c>
      <c r="O1148" s="33" t="s">
        <v>1997</v>
      </c>
      <c r="P1148" s="49" t="s">
        <v>2081</v>
      </c>
      <c r="Q1148" s="49" t="s">
        <v>2082</v>
      </c>
      <c r="R1148" s="49" t="s">
        <v>2083</v>
      </c>
      <c r="S1148" s="33" t="s">
        <v>2084</v>
      </c>
      <c r="T1148" s="50" t="s">
        <v>2083</v>
      </c>
      <c r="U1148" s="35" t="s">
        <v>1101</v>
      </c>
      <c r="V1148" s="226"/>
      <c r="W1148" s="227"/>
    </row>
    <row r="1149" s="83" customFormat="1" ht="26" customHeight="1" spans="1:23">
      <c r="A1149" s="110" t="s">
        <v>1596</v>
      </c>
      <c r="B1149" s="49" t="s">
        <v>20</v>
      </c>
      <c r="C1149" s="31" t="s">
        <v>4744</v>
      </c>
      <c r="D1149" s="49" t="s">
        <v>4745</v>
      </c>
      <c r="E1149" s="44">
        <v>45078</v>
      </c>
      <c r="F1149" s="45" t="s">
        <v>1111</v>
      </c>
      <c r="G1149" s="47" t="s">
        <v>4735</v>
      </c>
      <c r="H1149" s="46">
        <v>10</v>
      </c>
      <c r="I1149" s="47">
        <v>1</v>
      </c>
      <c r="J1149" s="48">
        <v>815178.086758949</v>
      </c>
      <c r="K1149" s="34">
        <v>116162.87736315</v>
      </c>
      <c r="L1149" s="34">
        <v>699015.209395799</v>
      </c>
      <c r="M1149" s="49" t="s">
        <v>2079</v>
      </c>
      <c r="N1149" s="49" t="s">
        <v>2089</v>
      </c>
      <c r="O1149" s="33" t="s">
        <v>1997</v>
      </c>
      <c r="P1149" s="49" t="s">
        <v>2081</v>
      </c>
      <c r="Q1149" s="49" t="s">
        <v>2082</v>
      </c>
      <c r="R1149" s="49" t="s">
        <v>2083</v>
      </c>
      <c r="S1149" s="33" t="s">
        <v>2084</v>
      </c>
      <c r="T1149" s="50" t="s">
        <v>2083</v>
      </c>
      <c r="U1149" s="35" t="s">
        <v>1101</v>
      </c>
      <c r="V1149" s="226"/>
      <c r="W1149" s="227"/>
    </row>
    <row r="1150" s="83" customFormat="1" ht="26" customHeight="1" spans="1:23">
      <c r="A1150" s="110" t="s">
        <v>1596</v>
      </c>
      <c r="B1150" s="49" t="s">
        <v>20</v>
      </c>
      <c r="C1150" s="31" t="s">
        <v>4746</v>
      </c>
      <c r="D1150" s="49" t="s">
        <v>4747</v>
      </c>
      <c r="E1150" s="44">
        <v>45078</v>
      </c>
      <c r="F1150" s="45" t="s">
        <v>1111</v>
      </c>
      <c r="G1150" s="47" t="s">
        <v>4748</v>
      </c>
      <c r="H1150" s="46">
        <v>10</v>
      </c>
      <c r="I1150" s="47">
        <v>1</v>
      </c>
      <c r="J1150" s="48">
        <v>1290754.54807388</v>
      </c>
      <c r="K1150" s="34">
        <v>183932.523100528</v>
      </c>
      <c r="L1150" s="34">
        <v>1106822.02497335</v>
      </c>
      <c r="M1150" s="49" t="s">
        <v>2079</v>
      </c>
      <c r="N1150" s="49" t="s">
        <v>2089</v>
      </c>
      <c r="O1150" s="33" t="s">
        <v>1997</v>
      </c>
      <c r="P1150" s="49" t="s">
        <v>2081</v>
      </c>
      <c r="Q1150" s="49" t="s">
        <v>2082</v>
      </c>
      <c r="R1150" s="49" t="s">
        <v>2083</v>
      </c>
      <c r="S1150" s="33" t="s">
        <v>2084</v>
      </c>
      <c r="T1150" s="50" t="s">
        <v>2083</v>
      </c>
      <c r="U1150" s="35" t="s">
        <v>1101</v>
      </c>
      <c r="V1150" s="226"/>
      <c r="W1150" s="227"/>
    </row>
    <row r="1151" s="83" customFormat="1" ht="26" customHeight="1" spans="1:23">
      <c r="A1151" s="110" t="s">
        <v>1596</v>
      </c>
      <c r="B1151" s="49" t="s">
        <v>20</v>
      </c>
      <c r="C1151" s="31" t="s">
        <v>4749</v>
      </c>
      <c r="D1151" s="49" t="s">
        <v>4750</v>
      </c>
      <c r="E1151" s="44">
        <v>45078</v>
      </c>
      <c r="F1151" s="45" t="s">
        <v>1111</v>
      </c>
      <c r="G1151" s="47" t="s">
        <v>4740</v>
      </c>
      <c r="H1151" s="46">
        <v>10</v>
      </c>
      <c r="I1151" s="47">
        <v>1</v>
      </c>
      <c r="J1151" s="48">
        <v>527461.596055139</v>
      </c>
      <c r="K1151" s="34">
        <v>75163.2774378573</v>
      </c>
      <c r="L1151" s="34">
        <v>452298.318617282</v>
      </c>
      <c r="M1151" s="49" t="s">
        <v>2079</v>
      </c>
      <c r="N1151" s="49" t="s">
        <v>2089</v>
      </c>
      <c r="O1151" s="33" t="s">
        <v>1997</v>
      </c>
      <c r="P1151" s="49" t="s">
        <v>2081</v>
      </c>
      <c r="Q1151" s="49" t="s">
        <v>2082</v>
      </c>
      <c r="R1151" s="49" t="s">
        <v>2083</v>
      </c>
      <c r="S1151" s="33" t="s">
        <v>2084</v>
      </c>
      <c r="T1151" s="50" t="s">
        <v>2083</v>
      </c>
      <c r="U1151" s="35" t="s">
        <v>1101</v>
      </c>
      <c r="V1151" s="226"/>
      <c r="W1151" s="227"/>
    </row>
    <row r="1152" s="83" customFormat="1" ht="26" customHeight="1" spans="1:23">
      <c r="A1152" s="110" t="s">
        <v>1596</v>
      </c>
      <c r="B1152" s="49" t="s">
        <v>20</v>
      </c>
      <c r="C1152" s="31" t="s">
        <v>4751</v>
      </c>
      <c r="D1152" s="49" t="s">
        <v>4752</v>
      </c>
      <c r="E1152" s="44">
        <v>45078</v>
      </c>
      <c r="F1152" s="45" t="s">
        <v>1111</v>
      </c>
      <c r="G1152" s="47" t="s">
        <v>4753</v>
      </c>
      <c r="H1152" s="46">
        <v>10</v>
      </c>
      <c r="I1152" s="47">
        <v>1</v>
      </c>
      <c r="J1152" s="48">
        <v>3164210.46927545</v>
      </c>
      <c r="K1152" s="34">
        <v>450899.991871752</v>
      </c>
      <c r="L1152" s="34">
        <v>2713310.4774037</v>
      </c>
      <c r="M1152" s="49" t="s">
        <v>2079</v>
      </c>
      <c r="N1152" s="49" t="s">
        <v>2089</v>
      </c>
      <c r="O1152" s="33" t="s">
        <v>1997</v>
      </c>
      <c r="P1152" s="49" t="s">
        <v>2081</v>
      </c>
      <c r="Q1152" s="49" t="s">
        <v>2082</v>
      </c>
      <c r="R1152" s="49" t="s">
        <v>2083</v>
      </c>
      <c r="S1152" s="33" t="s">
        <v>2084</v>
      </c>
      <c r="T1152" s="50" t="s">
        <v>2083</v>
      </c>
      <c r="U1152" s="35" t="s">
        <v>1101</v>
      </c>
      <c r="V1152" s="226"/>
      <c r="W1152" s="227"/>
    </row>
    <row r="1153" s="83" customFormat="1" ht="26" customHeight="1" spans="1:23">
      <c r="A1153" s="110" t="s">
        <v>1596</v>
      </c>
      <c r="B1153" s="49" t="s">
        <v>20</v>
      </c>
      <c r="C1153" s="31" t="s">
        <v>4754</v>
      </c>
      <c r="D1153" s="49" t="s">
        <v>4755</v>
      </c>
      <c r="E1153" s="44">
        <v>45078</v>
      </c>
      <c r="F1153" s="45" t="s">
        <v>1111</v>
      </c>
      <c r="G1153" s="47" t="s">
        <v>4756</v>
      </c>
      <c r="H1153" s="46">
        <v>10</v>
      </c>
      <c r="I1153" s="47">
        <v>1</v>
      </c>
      <c r="J1153" s="48">
        <v>2538681.49570486</v>
      </c>
      <c r="K1153" s="34">
        <v>361762.113137943</v>
      </c>
      <c r="L1153" s="34">
        <v>2176919.38256692</v>
      </c>
      <c r="M1153" s="49" t="s">
        <v>2079</v>
      </c>
      <c r="N1153" s="49" t="s">
        <v>2089</v>
      </c>
      <c r="O1153" s="33" t="s">
        <v>1997</v>
      </c>
      <c r="P1153" s="49" t="s">
        <v>2081</v>
      </c>
      <c r="Q1153" s="49" t="s">
        <v>2082</v>
      </c>
      <c r="R1153" s="49" t="s">
        <v>2083</v>
      </c>
      <c r="S1153" s="33" t="s">
        <v>2084</v>
      </c>
      <c r="T1153" s="50" t="s">
        <v>2083</v>
      </c>
      <c r="U1153" s="35" t="s">
        <v>1101</v>
      </c>
      <c r="V1153" s="226"/>
      <c r="W1153" s="227"/>
    </row>
    <row r="1154" s="83" customFormat="1" ht="26" customHeight="1" spans="1:23">
      <c r="A1154" s="110" t="s">
        <v>1596</v>
      </c>
      <c r="B1154" s="49" t="s">
        <v>20</v>
      </c>
      <c r="C1154" s="31" t="s">
        <v>4757</v>
      </c>
      <c r="D1154" s="49" t="s">
        <v>4758</v>
      </c>
      <c r="E1154" s="44">
        <v>45078</v>
      </c>
      <c r="F1154" s="45" t="s">
        <v>1111</v>
      </c>
      <c r="G1154" s="47" t="s">
        <v>4759</v>
      </c>
      <c r="H1154" s="46">
        <v>10</v>
      </c>
      <c r="I1154" s="47">
        <v>1</v>
      </c>
      <c r="J1154" s="48">
        <v>2445422.43886577</v>
      </c>
      <c r="K1154" s="34">
        <v>348472.697538372</v>
      </c>
      <c r="L1154" s="34">
        <v>2096949.7413274</v>
      </c>
      <c r="M1154" s="49" t="s">
        <v>2079</v>
      </c>
      <c r="N1154" s="49" t="s">
        <v>2089</v>
      </c>
      <c r="O1154" s="33" t="s">
        <v>1997</v>
      </c>
      <c r="P1154" s="49" t="s">
        <v>2081</v>
      </c>
      <c r="Q1154" s="49" t="s">
        <v>2082</v>
      </c>
      <c r="R1154" s="49" t="s">
        <v>2083</v>
      </c>
      <c r="S1154" s="33" t="s">
        <v>2084</v>
      </c>
      <c r="T1154" s="50" t="s">
        <v>2083</v>
      </c>
      <c r="U1154" s="35" t="s">
        <v>1101</v>
      </c>
      <c r="V1154" s="226"/>
      <c r="W1154" s="227"/>
    </row>
    <row r="1155" s="83" customFormat="1" ht="26" customHeight="1" spans="1:23">
      <c r="A1155" s="110" t="s">
        <v>1596</v>
      </c>
      <c r="B1155" s="49" t="s">
        <v>20</v>
      </c>
      <c r="C1155" s="31" t="s">
        <v>4760</v>
      </c>
      <c r="D1155" s="49" t="s">
        <v>4089</v>
      </c>
      <c r="E1155" s="44">
        <v>45078</v>
      </c>
      <c r="F1155" s="45" t="s">
        <v>1111</v>
      </c>
      <c r="G1155" s="47" t="s">
        <v>4761</v>
      </c>
      <c r="H1155" s="46">
        <v>10</v>
      </c>
      <c r="I1155" s="47">
        <v>1</v>
      </c>
      <c r="J1155" s="48">
        <v>208323.288838398</v>
      </c>
      <c r="K1155" s="34">
        <v>29686.0686594717</v>
      </c>
      <c r="L1155" s="34">
        <v>178637.220178926</v>
      </c>
      <c r="M1155" s="49" t="s">
        <v>2079</v>
      </c>
      <c r="N1155" s="49" t="s">
        <v>2089</v>
      </c>
      <c r="O1155" s="33" t="s">
        <v>1997</v>
      </c>
      <c r="P1155" s="49" t="s">
        <v>2081</v>
      </c>
      <c r="Q1155" s="49" t="s">
        <v>2082</v>
      </c>
      <c r="R1155" s="49" t="s">
        <v>2083</v>
      </c>
      <c r="S1155" s="33" t="s">
        <v>2084</v>
      </c>
      <c r="T1155" s="50" t="s">
        <v>2083</v>
      </c>
      <c r="U1155" s="35" t="s">
        <v>1101</v>
      </c>
      <c r="V1155" s="226"/>
      <c r="W1155" s="227"/>
    </row>
    <row r="1156" s="83" customFormat="1" ht="26" customHeight="1" spans="1:23">
      <c r="A1156" s="110" t="s">
        <v>1596</v>
      </c>
      <c r="B1156" s="49" t="s">
        <v>20</v>
      </c>
      <c r="C1156" s="31" t="s">
        <v>4762</v>
      </c>
      <c r="D1156" s="49" t="s">
        <v>4763</v>
      </c>
      <c r="E1156" s="44">
        <v>45078</v>
      </c>
      <c r="F1156" s="45" t="s">
        <v>1111</v>
      </c>
      <c r="G1156" s="47" t="s">
        <v>4764</v>
      </c>
      <c r="H1156" s="46">
        <v>10</v>
      </c>
      <c r="I1156" s="47">
        <v>1</v>
      </c>
      <c r="J1156" s="48">
        <v>1217176.05958452</v>
      </c>
      <c r="K1156" s="34">
        <v>173447.588490794</v>
      </c>
      <c r="L1156" s="34">
        <v>1043728.47109373</v>
      </c>
      <c r="M1156" s="49" t="s">
        <v>2079</v>
      </c>
      <c r="N1156" s="49" t="s">
        <v>2089</v>
      </c>
      <c r="O1156" s="33" t="s">
        <v>1997</v>
      </c>
      <c r="P1156" s="49" t="s">
        <v>2081</v>
      </c>
      <c r="Q1156" s="49" t="s">
        <v>2082</v>
      </c>
      <c r="R1156" s="49" t="s">
        <v>2083</v>
      </c>
      <c r="S1156" s="33" t="s">
        <v>2084</v>
      </c>
      <c r="T1156" s="50" t="s">
        <v>2083</v>
      </c>
      <c r="U1156" s="35" t="s">
        <v>1101</v>
      </c>
      <c r="V1156" s="226"/>
      <c r="W1156" s="227"/>
    </row>
    <row r="1157" s="83" customFormat="1" ht="26" customHeight="1" spans="1:23">
      <c r="A1157" s="110" t="s">
        <v>1596</v>
      </c>
      <c r="B1157" s="49" t="s">
        <v>20</v>
      </c>
      <c r="C1157" s="31" t="s">
        <v>4765</v>
      </c>
      <c r="D1157" s="49" t="s">
        <v>2640</v>
      </c>
      <c r="E1157" s="44">
        <v>45078</v>
      </c>
      <c r="F1157" s="45" t="s">
        <v>1111</v>
      </c>
      <c r="G1157" s="47" t="s">
        <v>4766</v>
      </c>
      <c r="H1157" s="46">
        <v>10</v>
      </c>
      <c r="I1157" s="47">
        <v>1</v>
      </c>
      <c r="J1157" s="48">
        <v>1342527.86140301</v>
      </c>
      <c r="K1157" s="34">
        <v>191310.220249929</v>
      </c>
      <c r="L1157" s="34">
        <v>1151217.64115308</v>
      </c>
      <c r="M1157" s="49" t="s">
        <v>2079</v>
      </c>
      <c r="N1157" s="49" t="s">
        <v>2089</v>
      </c>
      <c r="O1157" s="33" t="s">
        <v>1997</v>
      </c>
      <c r="P1157" s="49" t="s">
        <v>2081</v>
      </c>
      <c r="Q1157" s="49" t="s">
        <v>2082</v>
      </c>
      <c r="R1157" s="49" t="s">
        <v>2083</v>
      </c>
      <c r="S1157" s="33" t="s">
        <v>2084</v>
      </c>
      <c r="T1157" s="50" t="s">
        <v>2083</v>
      </c>
      <c r="U1157" s="35" t="s">
        <v>1101</v>
      </c>
      <c r="V1157" s="226"/>
      <c r="W1157" s="227"/>
    </row>
    <row r="1158" s="83" customFormat="1" ht="26" customHeight="1" spans="1:23">
      <c r="A1158" s="110" t="s">
        <v>1596</v>
      </c>
      <c r="B1158" s="49" t="s">
        <v>20</v>
      </c>
      <c r="C1158" s="31" t="s">
        <v>4767</v>
      </c>
      <c r="D1158" s="49" t="s">
        <v>4768</v>
      </c>
      <c r="E1158" s="44">
        <v>45078</v>
      </c>
      <c r="F1158" s="45" t="s">
        <v>1111</v>
      </c>
      <c r="G1158" s="47" t="s">
        <v>4769</v>
      </c>
      <c r="H1158" s="46">
        <v>10</v>
      </c>
      <c r="I1158" s="47">
        <v>1</v>
      </c>
      <c r="J1158" s="48">
        <v>88674.3789848898</v>
      </c>
      <c r="K1158" s="34">
        <v>12636.0990053468</v>
      </c>
      <c r="L1158" s="34">
        <v>76038.279979543</v>
      </c>
      <c r="M1158" s="49" t="s">
        <v>2079</v>
      </c>
      <c r="N1158" s="49" t="s">
        <v>2089</v>
      </c>
      <c r="O1158" s="33" t="s">
        <v>1997</v>
      </c>
      <c r="P1158" s="49" t="s">
        <v>2081</v>
      </c>
      <c r="Q1158" s="49" t="s">
        <v>2082</v>
      </c>
      <c r="R1158" s="49" t="s">
        <v>2083</v>
      </c>
      <c r="S1158" s="33" t="s">
        <v>2084</v>
      </c>
      <c r="T1158" s="50" t="s">
        <v>2083</v>
      </c>
      <c r="U1158" s="35" t="s">
        <v>1101</v>
      </c>
      <c r="V1158" s="226"/>
      <c r="W1158" s="227"/>
    </row>
    <row r="1159" s="83" customFormat="1" ht="26" customHeight="1" spans="1:23">
      <c r="A1159" s="110" t="s">
        <v>1596</v>
      </c>
      <c r="B1159" s="49" t="s">
        <v>20</v>
      </c>
      <c r="C1159" s="31" t="s">
        <v>4770</v>
      </c>
      <c r="D1159" s="49" t="s">
        <v>4532</v>
      </c>
      <c r="E1159" s="44">
        <v>45078</v>
      </c>
      <c r="F1159" s="45" t="s">
        <v>1111</v>
      </c>
      <c r="G1159" s="47" t="s">
        <v>4771</v>
      </c>
      <c r="H1159" s="46">
        <v>10</v>
      </c>
      <c r="I1159" s="47">
        <v>1</v>
      </c>
      <c r="J1159" s="48">
        <v>1356058.25214345</v>
      </c>
      <c r="K1159" s="34">
        <v>193238.300930442</v>
      </c>
      <c r="L1159" s="34">
        <v>1162819.95121301</v>
      </c>
      <c r="M1159" s="49" t="s">
        <v>2079</v>
      </c>
      <c r="N1159" s="49" t="s">
        <v>2089</v>
      </c>
      <c r="O1159" s="33" t="s">
        <v>1997</v>
      </c>
      <c r="P1159" s="49" t="s">
        <v>2081</v>
      </c>
      <c r="Q1159" s="49" t="s">
        <v>2082</v>
      </c>
      <c r="R1159" s="49" t="s">
        <v>2083</v>
      </c>
      <c r="S1159" s="33" t="s">
        <v>2084</v>
      </c>
      <c r="T1159" s="50" t="s">
        <v>2083</v>
      </c>
      <c r="U1159" s="35" t="s">
        <v>1101</v>
      </c>
      <c r="V1159" s="226"/>
      <c r="W1159" s="227"/>
    </row>
    <row r="1160" s="83" customFormat="1" ht="26" customHeight="1" spans="1:23">
      <c r="A1160" s="110" t="s">
        <v>1596</v>
      </c>
      <c r="B1160" s="49" t="s">
        <v>20</v>
      </c>
      <c r="C1160" s="31" t="s">
        <v>4772</v>
      </c>
      <c r="D1160" s="49" t="s">
        <v>4773</v>
      </c>
      <c r="E1160" s="44">
        <v>45078</v>
      </c>
      <c r="F1160" s="45" t="s">
        <v>1111</v>
      </c>
      <c r="G1160" s="47" t="s">
        <v>4774</v>
      </c>
      <c r="H1160" s="46">
        <v>10</v>
      </c>
      <c r="I1160" s="47">
        <v>1</v>
      </c>
      <c r="J1160" s="48">
        <v>222412.786634232</v>
      </c>
      <c r="K1160" s="34">
        <v>31693.8220953781</v>
      </c>
      <c r="L1160" s="34">
        <v>190718.964538854</v>
      </c>
      <c r="M1160" s="49" t="s">
        <v>2079</v>
      </c>
      <c r="N1160" s="49" t="s">
        <v>2089</v>
      </c>
      <c r="O1160" s="33" t="s">
        <v>1997</v>
      </c>
      <c r="P1160" s="49" t="s">
        <v>2081</v>
      </c>
      <c r="Q1160" s="49" t="s">
        <v>2082</v>
      </c>
      <c r="R1160" s="49" t="s">
        <v>2083</v>
      </c>
      <c r="S1160" s="33" t="s">
        <v>2084</v>
      </c>
      <c r="T1160" s="50" t="s">
        <v>2083</v>
      </c>
      <c r="U1160" s="35" t="s">
        <v>1101</v>
      </c>
      <c r="V1160" s="226"/>
      <c r="W1160" s="227"/>
    </row>
    <row r="1161" s="83" customFormat="1" ht="26" customHeight="1" spans="1:23">
      <c r="A1161" s="110" t="s">
        <v>1596</v>
      </c>
      <c r="B1161" s="49" t="s">
        <v>20</v>
      </c>
      <c r="C1161" s="31" t="s">
        <v>4775</v>
      </c>
      <c r="D1161" s="49" t="s">
        <v>4776</v>
      </c>
      <c r="E1161" s="44">
        <v>45078</v>
      </c>
      <c r="F1161" s="45" t="s">
        <v>1111</v>
      </c>
      <c r="G1161" s="47" t="s">
        <v>4777</v>
      </c>
      <c r="H1161" s="46">
        <v>10</v>
      </c>
      <c r="I1161" s="47">
        <v>1</v>
      </c>
      <c r="J1161" s="48">
        <v>177684.222203014</v>
      </c>
      <c r="K1161" s="34">
        <v>25320.0016639295</v>
      </c>
      <c r="L1161" s="34">
        <v>152364.220539085</v>
      </c>
      <c r="M1161" s="49" t="s">
        <v>2079</v>
      </c>
      <c r="N1161" s="49" t="s">
        <v>2089</v>
      </c>
      <c r="O1161" s="33" t="s">
        <v>1997</v>
      </c>
      <c r="P1161" s="49" t="s">
        <v>2081</v>
      </c>
      <c r="Q1161" s="49" t="s">
        <v>2082</v>
      </c>
      <c r="R1161" s="49" t="s">
        <v>2083</v>
      </c>
      <c r="S1161" s="33" t="s">
        <v>2084</v>
      </c>
      <c r="T1161" s="50" t="s">
        <v>2083</v>
      </c>
      <c r="U1161" s="35" t="s">
        <v>1101</v>
      </c>
      <c r="V1161" s="226"/>
      <c r="W1161" s="227"/>
    </row>
    <row r="1162" s="83" customFormat="1" ht="26" customHeight="1" spans="1:23">
      <c r="A1162" s="110" t="s">
        <v>1596</v>
      </c>
      <c r="B1162" s="49" t="s">
        <v>20</v>
      </c>
      <c r="C1162" s="31" t="s">
        <v>4778</v>
      </c>
      <c r="D1162" s="49" t="s">
        <v>4779</v>
      </c>
      <c r="E1162" s="44">
        <v>45078</v>
      </c>
      <c r="F1162" s="45" t="s">
        <v>1111</v>
      </c>
      <c r="G1162" s="47" t="s">
        <v>4780</v>
      </c>
      <c r="H1162" s="46">
        <v>10</v>
      </c>
      <c r="I1162" s="47">
        <v>1</v>
      </c>
      <c r="J1162" s="48">
        <v>161805.581829931</v>
      </c>
      <c r="K1162" s="34">
        <v>23057.2954107652</v>
      </c>
      <c r="L1162" s="34">
        <v>138748.286419166</v>
      </c>
      <c r="M1162" s="49" t="s">
        <v>2079</v>
      </c>
      <c r="N1162" s="49" t="s">
        <v>2089</v>
      </c>
      <c r="O1162" s="33" t="s">
        <v>1997</v>
      </c>
      <c r="P1162" s="49" t="s">
        <v>2081</v>
      </c>
      <c r="Q1162" s="49" t="s">
        <v>2082</v>
      </c>
      <c r="R1162" s="49" t="s">
        <v>2083</v>
      </c>
      <c r="S1162" s="33" t="s">
        <v>2084</v>
      </c>
      <c r="T1162" s="50" t="s">
        <v>2083</v>
      </c>
      <c r="U1162" s="35" t="s">
        <v>1101</v>
      </c>
      <c r="V1162" s="226"/>
      <c r="W1162" s="227"/>
    </row>
    <row r="1163" s="83" customFormat="1" ht="26" customHeight="1" spans="1:23">
      <c r="A1163" s="110" t="s">
        <v>1596</v>
      </c>
      <c r="B1163" s="49" t="s">
        <v>20</v>
      </c>
      <c r="C1163" s="31" t="s">
        <v>4781</v>
      </c>
      <c r="D1163" s="49" t="s">
        <v>4782</v>
      </c>
      <c r="E1163" s="44">
        <v>45078</v>
      </c>
      <c r="F1163" s="45" t="s">
        <v>1111</v>
      </c>
      <c r="G1163" s="45" t="s">
        <v>2078</v>
      </c>
      <c r="H1163" s="46">
        <v>10</v>
      </c>
      <c r="I1163" s="47">
        <v>1</v>
      </c>
      <c r="J1163" s="48">
        <v>1909238.77274654</v>
      </c>
      <c r="K1163" s="34">
        <v>272066.525116382</v>
      </c>
      <c r="L1163" s="34">
        <v>1637172.24763016</v>
      </c>
      <c r="M1163" s="49" t="s">
        <v>2079</v>
      </c>
      <c r="N1163" s="49" t="s">
        <v>2089</v>
      </c>
      <c r="O1163" s="33" t="s">
        <v>1997</v>
      </c>
      <c r="P1163" s="49" t="s">
        <v>2081</v>
      </c>
      <c r="Q1163" s="49" t="s">
        <v>2082</v>
      </c>
      <c r="R1163" s="49" t="s">
        <v>2083</v>
      </c>
      <c r="S1163" s="33" t="s">
        <v>2084</v>
      </c>
      <c r="T1163" s="50" t="s">
        <v>2083</v>
      </c>
      <c r="U1163" s="35" t="s">
        <v>1101</v>
      </c>
      <c r="V1163" s="226"/>
      <c r="W1163" s="227"/>
    </row>
    <row r="1164" s="83" customFormat="1" ht="26" customHeight="1" spans="1:23">
      <c r="A1164" s="110" t="s">
        <v>1596</v>
      </c>
      <c r="B1164" s="49" t="s">
        <v>20</v>
      </c>
      <c r="C1164" s="31" t="s">
        <v>4783</v>
      </c>
      <c r="D1164" s="49" t="s">
        <v>4784</v>
      </c>
      <c r="E1164" s="44">
        <v>45078</v>
      </c>
      <c r="F1164" s="45" t="s">
        <v>1111</v>
      </c>
      <c r="G1164" s="47" t="s">
        <v>4785</v>
      </c>
      <c r="H1164" s="46">
        <v>10</v>
      </c>
      <c r="I1164" s="47">
        <v>1</v>
      </c>
      <c r="J1164" s="48">
        <v>800417.660496647</v>
      </c>
      <c r="K1164" s="34">
        <v>114059.516620772</v>
      </c>
      <c r="L1164" s="34">
        <v>686358.143875875</v>
      </c>
      <c r="M1164" s="49" t="s">
        <v>2079</v>
      </c>
      <c r="N1164" s="49" t="s">
        <v>2089</v>
      </c>
      <c r="O1164" s="33" t="s">
        <v>1997</v>
      </c>
      <c r="P1164" s="49" t="s">
        <v>2081</v>
      </c>
      <c r="Q1164" s="49" t="s">
        <v>2082</v>
      </c>
      <c r="R1164" s="49" t="s">
        <v>2083</v>
      </c>
      <c r="S1164" s="33" t="s">
        <v>2084</v>
      </c>
      <c r="T1164" s="50" t="s">
        <v>2083</v>
      </c>
      <c r="U1164" s="35" t="s">
        <v>1101</v>
      </c>
      <c r="V1164" s="226"/>
      <c r="W1164" s="227"/>
    </row>
    <row r="1165" s="83" customFormat="1" ht="26" customHeight="1" spans="1:23">
      <c r="A1165" s="110" t="s">
        <v>1596</v>
      </c>
      <c r="B1165" s="49" t="s">
        <v>20</v>
      </c>
      <c r="C1165" s="31" t="s">
        <v>4786</v>
      </c>
      <c r="D1165" s="49" t="s">
        <v>2475</v>
      </c>
      <c r="E1165" s="44">
        <v>45078</v>
      </c>
      <c r="F1165" s="45" t="s">
        <v>1111</v>
      </c>
      <c r="G1165" s="47" t="s">
        <v>4787</v>
      </c>
      <c r="H1165" s="46">
        <v>3</v>
      </c>
      <c r="I1165" s="47">
        <v>1</v>
      </c>
      <c r="J1165" s="48">
        <v>153195.333176922</v>
      </c>
      <c r="K1165" s="34">
        <v>72767.7832590379</v>
      </c>
      <c r="L1165" s="34">
        <v>80427.5499178841</v>
      </c>
      <c r="M1165" s="49" t="s">
        <v>2079</v>
      </c>
      <c r="N1165" s="49" t="s">
        <v>2089</v>
      </c>
      <c r="O1165" s="33" t="s">
        <v>1997</v>
      </c>
      <c r="P1165" s="49" t="s">
        <v>2081</v>
      </c>
      <c r="Q1165" s="49" t="s">
        <v>2082</v>
      </c>
      <c r="R1165" s="49" t="s">
        <v>2083</v>
      </c>
      <c r="S1165" s="33" t="s">
        <v>2084</v>
      </c>
      <c r="T1165" s="50" t="s">
        <v>2083</v>
      </c>
      <c r="U1165" s="35" t="s">
        <v>1101</v>
      </c>
      <c r="V1165" s="226"/>
      <c r="W1165" s="227"/>
    </row>
    <row r="1166" s="83" customFormat="1" ht="26" customHeight="1" spans="1:23">
      <c r="A1166" s="110" t="s">
        <v>1596</v>
      </c>
      <c r="B1166" s="49" t="s">
        <v>20</v>
      </c>
      <c r="C1166" s="31" t="s">
        <v>4788</v>
      </c>
      <c r="D1166" s="49" t="s">
        <v>2108</v>
      </c>
      <c r="E1166" s="44">
        <v>45078</v>
      </c>
      <c r="F1166" s="45" t="s">
        <v>1111</v>
      </c>
      <c r="G1166" s="45" t="s">
        <v>2778</v>
      </c>
      <c r="H1166" s="46">
        <v>5</v>
      </c>
      <c r="I1166" s="47">
        <v>1</v>
      </c>
      <c r="J1166" s="48">
        <v>11182.1411078045</v>
      </c>
      <c r="K1166" s="34">
        <v>3186.91021572428</v>
      </c>
      <c r="L1166" s="34">
        <v>7995.23089208022</v>
      </c>
      <c r="M1166" s="49" t="s">
        <v>2079</v>
      </c>
      <c r="N1166" s="49" t="s">
        <v>2089</v>
      </c>
      <c r="O1166" s="33" t="s">
        <v>1997</v>
      </c>
      <c r="P1166" s="49" t="s">
        <v>2081</v>
      </c>
      <c r="Q1166" s="49" t="s">
        <v>2082</v>
      </c>
      <c r="R1166" s="49" t="s">
        <v>2083</v>
      </c>
      <c r="S1166" s="33" t="s">
        <v>2084</v>
      </c>
      <c r="T1166" s="50" t="s">
        <v>2083</v>
      </c>
      <c r="U1166" s="35" t="s">
        <v>1101</v>
      </c>
      <c r="V1166" s="226"/>
      <c r="W1166" s="227"/>
    </row>
    <row r="1167" s="83" customFormat="1" ht="26" customHeight="1" spans="1:23">
      <c r="A1167" s="110" t="s">
        <v>1596</v>
      </c>
      <c r="B1167" s="49" t="s">
        <v>20</v>
      </c>
      <c r="C1167" s="31" t="s">
        <v>4789</v>
      </c>
      <c r="D1167" s="49" t="s">
        <v>4790</v>
      </c>
      <c r="E1167" s="44">
        <v>45078</v>
      </c>
      <c r="F1167" s="45" t="s">
        <v>1111</v>
      </c>
      <c r="G1167" s="45" t="s">
        <v>2078</v>
      </c>
      <c r="H1167" s="46">
        <v>10</v>
      </c>
      <c r="I1167" s="47">
        <v>1</v>
      </c>
      <c r="J1167" s="48">
        <v>80175.9517429584</v>
      </c>
      <c r="K1167" s="34">
        <v>11425.0731233716</v>
      </c>
      <c r="L1167" s="34">
        <v>68750.8786195868</v>
      </c>
      <c r="M1167" s="49" t="s">
        <v>2079</v>
      </c>
      <c r="N1167" s="49" t="s">
        <v>2096</v>
      </c>
      <c r="O1167" s="33" t="s">
        <v>1997</v>
      </c>
      <c r="P1167" s="49" t="s">
        <v>2081</v>
      </c>
      <c r="Q1167" s="49" t="s">
        <v>2082</v>
      </c>
      <c r="R1167" s="49" t="s">
        <v>2083</v>
      </c>
      <c r="S1167" s="33" t="s">
        <v>2084</v>
      </c>
      <c r="T1167" s="50" t="s">
        <v>2083</v>
      </c>
      <c r="U1167" s="35" t="s">
        <v>1101</v>
      </c>
      <c r="V1167" s="226"/>
      <c r="W1167" s="227"/>
    </row>
    <row r="1168" s="83" customFormat="1" ht="26" customHeight="1" spans="1:23">
      <c r="A1168" s="110" t="s">
        <v>1596</v>
      </c>
      <c r="B1168" s="49" t="s">
        <v>20</v>
      </c>
      <c r="C1168" s="31" t="s">
        <v>4791</v>
      </c>
      <c r="D1168" s="49" t="s">
        <v>4792</v>
      </c>
      <c r="E1168" s="44">
        <v>45078</v>
      </c>
      <c r="F1168" s="45" t="s">
        <v>1111</v>
      </c>
      <c r="G1168" s="45" t="s">
        <v>2169</v>
      </c>
      <c r="H1168" s="46">
        <v>10</v>
      </c>
      <c r="I1168" s="47">
        <v>1</v>
      </c>
      <c r="J1168" s="48">
        <v>75000</v>
      </c>
      <c r="K1168" s="34">
        <v>10687.5</v>
      </c>
      <c r="L1168" s="34">
        <v>64312.5</v>
      </c>
      <c r="M1168" s="49" t="s">
        <v>2079</v>
      </c>
      <c r="N1168" s="49" t="s">
        <v>2096</v>
      </c>
      <c r="O1168" s="33" t="s">
        <v>1997</v>
      </c>
      <c r="P1168" s="49" t="s">
        <v>2081</v>
      </c>
      <c r="Q1168" s="49" t="s">
        <v>2082</v>
      </c>
      <c r="R1168" s="49" t="s">
        <v>2083</v>
      </c>
      <c r="S1168" s="33" t="s">
        <v>2084</v>
      </c>
      <c r="T1168" s="50" t="s">
        <v>2083</v>
      </c>
      <c r="U1168" s="35" t="s">
        <v>1101</v>
      </c>
      <c r="V1168" s="226"/>
      <c r="W1168" s="227"/>
    </row>
    <row r="1169" s="83" customFormat="1" ht="26" customHeight="1" spans="1:23">
      <c r="A1169" s="110" t="s">
        <v>1596</v>
      </c>
      <c r="B1169" s="49" t="s">
        <v>20</v>
      </c>
      <c r="C1169" s="31" t="s">
        <v>4793</v>
      </c>
      <c r="D1169" s="49" t="s">
        <v>4794</v>
      </c>
      <c r="E1169" s="44">
        <v>45078</v>
      </c>
      <c r="F1169" s="45" t="s">
        <v>1111</v>
      </c>
      <c r="G1169" s="45" t="s">
        <v>2169</v>
      </c>
      <c r="H1169" s="46">
        <v>10</v>
      </c>
      <c r="I1169" s="47">
        <v>1</v>
      </c>
      <c r="J1169" s="48">
        <v>33000</v>
      </c>
      <c r="K1169" s="34">
        <v>4702.5</v>
      </c>
      <c r="L1169" s="34">
        <v>28297.5</v>
      </c>
      <c r="M1169" s="49" t="s">
        <v>2079</v>
      </c>
      <c r="N1169" s="49" t="s">
        <v>2096</v>
      </c>
      <c r="O1169" s="33" t="s">
        <v>1997</v>
      </c>
      <c r="P1169" s="49" t="s">
        <v>2081</v>
      </c>
      <c r="Q1169" s="49" t="s">
        <v>2082</v>
      </c>
      <c r="R1169" s="49" t="s">
        <v>2083</v>
      </c>
      <c r="S1169" s="33" t="s">
        <v>2084</v>
      </c>
      <c r="T1169" s="50" t="s">
        <v>2083</v>
      </c>
      <c r="U1169" s="35" t="s">
        <v>1101</v>
      </c>
      <c r="V1169" s="226"/>
      <c r="W1169" s="227"/>
    </row>
    <row r="1170" s="83" customFormat="1" ht="26" customHeight="1" spans="1:23">
      <c r="A1170" s="110" t="s">
        <v>1596</v>
      </c>
      <c r="B1170" s="49" t="s">
        <v>20</v>
      </c>
      <c r="C1170" s="31" t="s">
        <v>4795</v>
      </c>
      <c r="D1170" s="49" t="s">
        <v>4796</v>
      </c>
      <c r="E1170" s="44">
        <v>45078</v>
      </c>
      <c r="F1170" s="45" t="s">
        <v>1111</v>
      </c>
      <c r="G1170" s="45" t="s">
        <v>2169</v>
      </c>
      <c r="H1170" s="46">
        <v>10</v>
      </c>
      <c r="I1170" s="47">
        <v>8</v>
      </c>
      <c r="J1170" s="48">
        <v>58400</v>
      </c>
      <c r="K1170" s="34">
        <v>8322</v>
      </c>
      <c r="L1170" s="34">
        <v>50078</v>
      </c>
      <c r="M1170" s="49" t="s">
        <v>2079</v>
      </c>
      <c r="N1170" s="49" t="s">
        <v>2096</v>
      </c>
      <c r="O1170" s="33" t="s">
        <v>1997</v>
      </c>
      <c r="P1170" s="49" t="s">
        <v>2081</v>
      </c>
      <c r="Q1170" s="49" t="s">
        <v>2082</v>
      </c>
      <c r="R1170" s="49" t="s">
        <v>2083</v>
      </c>
      <c r="S1170" s="33" t="s">
        <v>2084</v>
      </c>
      <c r="T1170" s="50" t="s">
        <v>2083</v>
      </c>
      <c r="U1170" s="35" t="s">
        <v>1101</v>
      </c>
      <c r="V1170" s="226"/>
      <c r="W1170" s="227"/>
    </row>
    <row r="1171" s="83" customFormat="1" ht="26" customHeight="1" spans="1:23">
      <c r="A1171" s="110" t="s">
        <v>1596</v>
      </c>
      <c r="B1171" s="49" t="s">
        <v>20</v>
      </c>
      <c r="C1171" s="31" t="s">
        <v>4797</v>
      </c>
      <c r="D1171" s="49" t="s">
        <v>4798</v>
      </c>
      <c r="E1171" s="44">
        <v>45078</v>
      </c>
      <c r="F1171" s="45" t="s">
        <v>1111</v>
      </c>
      <c r="G1171" s="45" t="s">
        <v>2169</v>
      </c>
      <c r="H1171" s="46">
        <v>10</v>
      </c>
      <c r="I1171" s="47">
        <v>1</v>
      </c>
      <c r="J1171" s="48">
        <v>16000</v>
      </c>
      <c r="K1171" s="34">
        <v>2280</v>
      </c>
      <c r="L1171" s="34">
        <v>13720</v>
      </c>
      <c r="M1171" s="49" t="s">
        <v>2079</v>
      </c>
      <c r="N1171" s="49" t="s">
        <v>2096</v>
      </c>
      <c r="O1171" s="33" t="s">
        <v>1997</v>
      </c>
      <c r="P1171" s="49" t="s">
        <v>2081</v>
      </c>
      <c r="Q1171" s="49" t="s">
        <v>2082</v>
      </c>
      <c r="R1171" s="49" t="s">
        <v>2083</v>
      </c>
      <c r="S1171" s="33" t="s">
        <v>2084</v>
      </c>
      <c r="T1171" s="50" t="s">
        <v>2083</v>
      </c>
      <c r="U1171" s="35" t="s">
        <v>1101</v>
      </c>
      <c r="V1171" s="226"/>
      <c r="W1171" s="227"/>
    </row>
    <row r="1172" s="83" customFormat="1" ht="26" customHeight="1" spans="1:23">
      <c r="A1172" s="110" t="s">
        <v>1596</v>
      </c>
      <c r="B1172" s="49" t="s">
        <v>20</v>
      </c>
      <c r="C1172" s="31" t="s">
        <v>4799</v>
      </c>
      <c r="D1172" s="49" t="s">
        <v>4800</v>
      </c>
      <c r="E1172" s="44">
        <v>45078</v>
      </c>
      <c r="F1172" s="45" t="s">
        <v>1111</v>
      </c>
      <c r="G1172" s="45" t="s">
        <v>4801</v>
      </c>
      <c r="H1172" s="46">
        <v>10</v>
      </c>
      <c r="I1172" s="47">
        <v>10</v>
      </c>
      <c r="J1172" s="48">
        <v>41000</v>
      </c>
      <c r="K1172" s="34">
        <v>5842.5</v>
      </c>
      <c r="L1172" s="34">
        <v>35157.5</v>
      </c>
      <c r="M1172" s="49" t="s">
        <v>2079</v>
      </c>
      <c r="N1172" s="49" t="s">
        <v>2096</v>
      </c>
      <c r="O1172" s="33" t="s">
        <v>1997</v>
      </c>
      <c r="P1172" s="49" t="s">
        <v>2081</v>
      </c>
      <c r="Q1172" s="49" t="s">
        <v>2082</v>
      </c>
      <c r="R1172" s="49" t="s">
        <v>2083</v>
      </c>
      <c r="S1172" s="33" t="s">
        <v>2084</v>
      </c>
      <c r="T1172" s="50" t="s">
        <v>2083</v>
      </c>
      <c r="U1172" s="35" t="s">
        <v>1101</v>
      </c>
      <c r="V1172" s="226"/>
      <c r="W1172" s="227"/>
    </row>
    <row r="1173" s="83" customFormat="1" ht="26" customHeight="1" spans="1:23">
      <c r="A1173" s="110" t="s">
        <v>1596</v>
      </c>
      <c r="B1173" s="49" t="s">
        <v>20</v>
      </c>
      <c r="C1173" s="31" t="s">
        <v>4802</v>
      </c>
      <c r="D1173" s="49" t="s">
        <v>4803</v>
      </c>
      <c r="E1173" s="44">
        <v>45078</v>
      </c>
      <c r="F1173" s="45" t="s">
        <v>1111</v>
      </c>
      <c r="G1173" s="45" t="s">
        <v>2092</v>
      </c>
      <c r="H1173" s="46">
        <v>10</v>
      </c>
      <c r="I1173" s="47">
        <v>1</v>
      </c>
      <c r="J1173" s="48">
        <v>75000</v>
      </c>
      <c r="K1173" s="34">
        <v>10687.5</v>
      </c>
      <c r="L1173" s="34">
        <v>64312.5</v>
      </c>
      <c r="M1173" s="49" t="s">
        <v>2079</v>
      </c>
      <c r="N1173" s="49" t="s">
        <v>2096</v>
      </c>
      <c r="O1173" s="33" t="s">
        <v>1997</v>
      </c>
      <c r="P1173" s="49" t="s">
        <v>2081</v>
      </c>
      <c r="Q1173" s="49" t="s">
        <v>2082</v>
      </c>
      <c r="R1173" s="49" t="s">
        <v>2083</v>
      </c>
      <c r="S1173" s="33" t="s">
        <v>2084</v>
      </c>
      <c r="T1173" s="50" t="s">
        <v>2083</v>
      </c>
      <c r="U1173" s="35" t="s">
        <v>1101</v>
      </c>
      <c r="V1173" s="226"/>
      <c r="W1173" s="227"/>
    </row>
    <row r="1174" s="83" customFormat="1" ht="26" customHeight="1" spans="1:23">
      <c r="A1174" s="110" t="s">
        <v>1596</v>
      </c>
      <c r="B1174" s="49" t="s">
        <v>20</v>
      </c>
      <c r="C1174" s="31" t="s">
        <v>4804</v>
      </c>
      <c r="D1174" s="49" t="s">
        <v>4805</v>
      </c>
      <c r="E1174" s="44">
        <v>45078</v>
      </c>
      <c r="F1174" s="45" t="s">
        <v>1111</v>
      </c>
      <c r="G1174" s="45" t="s">
        <v>2169</v>
      </c>
      <c r="H1174" s="46">
        <v>10</v>
      </c>
      <c r="I1174" s="47">
        <v>1</v>
      </c>
      <c r="J1174" s="48">
        <v>57000</v>
      </c>
      <c r="K1174" s="34">
        <v>8122.5</v>
      </c>
      <c r="L1174" s="34">
        <v>48877.5</v>
      </c>
      <c r="M1174" s="49" t="s">
        <v>2079</v>
      </c>
      <c r="N1174" s="49" t="s">
        <v>2096</v>
      </c>
      <c r="O1174" s="33" t="s">
        <v>1997</v>
      </c>
      <c r="P1174" s="49" t="s">
        <v>2081</v>
      </c>
      <c r="Q1174" s="49" t="s">
        <v>2082</v>
      </c>
      <c r="R1174" s="49" t="s">
        <v>2083</v>
      </c>
      <c r="S1174" s="33" t="s">
        <v>2084</v>
      </c>
      <c r="T1174" s="50" t="s">
        <v>2083</v>
      </c>
      <c r="U1174" s="35" t="s">
        <v>1101</v>
      </c>
      <c r="V1174" s="226"/>
      <c r="W1174" s="227"/>
    </row>
    <row r="1175" s="83" customFormat="1" ht="26" customHeight="1" spans="1:23">
      <c r="A1175" s="110" t="s">
        <v>1596</v>
      </c>
      <c r="B1175" s="49" t="s">
        <v>20</v>
      </c>
      <c r="C1175" s="31" t="s">
        <v>4806</v>
      </c>
      <c r="D1175" s="49" t="s">
        <v>4807</v>
      </c>
      <c r="E1175" s="44">
        <v>45078</v>
      </c>
      <c r="F1175" s="45" t="s">
        <v>1111</v>
      </c>
      <c r="G1175" s="45" t="s">
        <v>2092</v>
      </c>
      <c r="H1175" s="46">
        <v>10</v>
      </c>
      <c r="I1175" s="47">
        <v>1</v>
      </c>
      <c r="J1175" s="48">
        <v>6500</v>
      </c>
      <c r="K1175" s="34">
        <v>926.25</v>
      </c>
      <c r="L1175" s="34">
        <v>5573.75</v>
      </c>
      <c r="M1175" s="49" t="s">
        <v>2079</v>
      </c>
      <c r="N1175" s="49" t="s">
        <v>2096</v>
      </c>
      <c r="O1175" s="33" t="s">
        <v>1997</v>
      </c>
      <c r="P1175" s="49" t="s">
        <v>2081</v>
      </c>
      <c r="Q1175" s="49" t="s">
        <v>2082</v>
      </c>
      <c r="R1175" s="49" t="s">
        <v>2083</v>
      </c>
      <c r="S1175" s="33" t="s">
        <v>2084</v>
      </c>
      <c r="T1175" s="50" t="s">
        <v>2083</v>
      </c>
      <c r="U1175" s="35" t="s">
        <v>1101</v>
      </c>
      <c r="V1175" s="226"/>
      <c r="W1175" s="227"/>
    </row>
    <row r="1176" s="83" customFormat="1" ht="26" customHeight="1" spans="1:23">
      <c r="A1176" s="110" t="s">
        <v>1596</v>
      </c>
      <c r="B1176" s="49" t="s">
        <v>20</v>
      </c>
      <c r="C1176" s="31" t="s">
        <v>4808</v>
      </c>
      <c r="D1176" s="49" t="s">
        <v>4809</v>
      </c>
      <c r="E1176" s="44">
        <v>45078</v>
      </c>
      <c r="F1176" s="45" t="s">
        <v>1111</v>
      </c>
      <c r="G1176" s="45" t="s">
        <v>2092</v>
      </c>
      <c r="H1176" s="46">
        <v>10</v>
      </c>
      <c r="I1176" s="47">
        <v>1</v>
      </c>
      <c r="J1176" s="48">
        <v>8500</v>
      </c>
      <c r="K1176" s="34">
        <v>1211.25</v>
      </c>
      <c r="L1176" s="34">
        <v>7288.75</v>
      </c>
      <c r="M1176" s="49" t="s">
        <v>2079</v>
      </c>
      <c r="N1176" s="49" t="s">
        <v>2096</v>
      </c>
      <c r="O1176" s="33" t="s">
        <v>1997</v>
      </c>
      <c r="P1176" s="49" t="s">
        <v>2081</v>
      </c>
      <c r="Q1176" s="49" t="s">
        <v>2082</v>
      </c>
      <c r="R1176" s="49" t="s">
        <v>2083</v>
      </c>
      <c r="S1176" s="33" t="s">
        <v>2084</v>
      </c>
      <c r="T1176" s="50" t="s">
        <v>2083</v>
      </c>
      <c r="U1176" s="35" t="s">
        <v>1101</v>
      </c>
      <c r="V1176" s="226"/>
      <c r="W1176" s="227"/>
    </row>
    <row r="1177" s="83" customFormat="1" ht="26" customHeight="1" spans="1:23">
      <c r="A1177" s="110" t="s">
        <v>1596</v>
      </c>
      <c r="B1177" s="49" t="s">
        <v>20</v>
      </c>
      <c r="C1177" s="31" t="s">
        <v>4810</v>
      </c>
      <c r="D1177" s="49" t="s">
        <v>4811</v>
      </c>
      <c r="E1177" s="44">
        <v>45078</v>
      </c>
      <c r="F1177" s="45" t="s">
        <v>1111</v>
      </c>
      <c r="G1177" s="45" t="s">
        <v>2092</v>
      </c>
      <c r="H1177" s="46">
        <v>10</v>
      </c>
      <c r="I1177" s="47">
        <v>1</v>
      </c>
      <c r="J1177" s="48">
        <v>3700</v>
      </c>
      <c r="K1177" s="34">
        <v>527.25</v>
      </c>
      <c r="L1177" s="34">
        <v>3172.75</v>
      </c>
      <c r="M1177" s="49" t="s">
        <v>2079</v>
      </c>
      <c r="N1177" s="49" t="s">
        <v>2096</v>
      </c>
      <c r="O1177" s="33" t="s">
        <v>1997</v>
      </c>
      <c r="P1177" s="49" t="s">
        <v>2081</v>
      </c>
      <c r="Q1177" s="49" t="s">
        <v>2082</v>
      </c>
      <c r="R1177" s="49" t="s">
        <v>2083</v>
      </c>
      <c r="S1177" s="33" t="s">
        <v>2084</v>
      </c>
      <c r="T1177" s="50" t="s">
        <v>2083</v>
      </c>
      <c r="U1177" s="35" t="s">
        <v>1101</v>
      </c>
      <c r="V1177" s="226"/>
      <c r="W1177" s="227"/>
    </row>
    <row r="1178" s="83" customFormat="1" ht="26" customHeight="1" spans="1:23">
      <c r="A1178" s="110" t="s">
        <v>1596</v>
      </c>
      <c r="B1178" s="49" t="s">
        <v>20</v>
      </c>
      <c r="C1178" s="31" t="s">
        <v>4812</v>
      </c>
      <c r="D1178" s="49" t="s">
        <v>4813</v>
      </c>
      <c r="E1178" s="44">
        <v>45078</v>
      </c>
      <c r="F1178" s="45" t="s">
        <v>1111</v>
      </c>
      <c r="G1178" s="45" t="s">
        <v>2169</v>
      </c>
      <c r="H1178" s="46">
        <v>10</v>
      </c>
      <c r="I1178" s="47">
        <v>2</v>
      </c>
      <c r="J1178" s="48">
        <v>31000</v>
      </c>
      <c r="K1178" s="34">
        <v>4417.5</v>
      </c>
      <c r="L1178" s="34">
        <v>26582.5</v>
      </c>
      <c r="M1178" s="49" t="s">
        <v>2079</v>
      </c>
      <c r="N1178" s="49" t="s">
        <v>2096</v>
      </c>
      <c r="O1178" s="33" t="s">
        <v>1997</v>
      </c>
      <c r="P1178" s="49" t="s">
        <v>2081</v>
      </c>
      <c r="Q1178" s="49" t="s">
        <v>2082</v>
      </c>
      <c r="R1178" s="49" t="s">
        <v>2083</v>
      </c>
      <c r="S1178" s="33" t="s">
        <v>2084</v>
      </c>
      <c r="T1178" s="50" t="s">
        <v>2083</v>
      </c>
      <c r="U1178" s="35" t="s">
        <v>1101</v>
      </c>
      <c r="V1178" s="226"/>
      <c r="W1178" s="227"/>
    </row>
    <row r="1179" s="83" customFormat="1" ht="26" customHeight="1" spans="1:23">
      <c r="A1179" s="110" t="s">
        <v>1596</v>
      </c>
      <c r="B1179" s="49" t="s">
        <v>20</v>
      </c>
      <c r="C1179" s="31" t="s">
        <v>4814</v>
      </c>
      <c r="D1179" s="49" t="s">
        <v>4815</v>
      </c>
      <c r="E1179" s="44">
        <v>45078</v>
      </c>
      <c r="F1179" s="45" t="s">
        <v>1111</v>
      </c>
      <c r="G1179" s="45" t="s">
        <v>2092</v>
      </c>
      <c r="H1179" s="46">
        <v>5</v>
      </c>
      <c r="I1179" s="47">
        <v>2</v>
      </c>
      <c r="J1179" s="48">
        <v>4400</v>
      </c>
      <c r="K1179" s="34">
        <v>1254</v>
      </c>
      <c r="L1179" s="34">
        <v>3146</v>
      </c>
      <c r="M1179" s="49" t="s">
        <v>2079</v>
      </c>
      <c r="N1179" s="76" t="s">
        <v>2110</v>
      </c>
      <c r="O1179" s="33" t="s">
        <v>1997</v>
      </c>
      <c r="P1179" s="49" t="s">
        <v>2081</v>
      </c>
      <c r="Q1179" s="49" t="s">
        <v>2082</v>
      </c>
      <c r="R1179" s="49" t="s">
        <v>2083</v>
      </c>
      <c r="S1179" s="33" t="s">
        <v>2084</v>
      </c>
      <c r="T1179" s="50" t="s">
        <v>2083</v>
      </c>
      <c r="U1179" s="35" t="s">
        <v>1101</v>
      </c>
      <c r="V1179" s="226"/>
      <c r="W1179" s="227"/>
    </row>
    <row r="1180" s="83" customFormat="1" ht="26" customHeight="1" spans="1:23">
      <c r="A1180" s="110" t="s">
        <v>1596</v>
      </c>
      <c r="B1180" s="49" t="s">
        <v>20</v>
      </c>
      <c r="C1180" s="31" t="s">
        <v>4816</v>
      </c>
      <c r="D1180" s="49" t="s">
        <v>4817</v>
      </c>
      <c r="E1180" s="44">
        <v>45078</v>
      </c>
      <c r="F1180" s="45" t="s">
        <v>1111</v>
      </c>
      <c r="G1180" s="45" t="s">
        <v>2092</v>
      </c>
      <c r="H1180" s="46">
        <v>10</v>
      </c>
      <c r="I1180" s="47">
        <v>10</v>
      </c>
      <c r="J1180" s="48">
        <v>12000</v>
      </c>
      <c r="K1180" s="34">
        <v>1710</v>
      </c>
      <c r="L1180" s="34">
        <v>10290</v>
      </c>
      <c r="M1180" s="49" t="s">
        <v>2079</v>
      </c>
      <c r="N1180" s="49" t="s">
        <v>2096</v>
      </c>
      <c r="O1180" s="33" t="s">
        <v>1997</v>
      </c>
      <c r="P1180" s="49" t="s">
        <v>2081</v>
      </c>
      <c r="Q1180" s="49" t="s">
        <v>2082</v>
      </c>
      <c r="R1180" s="49" t="s">
        <v>2083</v>
      </c>
      <c r="S1180" s="33" t="s">
        <v>2084</v>
      </c>
      <c r="T1180" s="50" t="s">
        <v>2083</v>
      </c>
      <c r="U1180" s="35" t="s">
        <v>1101</v>
      </c>
      <c r="V1180" s="226" t="s">
        <v>4818</v>
      </c>
      <c r="W1180" s="227" t="s">
        <v>4720</v>
      </c>
    </row>
    <row r="1181" s="83" customFormat="1" ht="26" customHeight="1" spans="1:23">
      <c r="A1181" s="110" t="s">
        <v>1596</v>
      </c>
      <c r="B1181" s="49" t="s">
        <v>20</v>
      </c>
      <c r="C1181" s="31" t="s">
        <v>4819</v>
      </c>
      <c r="D1181" s="49" t="s">
        <v>4820</v>
      </c>
      <c r="E1181" s="44">
        <v>45078</v>
      </c>
      <c r="F1181" s="45" t="s">
        <v>1111</v>
      </c>
      <c r="G1181" s="45" t="s">
        <v>2243</v>
      </c>
      <c r="H1181" s="46">
        <v>10</v>
      </c>
      <c r="I1181" s="47">
        <v>1</v>
      </c>
      <c r="J1181" s="48">
        <v>50000</v>
      </c>
      <c r="K1181" s="34">
        <v>7125</v>
      </c>
      <c r="L1181" s="34">
        <v>42875</v>
      </c>
      <c r="M1181" s="49" t="s">
        <v>2079</v>
      </c>
      <c r="N1181" s="49" t="s">
        <v>2096</v>
      </c>
      <c r="O1181" s="33" t="s">
        <v>1997</v>
      </c>
      <c r="P1181" s="49" t="s">
        <v>2081</v>
      </c>
      <c r="Q1181" s="49" t="s">
        <v>2082</v>
      </c>
      <c r="R1181" s="49" t="s">
        <v>2083</v>
      </c>
      <c r="S1181" s="33" t="s">
        <v>2084</v>
      </c>
      <c r="T1181" s="50" t="s">
        <v>2083</v>
      </c>
      <c r="U1181" s="35" t="s">
        <v>1101</v>
      </c>
      <c r="V1181" s="226"/>
      <c r="W1181" s="227"/>
    </row>
    <row r="1182" s="83" customFormat="1" ht="26" customHeight="1" spans="1:23">
      <c r="A1182" s="110" t="s">
        <v>1596</v>
      </c>
      <c r="B1182" s="49" t="s">
        <v>20</v>
      </c>
      <c r="C1182" s="31" t="s">
        <v>4821</v>
      </c>
      <c r="D1182" s="49" t="s">
        <v>4822</v>
      </c>
      <c r="E1182" s="44">
        <v>45078</v>
      </c>
      <c r="F1182" s="45" t="s">
        <v>1111</v>
      </c>
      <c r="G1182" s="45" t="s">
        <v>2092</v>
      </c>
      <c r="H1182" s="46">
        <v>10</v>
      </c>
      <c r="I1182" s="47">
        <v>1</v>
      </c>
      <c r="J1182" s="48">
        <v>197000</v>
      </c>
      <c r="K1182" s="34">
        <v>28072.5</v>
      </c>
      <c r="L1182" s="34">
        <v>168927.5</v>
      </c>
      <c r="M1182" s="49" t="s">
        <v>2079</v>
      </c>
      <c r="N1182" s="49" t="s">
        <v>2096</v>
      </c>
      <c r="O1182" s="33" t="s">
        <v>1997</v>
      </c>
      <c r="P1182" s="49" t="s">
        <v>2081</v>
      </c>
      <c r="Q1182" s="49" t="s">
        <v>2082</v>
      </c>
      <c r="R1182" s="49" t="s">
        <v>2083</v>
      </c>
      <c r="S1182" s="33" t="s">
        <v>2084</v>
      </c>
      <c r="T1182" s="50" t="s">
        <v>2083</v>
      </c>
      <c r="U1182" s="35" t="s">
        <v>1101</v>
      </c>
      <c r="V1182" s="226"/>
      <c r="W1182" s="227"/>
    </row>
    <row r="1183" s="83" customFormat="1" ht="26" customHeight="1" spans="1:23">
      <c r="A1183" s="110" t="s">
        <v>1596</v>
      </c>
      <c r="B1183" s="49" t="s">
        <v>20</v>
      </c>
      <c r="C1183" s="31" t="s">
        <v>4823</v>
      </c>
      <c r="D1183" s="49" t="s">
        <v>4824</v>
      </c>
      <c r="E1183" s="44">
        <v>45078</v>
      </c>
      <c r="F1183" s="45" t="s">
        <v>1111</v>
      </c>
      <c r="G1183" s="45" t="s">
        <v>2095</v>
      </c>
      <c r="H1183" s="46">
        <v>5</v>
      </c>
      <c r="I1183" s="47">
        <v>200</v>
      </c>
      <c r="J1183" s="48">
        <v>330000</v>
      </c>
      <c r="K1183" s="34">
        <v>94050</v>
      </c>
      <c r="L1183" s="34">
        <v>235950</v>
      </c>
      <c r="M1183" s="49" t="s">
        <v>2079</v>
      </c>
      <c r="N1183" s="49" t="s">
        <v>2096</v>
      </c>
      <c r="O1183" s="33" t="s">
        <v>1997</v>
      </c>
      <c r="P1183" s="49" t="s">
        <v>2081</v>
      </c>
      <c r="Q1183" s="49" t="s">
        <v>2082</v>
      </c>
      <c r="R1183" s="49" t="s">
        <v>2083</v>
      </c>
      <c r="S1183" s="33" t="s">
        <v>2084</v>
      </c>
      <c r="T1183" s="50" t="s">
        <v>2083</v>
      </c>
      <c r="U1183" s="35" t="s">
        <v>1101</v>
      </c>
      <c r="V1183" s="226"/>
      <c r="W1183" s="227"/>
    </row>
    <row r="1184" s="83" customFormat="1" ht="26" customHeight="1" spans="1:23">
      <c r="A1184" s="110" t="s">
        <v>1596</v>
      </c>
      <c r="B1184" s="49" t="s">
        <v>20</v>
      </c>
      <c r="C1184" s="31" t="s">
        <v>4825</v>
      </c>
      <c r="D1184" s="49" t="s">
        <v>4826</v>
      </c>
      <c r="E1184" s="44">
        <v>45078</v>
      </c>
      <c r="F1184" s="45" t="s">
        <v>1111</v>
      </c>
      <c r="G1184" s="45" t="s">
        <v>2243</v>
      </c>
      <c r="H1184" s="46">
        <v>10</v>
      </c>
      <c r="I1184" s="47">
        <v>1</v>
      </c>
      <c r="J1184" s="48">
        <v>4233558.62341479</v>
      </c>
      <c r="K1184" s="34">
        <v>603282.103836608</v>
      </c>
      <c r="L1184" s="34">
        <v>3630276.51957818</v>
      </c>
      <c r="M1184" s="49" t="s">
        <v>2079</v>
      </c>
      <c r="N1184" s="49" t="s">
        <v>2089</v>
      </c>
      <c r="O1184" s="33" t="s">
        <v>1997</v>
      </c>
      <c r="P1184" s="49" t="s">
        <v>2081</v>
      </c>
      <c r="Q1184" s="49" t="s">
        <v>2082</v>
      </c>
      <c r="R1184" s="49" t="s">
        <v>2083</v>
      </c>
      <c r="S1184" s="33" t="s">
        <v>2084</v>
      </c>
      <c r="T1184" s="50" t="s">
        <v>2083</v>
      </c>
      <c r="U1184" s="35" t="s">
        <v>1101</v>
      </c>
      <c r="V1184" s="226"/>
      <c r="W1184" s="227"/>
    </row>
    <row r="1185" s="83" customFormat="1" ht="26" customHeight="1" spans="1:23">
      <c r="A1185" s="189" t="s">
        <v>1599</v>
      </c>
      <c r="B1185" s="49" t="s">
        <v>20</v>
      </c>
      <c r="C1185" s="31" t="s">
        <v>4827</v>
      </c>
      <c r="D1185" s="49" t="s">
        <v>4828</v>
      </c>
      <c r="E1185" s="44">
        <v>44383</v>
      </c>
      <c r="F1185" s="45" t="s">
        <v>889</v>
      </c>
      <c r="G1185" s="47" t="s">
        <v>4829</v>
      </c>
      <c r="H1185" s="46">
        <v>3</v>
      </c>
      <c r="I1185" s="47">
        <v>1</v>
      </c>
      <c r="J1185" s="48">
        <v>15205.54</v>
      </c>
      <c r="K1185" s="34">
        <v>14445.263</v>
      </c>
      <c r="L1185" s="34">
        <v>760.277</v>
      </c>
      <c r="M1185" s="49" t="s">
        <v>2079</v>
      </c>
      <c r="N1185" s="49" t="s">
        <v>2089</v>
      </c>
      <c r="O1185" s="33" t="s">
        <v>1997</v>
      </c>
      <c r="P1185" s="49" t="s">
        <v>2081</v>
      </c>
      <c r="Q1185" s="49" t="s">
        <v>2103</v>
      </c>
      <c r="R1185" s="49" t="s">
        <v>2128</v>
      </c>
      <c r="S1185" s="33" t="s">
        <v>2084</v>
      </c>
      <c r="T1185" s="50" t="s">
        <v>2081</v>
      </c>
      <c r="U1185" s="35" t="s">
        <v>1164</v>
      </c>
      <c r="V1185" s="226"/>
      <c r="W1185" s="227"/>
    </row>
    <row r="1186" s="83" customFormat="1" ht="26" customHeight="1" spans="1:23">
      <c r="A1186" s="189" t="s">
        <v>1599</v>
      </c>
      <c r="B1186" s="49" t="s">
        <v>20</v>
      </c>
      <c r="C1186" s="31" t="s">
        <v>4830</v>
      </c>
      <c r="D1186" s="49" t="s">
        <v>4831</v>
      </c>
      <c r="E1186" s="44">
        <v>44383</v>
      </c>
      <c r="F1186" s="45" t="s">
        <v>889</v>
      </c>
      <c r="G1186" s="45" t="s">
        <v>2109</v>
      </c>
      <c r="H1186" s="46">
        <v>10</v>
      </c>
      <c r="I1186" s="47">
        <v>12</v>
      </c>
      <c r="J1186" s="48">
        <v>237692.85</v>
      </c>
      <c r="K1186" s="34">
        <v>75269.4025</v>
      </c>
      <c r="L1186" s="34">
        <v>162423.4475</v>
      </c>
      <c r="M1186" s="49" t="s">
        <v>2079</v>
      </c>
      <c r="N1186" s="49" t="s">
        <v>2089</v>
      </c>
      <c r="O1186" s="33" t="s">
        <v>1997</v>
      </c>
      <c r="P1186" s="49" t="s">
        <v>2081</v>
      </c>
      <c r="Q1186" s="49" t="s">
        <v>2103</v>
      </c>
      <c r="R1186" s="49" t="s">
        <v>2128</v>
      </c>
      <c r="S1186" s="33" t="s">
        <v>2084</v>
      </c>
      <c r="T1186" s="50" t="s">
        <v>2081</v>
      </c>
      <c r="U1186" s="35" t="s">
        <v>1164</v>
      </c>
      <c r="V1186" s="226"/>
      <c r="W1186" s="227"/>
    </row>
    <row r="1187" s="83" customFormat="1" ht="26" customHeight="1" spans="1:23">
      <c r="A1187" s="189" t="s">
        <v>1599</v>
      </c>
      <c r="B1187" s="49" t="s">
        <v>20</v>
      </c>
      <c r="C1187" s="31" t="s">
        <v>4832</v>
      </c>
      <c r="D1187" s="49" t="s">
        <v>4833</v>
      </c>
      <c r="E1187" s="44">
        <v>44383</v>
      </c>
      <c r="F1187" s="45" t="s">
        <v>889</v>
      </c>
      <c r="G1187" s="45" t="s">
        <v>2109</v>
      </c>
      <c r="H1187" s="46">
        <v>10</v>
      </c>
      <c r="I1187" s="47">
        <v>12</v>
      </c>
      <c r="J1187" s="48">
        <v>13380.87</v>
      </c>
      <c r="K1187" s="34">
        <v>4237.2755</v>
      </c>
      <c r="L1187" s="34">
        <v>9143.5945</v>
      </c>
      <c r="M1187" s="49" t="s">
        <v>2079</v>
      </c>
      <c r="N1187" s="49" t="s">
        <v>2089</v>
      </c>
      <c r="O1187" s="33" t="s">
        <v>1997</v>
      </c>
      <c r="P1187" s="49" t="s">
        <v>2081</v>
      </c>
      <c r="Q1187" s="49" t="s">
        <v>2103</v>
      </c>
      <c r="R1187" s="49" t="s">
        <v>2128</v>
      </c>
      <c r="S1187" s="33" t="s">
        <v>2084</v>
      </c>
      <c r="T1187" s="50" t="s">
        <v>2081</v>
      </c>
      <c r="U1187" s="35" t="s">
        <v>1164</v>
      </c>
      <c r="V1187" s="226"/>
      <c r="W1187" s="227"/>
    </row>
    <row r="1188" s="83" customFormat="1" ht="26" customHeight="1" spans="1:23">
      <c r="A1188" s="189" t="s">
        <v>1599</v>
      </c>
      <c r="B1188" s="49" t="s">
        <v>20</v>
      </c>
      <c r="C1188" s="31" t="s">
        <v>4834</v>
      </c>
      <c r="D1188" s="49" t="s">
        <v>4835</v>
      </c>
      <c r="E1188" s="44">
        <v>44383</v>
      </c>
      <c r="F1188" s="45" t="s">
        <v>889</v>
      </c>
      <c r="G1188" s="45" t="s">
        <v>4836</v>
      </c>
      <c r="H1188" s="46">
        <v>10</v>
      </c>
      <c r="I1188" s="47">
        <v>12</v>
      </c>
      <c r="J1188" s="48">
        <v>59240.75</v>
      </c>
      <c r="K1188" s="34">
        <v>18759.5708333333</v>
      </c>
      <c r="L1188" s="34">
        <v>40481.1791666667</v>
      </c>
      <c r="M1188" s="49" t="s">
        <v>2079</v>
      </c>
      <c r="N1188" s="49" t="s">
        <v>2089</v>
      </c>
      <c r="O1188" s="33" t="s">
        <v>1997</v>
      </c>
      <c r="P1188" s="49" t="s">
        <v>2081</v>
      </c>
      <c r="Q1188" s="49" t="s">
        <v>2103</v>
      </c>
      <c r="R1188" s="49" t="s">
        <v>2128</v>
      </c>
      <c r="S1188" s="33" t="s">
        <v>2084</v>
      </c>
      <c r="T1188" s="50" t="s">
        <v>2081</v>
      </c>
      <c r="U1188" s="35" t="s">
        <v>1164</v>
      </c>
      <c r="V1188" s="226"/>
      <c r="W1188" s="227"/>
    </row>
    <row r="1189" s="83" customFormat="1" ht="26" customHeight="1" spans="1:23">
      <c r="A1189" s="189" t="s">
        <v>1599</v>
      </c>
      <c r="B1189" s="49" t="s">
        <v>20</v>
      </c>
      <c r="C1189" s="31" t="s">
        <v>4837</v>
      </c>
      <c r="D1189" s="49" t="s">
        <v>4838</v>
      </c>
      <c r="E1189" s="44">
        <v>44383</v>
      </c>
      <c r="F1189" s="45" t="s">
        <v>889</v>
      </c>
      <c r="G1189" s="47" t="s">
        <v>4839</v>
      </c>
      <c r="H1189" s="46">
        <v>10</v>
      </c>
      <c r="I1189" s="47">
        <v>1</v>
      </c>
      <c r="J1189" s="48">
        <v>35885.05</v>
      </c>
      <c r="K1189" s="34">
        <v>11363.5991666667</v>
      </c>
      <c r="L1189" s="34">
        <v>24521.4508333333</v>
      </c>
      <c r="M1189" s="49" t="s">
        <v>2079</v>
      </c>
      <c r="N1189" s="49" t="s">
        <v>2089</v>
      </c>
      <c r="O1189" s="33" t="s">
        <v>1997</v>
      </c>
      <c r="P1189" s="49" t="s">
        <v>2081</v>
      </c>
      <c r="Q1189" s="49" t="s">
        <v>2103</v>
      </c>
      <c r="R1189" s="49" t="s">
        <v>2128</v>
      </c>
      <c r="S1189" s="33" t="s">
        <v>2084</v>
      </c>
      <c r="T1189" s="50" t="s">
        <v>2081</v>
      </c>
      <c r="U1189" s="35" t="s">
        <v>1164</v>
      </c>
      <c r="V1189" s="226"/>
      <c r="W1189" s="227" t="s">
        <v>4720</v>
      </c>
    </row>
    <row r="1190" s="83" customFormat="1" ht="26" customHeight="1" spans="1:23">
      <c r="A1190" s="189" t="s">
        <v>1599</v>
      </c>
      <c r="B1190" s="49" t="s">
        <v>20</v>
      </c>
      <c r="C1190" s="31" t="s">
        <v>4840</v>
      </c>
      <c r="D1190" s="49" t="s">
        <v>4841</v>
      </c>
      <c r="E1190" s="44">
        <v>44383</v>
      </c>
      <c r="F1190" s="45" t="s">
        <v>889</v>
      </c>
      <c r="G1190" s="47" t="s">
        <v>4842</v>
      </c>
      <c r="H1190" s="46">
        <v>10</v>
      </c>
      <c r="I1190" s="47">
        <v>1</v>
      </c>
      <c r="J1190" s="48">
        <v>38317.94</v>
      </c>
      <c r="K1190" s="34">
        <v>12134.0143333333</v>
      </c>
      <c r="L1190" s="34">
        <v>26183.9256666667</v>
      </c>
      <c r="M1190" s="49" t="s">
        <v>2079</v>
      </c>
      <c r="N1190" s="49" t="s">
        <v>2089</v>
      </c>
      <c r="O1190" s="33" t="s">
        <v>1997</v>
      </c>
      <c r="P1190" s="49" t="s">
        <v>2081</v>
      </c>
      <c r="Q1190" s="49" t="s">
        <v>2103</v>
      </c>
      <c r="R1190" s="49" t="s">
        <v>2128</v>
      </c>
      <c r="S1190" s="33" t="s">
        <v>2084</v>
      </c>
      <c r="T1190" s="50" t="s">
        <v>2081</v>
      </c>
      <c r="U1190" s="35" t="s">
        <v>1164</v>
      </c>
      <c r="V1190" s="226"/>
      <c r="W1190" s="227"/>
    </row>
    <row r="1191" s="83" customFormat="1" ht="26" customHeight="1" spans="1:23">
      <c r="A1191" s="189" t="s">
        <v>1599</v>
      </c>
      <c r="B1191" s="49" t="s">
        <v>20</v>
      </c>
      <c r="C1191" s="31" t="s">
        <v>4843</v>
      </c>
      <c r="D1191" s="49" t="s">
        <v>4844</v>
      </c>
      <c r="E1191" s="44">
        <v>44383</v>
      </c>
      <c r="F1191" s="45" t="s">
        <v>889</v>
      </c>
      <c r="G1191" s="45" t="s">
        <v>2136</v>
      </c>
      <c r="H1191" s="46">
        <v>3</v>
      </c>
      <c r="I1191" s="47">
        <v>120</v>
      </c>
      <c r="J1191" s="48">
        <v>1080000</v>
      </c>
      <c r="K1191" s="34">
        <v>0</v>
      </c>
      <c r="L1191" s="34">
        <v>1080000</v>
      </c>
      <c r="M1191" s="49" t="s">
        <v>2137</v>
      </c>
      <c r="N1191" s="76" t="s">
        <v>2138</v>
      </c>
      <c r="O1191" s="33" t="s">
        <v>1997</v>
      </c>
      <c r="P1191" s="49" t="s">
        <v>2081</v>
      </c>
      <c r="Q1191" s="49" t="s">
        <v>2103</v>
      </c>
      <c r="R1191" s="49" t="s">
        <v>2139</v>
      </c>
      <c r="S1191" s="33" t="s">
        <v>2084</v>
      </c>
      <c r="T1191" s="50" t="s">
        <v>2081</v>
      </c>
      <c r="U1191" s="35" t="s">
        <v>1164</v>
      </c>
      <c r="V1191" s="226"/>
      <c r="W1191" s="227"/>
    </row>
    <row r="1192" s="83" customFormat="1" ht="26" customHeight="1" spans="1:23">
      <c r="A1192" s="189" t="s">
        <v>1599</v>
      </c>
      <c r="B1192" s="49" t="s">
        <v>20</v>
      </c>
      <c r="C1192" s="31" t="s">
        <v>4845</v>
      </c>
      <c r="D1192" s="49" t="s">
        <v>4846</v>
      </c>
      <c r="E1192" s="44">
        <v>44383</v>
      </c>
      <c r="F1192" s="45" t="s">
        <v>889</v>
      </c>
      <c r="G1192" s="45" t="s">
        <v>2136</v>
      </c>
      <c r="H1192" s="46">
        <v>3</v>
      </c>
      <c r="I1192" s="47">
        <v>150</v>
      </c>
      <c r="J1192" s="48">
        <v>1500000</v>
      </c>
      <c r="K1192" s="34">
        <v>0</v>
      </c>
      <c r="L1192" s="34">
        <v>1500000</v>
      </c>
      <c r="M1192" s="49" t="s">
        <v>2137</v>
      </c>
      <c r="N1192" s="76" t="s">
        <v>2138</v>
      </c>
      <c r="O1192" s="33" t="s">
        <v>1997</v>
      </c>
      <c r="P1192" s="49" t="s">
        <v>2081</v>
      </c>
      <c r="Q1192" s="49" t="s">
        <v>2103</v>
      </c>
      <c r="R1192" s="49" t="s">
        <v>2139</v>
      </c>
      <c r="S1192" s="33" t="s">
        <v>2084</v>
      </c>
      <c r="T1192" s="50" t="s">
        <v>2081</v>
      </c>
      <c r="U1192" s="35" t="s">
        <v>1164</v>
      </c>
      <c r="V1192" s="226"/>
      <c r="W1192" s="227"/>
    </row>
    <row r="1193" s="83" customFormat="1" ht="26" customHeight="1" spans="1:23">
      <c r="A1193" s="189" t="s">
        <v>1599</v>
      </c>
      <c r="B1193" s="49" t="s">
        <v>20</v>
      </c>
      <c r="C1193" s="31" t="s">
        <v>4847</v>
      </c>
      <c r="D1193" s="49" t="s">
        <v>4848</v>
      </c>
      <c r="E1193" s="44">
        <v>44383</v>
      </c>
      <c r="F1193" s="45" t="s">
        <v>889</v>
      </c>
      <c r="G1193" s="47" t="s">
        <v>4849</v>
      </c>
      <c r="H1193" s="46">
        <v>1</v>
      </c>
      <c r="I1193" s="47">
        <v>1</v>
      </c>
      <c r="J1193" s="48">
        <v>499900</v>
      </c>
      <c r="K1193" s="34">
        <v>499900</v>
      </c>
      <c r="L1193" s="34">
        <v>0</v>
      </c>
      <c r="M1193" s="49" t="s">
        <v>2123</v>
      </c>
      <c r="N1193" s="49" t="s">
        <v>2124</v>
      </c>
      <c r="O1193" s="33" t="s">
        <v>1997</v>
      </c>
      <c r="P1193" s="49" t="s">
        <v>2196</v>
      </c>
      <c r="Q1193" s="49" t="s">
        <v>2082</v>
      </c>
      <c r="R1193" s="49" t="s">
        <v>2145</v>
      </c>
      <c r="S1193" s="33" t="s">
        <v>2084</v>
      </c>
      <c r="T1193" s="50" t="s">
        <v>2083</v>
      </c>
      <c r="U1193" s="35" t="s">
        <v>1164</v>
      </c>
      <c r="V1193" s="226"/>
      <c r="W1193" s="227"/>
    </row>
    <row r="1194" s="83" customFormat="1" ht="26" customHeight="1" spans="1:23">
      <c r="A1194" s="31" t="s">
        <v>1603</v>
      </c>
      <c r="B1194" s="49" t="s">
        <v>20</v>
      </c>
      <c r="C1194" s="31" t="s">
        <v>4850</v>
      </c>
      <c r="D1194" s="49" t="s">
        <v>4851</v>
      </c>
      <c r="E1194" s="44">
        <v>44402</v>
      </c>
      <c r="F1194" s="45" t="s">
        <v>745</v>
      </c>
      <c r="G1194" s="47" t="s">
        <v>4852</v>
      </c>
      <c r="H1194" s="46">
        <v>10</v>
      </c>
      <c r="I1194" s="47">
        <v>1</v>
      </c>
      <c r="J1194" s="48">
        <v>254194.21</v>
      </c>
      <c r="K1194" s="34">
        <v>80494.8331666667</v>
      </c>
      <c r="L1194" s="34">
        <v>173699.376833333</v>
      </c>
      <c r="M1194" s="49" t="s">
        <v>2079</v>
      </c>
      <c r="N1194" s="49" t="s">
        <v>2089</v>
      </c>
      <c r="O1194" s="33" t="s">
        <v>1997</v>
      </c>
      <c r="P1194" s="49" t="s">
        <v>2081</v>
      </c>
      <c r="Q1194" s="49" t="s">
        <v>2103</v>
      </c>
      <c r="R1194" s="49" t="s">
        <v>2128</v>
      </c>
      <c r="S1194" s="33" t="s">
        <v>2084</v>
      </c>
      <c r="T1194" s="50" t="s">
        <v>2081</v>
      </c>
      <c r="U1194" s="35" t="s">
        <v>748</v>
      </c>
      <c r="V1194" s="226"/>
      <c r="W1194" s="227"/>
    </row>
    <row r="1195" s="83" customFormat="1" ht="26" customHeight="1" spans="1:23">
      <c r="A1195" s="31" t="s">
        <v>1603</v>
      </c>
      <c r="B1195" s="49" t="s">
        <v>20</v>
      </c>
      <c r="C1195" s="31" t="s">
        <v>4853</v>
      </c>
      <c r="D1195" s="49" t="s">
        <v>4854</v>
      </c>
      <c r="E1195" s="44">
        <v>44402</v>
      </c>
      <c r="F1195" s="45" t="s">
        <v>745</v>
      </c>
      <c r="G1195" s="47" t="s">
        <v>4852</v>
      </c>
      <c r="H1195" s="46">
        <v>10</v>
      </c>
      <c r="I1195" s="47">
        <v>1</v>
      </c>
      <c r="J1195" s="48">
        <v>254062.91</v>
      </c>
      <c r="K1195" s="34">
        <v>80453.2548333333</v>
      </c>
      <c r="L1195" s="34">
        <v>173609.655166667</v>
      </c>
      <c r="M1195" s="49" t="s">
        <v>2079</v>
      </c>
      <c r="N1195" s="49" t="s">
        <v>2089</v>
      </c>
      <c r="O1195" s="33" t="s">
        <v>1997</v>
      </c>
      <c r="P1195" s="49" t="s">
        <v>2081</v>
      </c>
      <c r="Q1195" s="49" t="s">
        <v>2103</v>
      </c>
      <c r="R1195" s="49" t="s">
        <v>2128</v>
      </c>
      <c r="S1195" s="33" t="s">
        <v>2084</v>
      </c>
      <c r="T1195" s="50" t="s">
        <v>2081</v>
      </c>
      <c r="U1195" s="35" t="s">
        <v>748</v>
      </c>
      <c r="V1195" s="226"/>
      <c r="W1195" s="227"/>
    </row>
    <row r="1196" s="83" customFormat="1" ht="26" customHeight="1" spans="1:23">
      <c r="A1196" s="31" t="s">
        <v>1603</v>
      </c>
      <c r="B1196" s="49" t="s">
        <v>20</v>
      </c>
      <c r="C1196" s="31" t="s">
        <v>4855</v>
      </c>
      <c r="D1196" s="49" t="s">
        <v>4856</v>
      </c>
      <c r="E1196" s="44">
        <v>44402</v>
      </c>
      <c r="F1196" s="45" t="s">
        <v>745</v>
      </c>
      <c r="G1196" s="47" t="s">
        <v>4857</v>
      </c>
      <c r="H1196" s="46">
        <v>10</v>
      </c>
      <c r="I1196" s="47">
        <v>1</v>
      </c>
      <c r="J1196" s="48">
        <v>231652.6</v>
      </c>
      <c r="K1196" s="34">
        <v>73356.6566666667</v>
      </c>
      <c r="L1196" s="34">
        <v>158295.943333333</v>
      </c>
      <c r="M1196" s="49" t="s">
        <v>2079</v>
      </c>
      <c r="N1196" s="49" t="s">
        <v>2089</v>
      </c>
      <c r="O1196" s="33" t="s">
        <v>1997</v>
      </c>
      <c r="P1196" s="49" t="s">
        <v>2081</v>
      </c>
      <c r="Q1196" s="49" t="s">
        <v>2103</v>
      </c>
      <c r="R1196" s="49" t="s">
        <v>2128</v>
      </c>
      <c r="S1196" s="33" t="s">
        <v>2084</v>
      </c>
      <c r="T1196" s="50" t="s">
        <v>2081</v>
      </c>
      <c r="U1196" s="35" t="s">
        <v>748</v>
      </c>
      <c r="V1196" s="226"/>
      <c r="W1196" s="227"/>
    </row>
    <row r="1197" s="83" customFormat="1" ht="26" customHeight="1" spans="1:23">
      <c r="A1197" s="31" t="s">
        <v>1603</v>
      </c>
      <c r="B1197" s="49" t="s">
        <v>20</v>
      </c>
      <c r="C1197" s="31" t="s">
        <v>4858</v>
      </c>
      <c r="D1197" s="49" t="s">
        <v>4859</v>
      </c>
      <c r="E1197" s="44">
        <v>44402</v>
      </c>
      <c r="F1197" s="45" t="s">
        <v>745</v>
      </c>
      <c r="G1197" s="47" t="s">
        <v>4860</v>
      </c>
      <c r="H1197" s="46">
        <v>10</v>
      </c>
      <c r="I1197" s="47">
        <v>1</v>
      </c>
      <c r="J1197" s="48">
        <v>215831.47</v>
      </c>
      <c r="K1197" s="34">
        <v>68346.6321666667</v>
      </c>
      <c r="L1197" s="34">
        <v>147484.837833333</v>
      </c>
      <c r="M1197" s="49" t="s">
        <v>2079</v>
      </c>
      <c r="N1197" s="49" t="s">
        <v>2089</v>
      </c>
      <c r="O1197" s="33" t="s">
        <v>1997</v>
      </c>
      <c r="P1197" s="49" t="s">
        <v>2081</v>
      </c>
      <c r="Q1197" s="49" t="s">
        <v>2103</v>
      </c>
      <c r="R1197" s="49" t="s">
        <v>2128</v>
      </c>
      <c r="S1197" s="33" t="s">
        <v>2084</v>
      </c>
      <c r="T1197" s="50" t="s">
        <v>2081</v>
      </c>
      <c r="U1197" s="35" t="s">
        <v>748</v>
      </c>
      <c r="V1197" s="226"/>
      <c r="W1197" s="227"/>
    </row>
    <row r="1198" s="83" customFormat="1" ht="26" customHeight="1" spans="1:23">
      <c r="A1198" s="31" t="s">
        <v>1603</v>
      </c>
      <c r="B1198" s="49" t="s">
        <v>20</v>
      </c>
      <c r="C1198" s="31" t="s">
        <v>4861</v>
      </c>
      <c r="D1198" s="49" t="s">
        <v>4862</v>
      </c>
      <c r="E1198" s="44">
        <v>44402</v>
      </c>
      <c r="F1198" s="45" t="s">
        <v>745</v>
      </c>
      <c r="G1198" s="47" t="s">
        <v>4863</v>
      </c>
      <c r="H1198" s="46">
        <v>10</v>
      </c>
      <c r="I1198" s="47">
        <v>1</v>
      </c>
      <c r="J1198" s="48">
        <v>375826.28</v>
      </c>
      <c r="K1198" s="34">
        <v>119011.655333333</v>
      </c>
      <c r="L1198" s="34">
        <v>256814.624666667</v>
      </c>
      <c r="M1198" s="49" t="s">
        <v>2079</v>
      </c>
      <c r="N1198" s="49" t="s">
        <v>2089</v>
      </c>
      <c r="O1198" s="33" t="s">
        <v>1997</v>
      </c>
      <c r="P1198" s="49" t="s">
        <v>2081</v>
      </c>
      <c r="Q1198" s="49" t="s">
        <v>2103</v>
      </c>
      <c r="R1198" s="49" t="s">
        <v>2128</v>
      </c>
      <c r="S1198" s="33" t="s">
        <v>2084</v>
      </c>
      <c r="T1198" s="50" t="s">
        <v>2081</v>
      </c>
      <c r="U1198" s="35" t="s">
        <v>748</v>
      </c>
      <c r="V1198" s="226"/>
      <c r="W1198" s="227"/>
    </row>
    <row r="1199" s="83" customFormat="1" ht="26" customHeight="1" spans="1:23">
      <c r="A1199" s="31" t="s">
        <v>1603</v>
      </c>
      <c r="B1199" s="49" t="s">
        <v>20</v>
      </c>
      <c r="C1199" s="31" t="s">
        <v>4864</v>
      </c>
      <c r="D1199" s="49" t="s">
        <v>4865</v>
      </c>
      <c r="E1199" s="44">
        <v>44402</v>
      </c>
      <c r="F1199" s="45" t="s">
        <v>745</v>
      </c>
      <c r="G1199" s="47" t="s">
        <v>4866</v>
      </c>
      <c r="H1199" s="46">
        <v>10</v>
      </c>
      <c r="I1199" s="47">
        <v>1</v>
      </c>
      <c r="J1199" s="48">
        <v>212941.19</v>
      </c>
      <c r="K1199" s="34">
        <v>67431.3768333333</v>
      </c>
      <c r="L1199" s="34">
        <v>145509.813166667</v>
      </c>
      <c r="M1199" s="49" t="s">
        <v>2079</v>
      </c>
      <c r="N1199" s="49" t="s">
        <v>2089</v>
      </c>
      <c r="O1199" s="33" t="s">
        <v>1997</v>
      </c>
      <c r="P1199" s="49" t="s">
        <v>2081</v>
      </c>
      <c r="Q1199" s="49" t="s">
        <v>2103</v>
      </c>
      <c r="R1199" s="49" t="s">
        <v>2128</v>
      </c>
      <c r="S1199" s="33" t="s">
        <v>2084</v>
      </c>
      <c r="T1199" s="50" t="s">
        <v>2081</v>
      </c>
      <c r="U1199" s="35" t="s">
        <v>748</v>
      </c>
      <c r="V1199" s="226"/>
      <c r="W1199" s="227"/>
    </row>
    <row r="1200" s="83" customFormat="1" ht="26" customHeight="1" spans="1:23">
      <c r="A1200" s="31" t="s">
        <v>1603</v>
      </c>
      <c r="B1200" s="49" t="s">
        <v>20</v>
      </c>
      <c r="C1200" s="31" t="s">
        <v>4867</v>
      </c>
      <c r="D1200" s="49" t="s">
        <v>4868</v>
      </c>
      <c r="E1200" s="44">
        <v>44402</v>
      </c>
      <c r="F1200" s="45" t="s">
        <v>745</v>
      </c>
      <c r="G1200" s="47" t="s">
        <v>4869</v>
      </c>
      <c r="H1200" s="46">
        <v>10</v>
      </c>
      <c r="I1200" s="47">
        <v>1</v>
      </c>
      <c r="J1200" s="48">
        <v>41355.02</v>
      </c>
      <c r="K1200" s="34">
        <v>13095.7563333333</v>
      </c>
      <c r="L1200" s="34">
        <v>28259.2636666667</v>
      </c>
      <c r="M1200" s="49" t="s">
        <v>2079</v>
      </c>
      <c r="N1200" s="49" t="s">
        <v>2089</v>
      </c>
      <c r="O1200" s="33" t="s">
        <v>1997</v>
      </c>
      <c r="P1200" s="49" t="s">
        <v>2081</v>
      </c>
      <c r="Q1200" s="49" t="s">
        <v>2103</v>
      </c>
      <c r="R1200" s="49" t="s">
        <v>2128</v>
      </c>
      <c r="S1200" s="33" t="s">
        <v>2084</v>
      </c>
      <c r="T1200" s="50" t="s">
        <v>2081</v>
      </c>
      <c r="U1200" s="35" t="s">
        <v>748</v>
      </c>
      <c r="V1200" s="226"/>
      <c r="W1200" s="227"/>
    </row>
    <row r="1201" s="83" customFormat="1" ht="26" customHeight="1" spans="1:23">
      <c r="A1201" s="31" t="s">
        <v>1603</v>
      </c>
      <c r="B1201" s="49" t="s">
        <v>20</v>
      </c>
      <c r="C1201" s="31" t="s">
        <v>4870</v>
      </c>
      <c r="D1201" s="49" t="s">
        <v>2108</v>
      </c>
      <c r="E1201" s="44">
        <v>44402</v>
      </c>
      <c r="F1201" s="45" t="s">
        <v>745</v>
      </c>
      <c r="G1201" s="45" t="s">
        <v>2778</v>
      </c>
      <c r="H1201" s="46">
        <v>5</v>
      </c>
      <c r="I1201" s="47">
        <v>4</v>
      </c>
      <c r="J1201" s="48">
        <v>50459.53</v>
      </c>
      <c r="K1201" s="34">
        <v>31957.7023333333</v>
      </c>
      <c r="L1201" s="34">
        <v>18501.8276666667</v>
      </c>
      <c r="M1201" s="49" t="s">
        <v>2079</v>
      </c>
      <c r="N1201" s="49" t="s">
        <v>2089</v>
      </c>
      <c r="O1201" s="33" t="s">
        <v>1997</v>
      </c>
      <c r="P1201" s="49" t="s">
        <v>2081</v>
      </c>
      <c r="Q1201" s="49" t="s">
        <v>2103</v>
      </c>
      <c r="R1201" s="49" t="s">
        <v>2128</v>
      </c>
      <c r="S1201" s="33" t="s">
        <v>2084</v>
      </c>
      <c r="T1201" s="50" t="s">
        <v>2081</v>
      </c>
      <c r="U1201" s="35" t="s">
        <v>748</v>
      </c>
      <c r="V1201" s="226"/>
      <c r="W1201" s="227"/>
    </row>
    <row r="1202" s="83" customFormat="1" ht="26" customHeight="1" spans="1:23">
      <c r="A1202" s="31" t="s">
        <v>1603</v>
      </c>
      <c r="B1202" s="49" t="s">
        <v>20</v>
      </c>
      <c r="C1202" s="31" t="s">
        <v>4871</v>
      </c>
      <c r="D1202" s="49" t="s">
        <v>4872</v>
      </c>
      <c r="E1202" s="44">
        <v>44402</v>
      </c>
      <c r="F1202" s="45" t="s">
        <v>745</v>
      </c>
      <c r="G1202" s="47" t="s">
        <v>4873</v>
      </c>
      <c r="H1202" s="46">
        <v>10</v>
      </c>
      <c r="I1202" s="47">
        <v>1</v>
      </c>
      <c r="J1202" s="48">
        <v>2902.87</v>
      </c>
      <c r="K1202" s="34">
        <v>919.242166666667</v>
      </c>
      <c r="L1202" s="34">
        <v>1983.62783333333</v>
      </c>
      <c r="M1202" s="49" t="s">
        <v>2079</v>
      </c>
      <c r="N1202" s="49" t="s">
        <v>2089</v>
      </c>
      <c r="O1202" s="33" t="s">
        <v>1997</v>
      </c>
      <c r="P1202" s="49" t="s">
        <v>2081</v>
      </c>
      <c r="Q1202" s="49" t="s">
        <v>2103</v>
      </c>
      <c r="R1202" s="49" t="s">
        <v>2128</v>
      </c>
      <c r="S1202" s="33" t="s">
        <v>2084</v>
      </c>
      <c r="T1202" s="50" t="s">
        <v>2081</v>
      </c>
      <c r="U1202" s="35" t="s">
        <v>748</v>
      </c>
      <c r="V1202" s="226"/>
      <c r="W1202" s="227"/>
    </row>
    <row r="1203" s="83" customFormat="1" ht="26" customHeight="1" spans="1:23">
      <c r="A1203" s="31" t="s">
        <v>1603</v>
      </c>
      <c r="B1203" s="49" t="s">
        <v>20</v>
      </c>
      <c r="C1203" s="31" t="s">
        <v>4874</v>
      </c>
      <c r="D1203" s="49" t="s">
        <v>4875</v>
      </c>
      <c r="E1203" s="44">
        <v>44402</v>
      </c>
      <c r="F1203" s="45" t="s">
        <v>745</v>
      </c>
      <c r="G1203" s="47" t="s">
        <v>4876</v>
      </c>
      <c r="H1203" s="46">
        <v>10</v>
      </c>
      <c r="I1203" s="47">
        <v>1</v>
      </c>
      <c r="J1203" s="48">
        <v>259970.45</v>
      </c>
      <c r="K1203" s="34">
        <v>82323.9758333333</v>
      </c>
      <c r="L1203" s="34">
        <v>177646.474166667</v>
      </c>
      <c r="M1203" s="49" t="s">
        <v>2079</v>
      </c>
      <c r="N1203" s="49" t="s">
        <v>2089</v>
      </c>
      <c r="O1203" s="33" t="s">
        <v>1997</v>
      </c>
      <c r="P1203" s="49" t="s">
        <v>2081</v>
      </c>
      <c r="Q1203" s="49" t="s">
        <v>2103</v>
      </c>
      <c r="R1203" s="49" t="s">
        <v>2128</v>
      </c>
      <c r="S1203" s="33" t="s">
        <v>2084</v>
      </c>
      <c r="T1203" s="50" t="s">
        <v>2081</v>
      </c>
      <c r="U1203" s="35" t="s">
        <v>748</v>
      </c>
      <c r="V1203" s="226"/>
      <c r="W1203" s="227"/>
    </row>
    <row r="1204" s="83" customFormat="1" ht="26" customHeight="1" spans="1:23">
      <c r="A1204" s="31" t="s">
        <v>1603</v>
      </c>
      <c r="B1204" s="49" t="s">
        <v>20</v>
      </c>
      <c r="C1204" s="31" t="s">
        <v>4877</v>
      </c>
      <c r="D1204" s="49" t="s">
        <v>2087</v>
      </c>
      <c r="E1204" s="44">
        <v>44402</v>
      </c>
      <c r="F1204" s="45" t="s">
        <v>745</v>
      </c>
      <c r="G1204" s="47" t="s">
        <v>4878</v>
      </c>
      <c r="H1204" s="46">
        <v>10</v>
      </c>
      <c r="I1204" s="47">
        <v>1</v>
      </c>
      <c r="J1204" s="48">
        <v>271938.19</v>
      </c>
      <c r="K1204" s="34">
        <v>86113.7601666667</v>
      </c>
      <c r="L1204" s="34">
        <v>185824.429833333</v>
      </c>
      <c r="M1204" s="49" t="s">
        <v>2079</v>
      </c>
      <c r="N1204" s="49" t="s">
        <v>2089</v>
      </c>
      <c r="O1204" s="33" t="s">
        <v>1997</v>
      </c>
      <c r="P1204" s="49" t="s">
        <v>2081</v>
      </c>
      <c r="Q1204" s="49" t="s">
        <v>2103</v>
      </c>
      <c r="R1204" s="49" t="s">
        <v>2128</v>
      </c>
      <c r="S1204" s="33" t="s">
        <v>2084</v>
      </c>
      <c r="T1204" s="50" t="s">
        <v>2081</v>
      </c>
      <c r="U1204" s="35" t="s">
        <v>748</v>
      </c>
      <c r="V1204" s="226"/>
      <c r="W1204" s="227"/>
    </row>
    <row r="1205" s="83" customFormat="1" ht="26" customHeight="1" spans="1:23">
      <c r="A1205" s="31" t="s">
        <v>1603</v>
      </c>
      <c r="B1205" s="49" t="s">
        <v>20</v>
      </c>
      <c r="C1205" s="31" t="s">
        <v>4879</v>
      </c>
      <c r="D1205" s="49" t="s">
        <v>4880</v>
      </c>
      <c r="E1205" s="44">
        <v>44402</v>
      </c>
      <c r="F1205" s="45" t="s">
        <v>745</v>
      </c>
      <c r="G1205" s="47" t="s">
        <v>2317</v>
      </c>
      <c r="H1205" s="46">
        <v>10</v>
      </c>
      <c r="I1205" s="47">
        <v>1</v>
      </c>
      <c r="J1205" s="48">
        <v>85475.92</v>
      </c>
      <c r="K1205" s="34">
        <v>27067.3746666667</v>
      </c>
      <c r="L1205" s="34">
        <v>58408.5453333333</v>
      </c>
      <c r="M1205" s="49" t="s">
        <v>2079</v>
      </c>
      <c r="N1205" s="49" t="s">
        <v>2089</v>
      </c>
      <c r="O1205" s="33" t="s">
        <v>1997</v>
      </c>
      <c r="P1205" s="49" t="s">
        <v>2081</v>
      </c>
      <c r="Q1205" s="49" t="s">
        <v>2103</v>
      </c>
      <c r="R1205" s="49" t="s">
        <v>2128</v>
      </c>
      <c r="S1205" s="33" t="s">
        <v>2084</v>
      </c>
      <c r="T1205" s="50" t="s">
        <v>2081</v>
      </c>
      <c r="U1205" s="35" t="s">
        <v>748</v>
      </c>
      <c r="V1205" s="226"/>
      <c r="W1205" s="227" t="s">
        <v>4881</v>
      </c>
    </row>
    <row r="1206" s="83" customFormat="1" ht="26" customHeight="1" spans="1:23">
      <c r="A1206" s="31" t="s">
        <v>1603</v>
      </c>
      <c r="B1206" s="49" t="s">
        <v>20</v>
      </c>
      <c r="C1206" s="31" t="s">
        <v>4882</v>
      </c>
      <c r="D1206" s="49" t="s">
        <v>4883</v>
      </c>
      <c r="E1206" s="44">
        <v>44402</v>
      </c>
      <c r="F1206" s="45" t="s">
        <v>745</v>
      </c>
      <c r="G1206" s="45" t="s">
        <v>2078</v>
      </c>
      <c r="H1206" s="46">
        <v>10</v>
      </c>
      <c r="I1206" s="47">
        <v>1</v>
      </c>
      <c r="J1206" s="48">
        <v>38989.73</v>
      </c>
      <c r="K1206" s="34">
        <v>12346.7478333333</v>
      </c>
      <c r="L1206" s="34">
        <v>26642.9821666667</v>
      </c>
      <c r="M1206" s="49" t="s">
        <v>2079</v>
      </c>
      <c r="N1206" s="49" t="s">
        <v>2089</v>
      </c>
      <c r="O1206" s="33" t="s">
        <v>1997</v>
      </c>
      <c r="P1206" s="49" t="s">
        <v>2081</v>
      </c>
      <c r="Q1206" s="49" t="s">
        <v>2103</v>
      </c>
      <c r="R1206" s="49" t="s">
        <v>2128</v>
      </c>
      <c r="S1206" s="33" t="s">
        <v>2084</v>
      </c>
      <c r="T1206" s="50" t="s">
        <v>2081</v>
      </c>
      <c r="U1206" s="35" t="s">
        <v>748</v>
      </c>
      <c r="V1206" s="226"/>
      <c r="W1206" s="227"/>
    </row>
    <row r="1207" s="83" customFormat="1" ht="26" customHeight="1" spans="1:23">
      <c r="A1207" s="31" t="s">
        <v>1603</v>
      </c>
      <c r="B1207" s="49" t="s">
        <v>20</v>
      </c>
      <c r="C1207" s="31" t="s">
        <v>4884</v>
      </c>
      <c r="D1207" s="49" t="s">
        <v>4885</v>
      </c>
      <c r="E1207" s="44">
        <v>44402</v>
      </c>
      <c r="F1207" s="45" t="s">
        <v>745</v>
      </c>
      <c r="G1207" s="45" t="s">
        <v>2169</v>
      </c>
      <c r="H1207" s="46">
        <v>5</v>
      </c>
      <c r="I1207" s="47">
        <v>13</v>
      </c>
      <c r="J1207" s="48">
        <v>36547.68</v>
      </c>
      <c r="K1207" s="34">
        <v>23146.864</v>
      </c>
      <c r="L1207" s="34">
        <v>13400.816</v>
      </c>
      <c r="M1207" s="49" t="s">
        <v>2079</v>
      </c>
      <c r="N1207" s="76" t="s">
        <v>2110</v>
      </c>
      <c r="O1207" s="33" t="s">
        <v>1997</v>
      </c>
      <c r="P1207" s="49" t="s">
        <v>2081</v>
      </c>
      <c r="Q1207" s="49" t="s">
        <v>2103</v>
      </c>
      <c r="R1207" s="49" t="s">
        <v>2128</v>
      </c>
      <c r="S1207" s="33" t="s">
        <v>2084</v>
      </c>
      <c r="T1207" s="50" t="s">
        <v>2081</v>
      </c>
      <c r="U1207" s="35" t="s">
        <v>748</v>
      </c>
      <c r="V1207" s="226"/>
      <c r="W1207" s="227"/>
    </row>
    <row r="1208" s="83" customFormat="1" ht="26" customHeight="1" spans="1:23">
      <c r="A1208" s="31" t="s">
        <v>1603</v>
      </c>
      <c r="B1208" s="49" t="s">
        <v>20</v>
      </c>
      <c r="C1208" s="31" t="s">
        <v>4886</v>
      </c>
      <c r="D1208" s="49" t="s">
        <v>4887</v>
      </c>
      <c r="E1208" s="44">
        <v>44402</v>
      </c>
      <c r="F1208" s="45" t="s">
        <v>745</v>
      </c>
      <c r="G1208" s="45" t="s">
        <v>2092</v>
      </c>
      <c r="H1208" s="46">
        <v>5</v>
      </c>
      <c r="I1208" s="47">
        <v>5</v>
      </c>
      <c r="J1208" s="48">
        <v>7995.35</v>
      </c>
      <c r="K1208" s="34">
        <v>5063.72166666667</v>
      </c>
      <c r="L1208" s="34">
        <v>2931.62833333333</v>
      </c>
      <c r="M1208" s="49" t="s">
        <v>2079</v>
      </c>
      <c r="N1208" s="76" t="s">
        <v>2110</v>
      </c>
      <c r="O1208" s="33" t="s">
        <v>1997</v>
      </c>
      <c r="P1208" s="49" t="s">
        <v>2081</v>
      </c>
      <c r="Q1208" s="49" t="s">
        <v>2103</v>
      </c>
      <c r="R1208" s="49" t="s">
        <v>2128</v>
      </c>
      <c r="S1208" s="33" t="s">
        <v>2084</v>
      </c>
      <c r="T1208" s="50" t="s">
        <v>2081</v>
      </c>
      <c r="U1208" s="35" t="s">
        <v>748</v>
      </c>
      <c r="V1208" s="226"/>
      <c r="W1208" s="227"/>
    </row>
    <row r="1209" s="83" customFormat="1" ht="26" customHeight="1" spans="1:23">
      <c r="A1209" s="31" t="s">
        <v>1603</v>
      </c>
      <c r="B1209" s="49" t="s">
        <v>20</v>
      </c>
      <c r="C1209" s="31" t="s">
        <v>4888</v>
      </c>
      <c r="D1209" s="49" t="s">
        <v>4889</v>
      </c>
      <c r="E1209" s="44">
        <v>44402</v>
      </c>
      <c r="F1209" s="45" t="s">
        <v>745</v>
      </c>
      <c r="G1209" s="45" t="s">
        <v>2243</v>
      </c>
      <c r="H1209" s="46">
        <v>1</v>
      </c>
      <c r="I1209" s="47">
        <v>1</v>
      </c>
      <c r="J1209" s="48">
        <v>596884.759999999</v>
      </c>
      <c r="K1209" s="34">
        <v>596884.759999999</v>
      </c>
      <c r="L1209" s="34">
        <v>0</v>
      </c>
      <c r="M1209" s="49" t="s">
        <v>2123</v>
      </c>
      <c r="N1209" s="49" t="s">
        <v>2124</v>
      </c>
      <c r="O1209" s="33" t="s">
        <v>1997</v>
      </c>
      <c r="P1209" s="49" t="s">
        <v>2196</v>
      </c>
      <c r="Q1209" s="49" t="s">
        <v>2082</v>
      </c>
      <c r="R1209" s="49" t="s">
        <v>2145</v>
      </c>
      <c r="S1209" s="33" t="s">
        <v>2084</v>
      </c>
      <c r="T1209" s="50" t="s">
        <v>2083</v>
      </c>
      <c r="U1209" s="35" t="s">
        <v>748</v>
      </c>
      <c r="V1209" s="226"/>
      <c r="W1209" s="227"/>
    </row>
    <row r="1210" s="83" customFormat="1" ht="26" customHeight="1" spans="1:23">
      <c r="A1210" s="31" t="s">
        <v>1610</v>
      </c>
      <c r="B1210" s="49" t="s">
        <v>20</v>
      </c>
      <c r="C1210" s="31" t="s">
        <v>4890</v>
      </c>
      <c r="D1210" s="49" t="s">
        <v>4891</v>
      </c>
      <c r="E1210" s="44">
        <v>44439</v>
      </c>
      <c r="F1210" s="45" t="s">
        <v>1399</v>
      </c>
      <c r="G1210" s="45" t="s">
        <v>2169</v>
      </c>
      <c r="H1210" s="46">
        <v>5</v>
      </c>
      <c r="I1210" s="47">
        <v>18</v>
      </c>
      <c r="J1210" s="48">
        <v>216000</v>
      </c>
      <c r="K1210" s="48">
        <v>216000</v>
      </c>
      <c r="L1210" s="34">
        <v>0</v>
      </c>
      <c r="M1210" s="49" t="s">
        <v>2079</v>
      </c>
      <c r="N1210" s="229" t="s">
        <v>2096</v>
      </c>
      <c r="O1210" s="39" t="s">
        <v>1997</v>
      </c>
      <c r="P1210" s="229" t="s">
        <v>2081</v>
      </c>
      <c r="Q1210" s="229" t="s">
        <v>2103</v>
      </c>
      <c r="R1210" s="229" t="s">
        <v>2128</v>
      </c>
      <c r="S1210" s="39" t="s">
        <v>2084</v>
      </c>
      <c r="T1210" s="230" t="s">
        <v>2081</v>
      </c>
      <c r="U1210" s="35" t="s">
        <v>1385</v>
      </c>
      <c r="V1210" s="226"/>
      <c r="W1210" s="227"/>
    </row>
    <row r="1211" s="83" customFormat="1" ht="26" customHeight="1" spans="1:23">
      <c r="A1211" s="31" t="s">
        <v>1610</v>
      </c>
      <c r="B1211" s="49" t="s">
        <v>20</v>
      </c>
      <c r="C1211" s="31" t="s">
        <v>4892</v>
      </c>
      <c r="D1211" s="49" t="s">
        <v>4893</v>
      </c>
      <c r="E1211" s="44">
        <v>44439</v>
      </c>
      <c r="F1211" s="45" t="s">
        <v>1399</v>
      </c>
      <c r="G1211" s="45" t="s">
        <v>2169</v>
      </c>
      <c r="H1211" s="46">
        <v>5</v>
      </c>
      <c r="I1211" s="47">
        <v>18</v>
      </c>
      <c r="J1211" s="48">
        <v>369000</v>
      </c>
      <c r="K1211" s="48">
        <v>369000</v>
      </c>
      <c r="L1211" s="34">
        <v>0</v>
      </c>
      <c r="M1211" s="49" t="s">
        <v>2079</v>
      </c>
      <c r="N1211" s="229" t="s">
        <v>2096</v>
      </c>
      <c r="O1211" s="39" t="s">
        <v>1997</v>
      </c>
      <c r="P1211" s="229" t="s">
        <v>2081</v>
      </c>
      <c r="Q1211" s="229" t="s">
        <v>2103</v>
      </c>
      <c r="R1211" s="229" t="s">
        <v>2128</v>
      </c>
      <c r="S1211" s="39" t="s">
        <v>2084</v>
      </c>
      <c r="T1211" s="230" t="s">
        <v>2081</v>
      </c>
      <c r="U1211" s="35" t="s">
        <v>1385</v>
      </c>
      <c r="V1211" s="226"/>
      <c r="W1211" s="227"/>
    </row>
    <row r="1212" s="83" customFormat="1" ht="26" customHeight="1" spans="1:23">
      <c r="A1212" s="31" t="s">
        <v>1610</v>
      </c>
      <c r="B1212" s="49" t="s">
        <v>20</v>
      </c>
      <c r="C1212" s="31" t="s">
        <v>4894</v>
      </c>
      <c r="D1212" s="49" t="s">
        <v>4895</v>
      </c>
      <c r="E1212" s="44">
        <v>44439</v>
      </c>
      <c r="F1212" s="45" t="s">
        <v>1399</v>
      </c>
      <c r="G1212" s="45" t="s">
        <v>2778</v>
      </c>
      <c r="H1212" s="46">
        <v>5</v>
      </c>
      <c r="I1212" s="47">
        <v>1</v>
      </c>
      <c r="J1212" s="48">
        <v>30000</v>
      </c>
      <c r="K1212" s="48">
        <v>30000</v>
      </c>
      <c r="L1212" s="34">
        <v>0</v>
      </c>
      <c r="M1212" s="49" t="s">
        <v>2079</v>
      </c>
      <c r="N1212" s="49" t="s">
        <v>2089</v>
      </c>
      <c r="O1212" s="33" t="s">
        <v>1997</v>
      </c>
      <c r="P1212" s="49" t="s">
        <v>2196</v>
      </c>
      <c r="Q1212" s="49" t="s">
        <v>2082</v>
      </c>
      <c r="R1212" s="49" t="s">
        <v>2267</v>
      </c>
      <c r="S1212" s="33" t="s">
        <v>2084</v>
      </c>
      <c r="T1212" s="50" t="s">
        <v>2083</v>
      </c>
      <c r="U1212" s="35" t="s">
        <v>1385</v>
      </c>
      <c r="V1212" s="226"/>
      <c r="W1212" s="227"/>
    </row>
    <row r="1213" s="83" customFormat="1" ht="26" customHeight="1" spans="1:23">
      <c r="A1213" s="31" t="s">
        <v>1610</v>
      </c>
      <c r="B1213" s="49" t="s">
        <v>20</v>
      </c>
      <c r="C1213" s="31" t="s">
        <v>4896</v>
      </c>
      <c r="D1213" s="49" t="s">
        <v>4897</v>
      </c>
      <c r="E1213" s="44">
        <v>44439</v>
      </c>
      <c r="F1213" s="45" t="s">
        <v>1399</v>
      </c>
      <c r="G1213" s="45" t="s">
        <v>2576</v>
      </c>
      <c r="H1213" s="46">
        <v>5</v>
      </c>
      <c r="I1213" s="47">
        <v>300</v>
      </c>
      <c r="J1213" s="48">
        <v>45000</v>
      </c>
      <c r="K1213" s="48">
        <v>45000</v>
      </c>
      <c r="L1213" s="34">
        <v>0</v>
      </c>
      <c r="M1213" s="49" t="s">
        <v>2079</v>
      </c>
      <c r="N1213" s="49" t="s">
        <v>2089</v>
      </c>
      <c r="O1213" s="33" t="s">
        <v>1997</v>
      </c>
      <c r="P1213" s="49" t="s">
        <v>2196</v>
      </c>
      <c r="Q1213" s="49" t="s">
        <v>2082</v>
      </c>
      <c r="R1213" s="49" t="s">
        <v>2267</v>
      </c>
      <c r="S1213" s="33" t="s">
        <v>2084</v>
      </c>
      <c r="T1213" s="50" t="s">
        <v>2083</v>
      </c>
      <c r="U1213" s="35" t="s">
        <v>1385</v>
      </c>
      <c r="V1213" s="226"/>
      <c r="W1213" s="227"/>
    </row>
    <row r="1214" s="83" customFormat="1" ht="26" customHeight="1" spans="1:23">
      <c r="A1214" s="31" t="s">
        <v>1610</v>
      </c>
      <c r="B1214" s="49" t="s">
        <v>20</v>
      </c>
      <c r="C1214" s="31" t="s">
        <v>4898</v>
      </c>
      <c r="D1214" s="49" t="s">
        <v>4899</v>
      </c>
      <c r="E1214" s="44">
        <v>44439</v>
      </c>
      <c r="F1214" s="45" t="s">
        <v>1399</v>
      </c>
      <c r="G1214" s="45" t="s">
        <v>4900</v>
      </c>
      <c r="H1214" s="46">
        <v>5</v>
      </c>
      <c r="I1214" s="47">
        <v>2</v>
      </c>
      <c r="J1214" s="48">
        <v>36000</v>
      </c>
      <c r="K1214" s="48">
        <v>36000</v>
      </c>
      <c r="L1214" s="34">
        <v>0</v>
      </c>
      <c r="M1214" s="49" t="s">
        <v>2079</v>
      </c>
      <c r="N1214" s="49" t="s">
        <v>2089</v>
      </c>
      <c r="O1214" s="33" t="s">
        <v>1997</v>
      </c>
      <c r="P1214" s="49" t="s">
        <v>2196</v>
      </c>
      <c r="Q1214" s="49" t="s">
        <v>2082</v>
      </c>
      <c r="R1214" s="49" t="s">
        <v>2267</v>
      </c>
      <c r="S1214" s="33" t="s">
        <v>2084</v>
      </c>
      <c r="T1214" s="50" t="s">
        <v>2083</v>
      </c>
      <c r="U1214" s="35" t="s">
        <v>1385</v>
      </c>
      <c r="V1214" s="226"/>
      <c r="W1214" s="227"/>
    </row>
    <row r="1215" s="83" customFormat="1" ht="26" customHeight="1" spans="1:23">
      <c r="A1215" s="31" t="s">
        <v>1610</v>
      </c>
      <c r="B1215" s="49" t="s">
        <v>20</v>
      </c>
      <c r="C1215" s="31" t="s">
        <v>4901</v>
      </c>
      <c r="D1215" s="49" t="s">
        <v>4902</v>
      </c>
      <c r="E1215" s="44">
        <v>44439</v>
      </c>
      <c r="F1215" s="45" t="s">
        <v>1399</v>
      </c>
      <c r="G1215" s="45" t="s">
        <v>4900</v>
      </c>
      <c r="H1215" s="46">
        <v>5</v>
      </c>
      <c r="I1215" s="47">
        <v>2</v>
      </c>
      <c r="J1215" s="48">
        <v>7290</v>
      </c>
      <c r="K1215" s="48">
        <v>7290</v>
      </c>
      <c r="L1215" s="34">
        <v>0</v>
      </c>
      <c r="M1215" s="49" t="s">
        <v>2079</v>
      </c>
      <c r="N1215" s="49" t="s">
        <v>2089</v>
      </c>
      <c r="O1215" s="33" t="s">
        <v>1997</v>
      </c>
      <c r="P1215" s="49" t="s">
        <v>2196</v>
      </c>
      <c r="Q1215" s="49" t="s">
        <v>2082</v>
      </c>
      <c r="R1215" s="49" t="s">
        <v>2950</v>
      </c>
      <c r="S1215" s="33" t="s">
        <v>2084</v>
      </c>
      <c r="T1215" s="50" t="s">
        <v>2083</v>
      </c>
      <c r="U1215" s="35" t="s">
        <v>1385</v>
      </c>
      <c r="V1215" s="226"/>
      <c r="W1215" s="227"/>
    </row>
    <row r="1216" s="83" customFormat="1" ht="26" customHeight="1" spans="1:23">
      <c r="A1216" s="31" t="s">
        <v>1610</v>
      </c>
      <c r="B1216" s="49" t="s">
        <v>20</v>
      </c>
      <c r="C1216" s="31" t="s">
        <v>4903</v>
      </c>
      <c r="D1216" s="49" t="s">
        <v>4904</v>
      </c>
      <c r="E1216" s="44">
        <v>44439</v>
      </c>
      <c r="F1216" s="45" t="s">
        <v>1399</v>
      </c>
      <c r="G1216" s="45" t="s">
        <v>2095</v>
      </c>
      <c r="H1216" s="46">
        <v>5</v>
      </c>
      <c r="I1216" s="47">
        <v>40</v>
      </c>
      <c r="J1216" s="48">
        <v>8000</v>
      </c>
      <c r="K1216" s="48">
        <v>8000</v>
      </c>
      <c r="L1216" s="34">
        <v>0</v>
      </c>
      <c r="M1216" s="49" t="s">
        <v>2079</v>
      </c>
      <c r="N1216" s="76" t="s">
        <v>2110</v>
      </c>
      <c r="O1216" s="33" t="s">
        <v>1997</v>
      </c>
      <c r="P1216" s="49" t="s">
        <v>2196</v>
      </c>
      <c r="Q1216" s="49" t="s">
        <v>2082</v>
      </c>
      <c r="R1216" s="49" t="s">
        <v>2950</v>
      </c>
      <c r="S1216" s="33" t="s">
        <v>2084</v>
      </c>
      <c r="T1216" s="50" t="s">
        <v>2083</v>
      </c>
      <c r="U1216" s="35" t="s">
        <v>1385</v>
      </c>
      <c r="V1216" s="226"/>
      <c r="W1216" s="227"/>
    </row>
    <row r="1217" s="83" customFormat="1" ht="26" customHeight="1" spans="1:23">
      <c r="A1217" s="31" t="s">
        <v>1610</v>
      </c>
      <c r="B1217" s="49" t="s">
        <v>20</v>
      </c>
      <c r="C1217" s="31" t="s">
        <v>4905</v>
      </c>
      <c r="D1217" s="49" t="s">
        <v>4906</v>
      </c>
      <c r="E1217" s="44">
        <v>44439</v>
      </c>
      <c r="F1217" s="45" t="s">
        <v>1399</v>
      </c>
      <c r="G1217" s="45" t="s">
        <v>2095</v>
      </c>
      <c r="H1217" s="46">
        <v>5</v>
      </c>
      <c r="I1217" s="47">
        <v>10</v>
      </c>
      <c r="J1217" s="48">
        <v>15000</v>
      </c>
      <c r="K1217" s="48">
        <v>15000</v>
      </c>
      <c r="L1217" s="34">
        <v>0</v>
      </c>
      <c r="M1217" s="49" t="s">
        <v>2079</v>
      </c>
      <c r="N1217" s="76" t="s">
        <v>2110</v>
      </c>
      <c r="O1217" s="33" t="s">
        <v>1997</v>
      </c>
      <c r="P1217" s="49" t="s">
        <v>2196</v>
      </c>
      <c r="Q1217" s="49" t="s">
        <v>2082</v>
      </c>
      <c r="R1217" s="49" t="s">
        <v>2950</v>
      </c>
      <c r="S1217" s="33" t="s">
        <v>2084</v>
      </c>
      <c r="T1217" s="50" t="s">
        <v>2083</v>
      </c>
      <c r="U1217" s="35" t="s">
        <v>1385</v>
      </c>
      <c r="V1217" s="226"/>
      <c r="W1217" s="227"/>
    </row>
    <row r="1218" s="83" customFormat="1" ht="26" customHeight="1" spans="1:23">
      <c r="A1218" s="31" t="s">
        <v>1610</v>
      </c>
      <c r="B1218" s="49" t="s">
        <v>20</v>
      </c>
      <c r="C1218" s="31" t="s">
        <v>4907</v>
      </c>
      <c r="D1218" s="49" t="s">
        <v>4908</v>
      </c>
      <c r="E1218" s="44">
        <v>44439</v>
      </c>
      <c r="F1218" s="45" t="s">
        <v>1399</v>
      </c>
      <c r="G1218" s="45" t="s">
        <v>2095</v>
      </c>
      <c r="H1218" s="46">
        <v>5</v>
      </c>
      <c r="I1218" s="47">
        <v>100</v>
      </c>
      <c r="J1218" s="48">
        <v>20000</v>
      </c>
      <c r="K1218" s="48">
        <v>20000</v>
      </c>
      <c r="L1218" s="34">
        <v>0</v>
      </c>
      <c r="M1218" s="49" t="s">
        <v>2079</v>
      </c>
      <c r="N1218" s="76" t="s">
        <v>2110</v>
      </c>
      <c r="O1218" s="33" t="s">
        <v>1997</v>
      </c>
      <c r="P1218" s="49" t="s">
        <v>2196</v>
      </c>
      <c r="Q1218" s="49" t="s">
        <v>2082</v>
      </c>
      <c r="R1218" s="49" t="s">
        <v>2214</v>
      </c>
      <c r="S1218" s="33" t="s">
        <v>2084</v>
      </c>
      <c r="T1218" s="50" t="s">
        <v>2083</v>
      </c>
      <c r="U1218" s="35" t="s">
        <v>1385</v>
      </c>
      <c r="V1218" s="226"/>
      <c r="W1218" s="227"/>
    </row>
    <row r="1219" s="83" customFormat="1" ht="26" customHeight="1" spans="1:23">
      <c r="A1219" s="31" t="s">
        <v>1610</v>
      </c>
      <c r="B1219" s="49" t="s">
        <v>20</v>
      </c>
      <c r="C1219" s="31" t="s">
        <v>4909</v>
      </c>
      <c r="D1219" s="49" t="s">
        <v>4910</v>
      </c>
      <c r="E1219" s="44">
        <v>44439</v>
      </c>
      <c r="F1219" s="45" t="s">
        <v>1399</v>
      </c>
      <c r="G1219" s="45" t="s">
        <v>2092</v>
      </c>
      <c r="H1219" s="46">
        <v>5</v>
      </c>
      <c r="I1219" s="47">
        <v>40</v>
      </c>
      <c r="J1219" s="48">
        <v>260000</v>
      </c>
      <c r="K1219" s="48">
        <v>260000</v>
      </c>
      <c r="L1219" s="34">
        <v>0</v>
      </c>
      <c r="M1219" s="49" t="s">
        <v>2079</v>
      </c>
      <c r="N1219" s="76" t="s">
        <v>2110</v>
      </c>
      <c r="O1219" s="33" t="s">
        <v>1997</v>
      </c>
      <c r="P1219" s="49" t="s">
        <v>2196</v>
      </c>
      <c r="Q1219" s="49" t="s">
        <v>2082</v>
      </c>
      <c r="R1219" s="49" t="s">
        <v>2196</v>
      </c>
      <c r="S1219" s="33" t="s">
        <v>2084</v>
      </c>
      <c r="T1219" s="50" t="s">
        <v>2083</v>
      </c>
      <c r="U1219" s="35" t="s">
        <v>1385</v>
      </c>
      <c r="V1219" s="226"/>
      <c r="W1219" s="227"/>
    </row>
    <row r="1220" s="83" customFormat="1" ht="26" customHeight="1" spans="1:23">
      <c r="A1220" s="31" t="s">
        <v>1610</v>
      </c>
      <c r="B1220" s="49" t="s">
        <v>20</v>
      </c>
      <c r="C1220" s="31" t="s">
        <v>4911</v>
      </c>
      <c r="D1220" s="49" t="s">
        <v>4912</v>
      </c>
      <c r="E1220" s="44">
        <v>44439</v>
      </c>
      <c r="F1220" s="45" t="s">
        <v>1399</v>
      </c>
      <c r="G1220" s="45" t="s">
        <v>2092</v>
      </c>
      <c r="H1220" s="46">
        <v>5</v>
      </c>
      <c r="I1220" s="47">
        <v>1</v>
      </c>
      <c r="J1220" s="48">
        <v>9500</v>
      </c>
      <c r="K1220" s="48">
        <v>9500</v>
      </c>
      <c r="L1220" s="34">
        <v>0</v>
      </c>
      <c r="M1220" s="49" t="s">
        <v>2079</v>
      </c>
      <c r="N1220" s="49" t="s">
        <v>2096</v>
      </c>
      <c r="O1220" s="33" t="s">
        <v>1997</v>
      </c>
      <c r="P1220" s="49" t="s">
        <v>2196</v>
      </c>
      <c r="Q1220" s="49" t="s">
        <v>2082</v>
      </c>
      <c r="R1220" s="49" t="s">
        <v>2196</v>
      </c>
      <c r="S1220" s="33" t="s">
        <v>2084</v>
      </c>
      <c r="T1220" s="50" t="s">
        <v>2083</v>
      </c>
      <c r="U1220" s="35" t="s">
        <v>1385</v>
      </c>
      <c r="V1220" s="226"/>
      <c r="W1220" s="227"/>
    </row>
    <row r="1221" s="83" customFormat="1" ht="26" customHeight="1" spans="1:23">
      <c r="A1221" s="31" t="s">
        <v>1610</v>
      </c>
      <c r="B1221" s="49" t="s">
        <v>20</v>
      </c>
      <c r="C1221" s="31" t="s">
        <v>4913</v>
      </c>
      <c r="D1221" s="49" t="s">
        <v>4914</v>
      </c>
      <c r="E1221" s="44">
        <v>44439</v>
      </c>
      <c r="F1221" s="45" t="s">
        <v>1399</v>
      </c>
      <c r="G1221" s="45" t="s">
        <v>2092</v>
      </c>
      <c r="H1221" s="46">
        <v>5</v>
      </c>
      <c r="I1221" s="47">
        <v>8</v>
      </c>
      <c r="J1221" s="48">
        <v>80000</v>
      </c>
      <c r="K1221" s="48">
        <v>80000</v>
      </c>
      <c r="L1221" s="34">
        <v>0</v>
      </c>
      <c r="M1221" s="49" t="s">
        <v>2079</v>
      </c>
      <c r="N1221" s="76" t="s">
        <v>2110</v>
      </c>
      <c r="O1221" s="33" t="s">
        <v>1997</v>
      </c>
      <c r="P1221" s="49" t="s">
        <v>2196</v>
      </c>
      <c r="Q1221" s="49" t="s">
        <v>2082</v>
      </c>
      <c r="R1221" s="49" t="s">
        <v>2196</v>
      </c>
      <c r="S1221" s="33" t="s">
        <v>2084</v>
      </c>
      <c r="T1221" s="50" t="s">
        <v>2083</v>
      </c>
      <c r="U1221" s="35" t="s">
        <v>1385</v>
      </c>
      <c r="V1221" s="226"/>
      <c r="W1221" s="227"/>
    </row>
    <row r="1222" s="83" customFormat="1" ht="26" customHeight="1" spans="1:23">
      <c r="A1222" s="31" t="s">
        <v>1610</v>
      </c>
      <c r="B1222" s="49" t="s">
        <v>20</v>
      </c>
      <c r="C1222" s="31" t="s">
        <v>4915</v>
      </c>
      <c r="D1222" s="49" t="s">
        <v>4916</v>
      </c>
      <c r="E1222" s="44">
        <v>44439</v>
      </c>
      <c r="F1222" s="45" t="s">
        <v>1399</v>
      </c>
      <c r="G1222" s="45" t="s">
        <v>2078</v>
      </c>
      <c r="H1222" s="46">
        <v>10</v>
      </c>
      <c r="I1222" s="47">
        <v>3</v>
      </c>
      <c r="J1222" s="48">
        <v>56400</v>
      </c>
      <c r="K1222" s="48">
        <v>56400</v>
      </c>
      <c r="L1222" s="34">
        <v>0</v>
      </c>
      <c r="M1222" s="49" t="s">
        <v>2079</v>
      </c>
      <c r="N1222" s="49" t="s">
        <v>2089</v>
      </c>
      <c r="O1222" s="33" t="s">
        <v>1997</v>
      </c>
      <c r="P1222" s="49" t="s">
        <v>2196</v>
      </c>
      <c r="Q1222" s="49" t="s">
        <v>2082</v>
      </c>
      <c r="R1222" s="49" t="s">
        <v>2267</v>
      </c>
      <c r="S1222" s="33" t="s">
        <v>2084</v>
      </c>
      <c r="T1222" s="50" t="s">
        <v>2083</v>
      </c>
      <c r="U1222" s="35" t="s">
        <v>1385</v>
      </c>
      <c r="V1222" s="226"/>
      <c r="W1222" s="227"/>
    </row>
    <row r="1223" s="83" customFormat="1" ht="26" customHeight="1" spans="1:23">
      <c r="A1223" s="31" t="s">
        <v>1610</v>
      </c>
      <c r="B1223" s="49" t="s">
        <v>20</v>
      </c>
      <c r="C1223" s="31" t="s">
        <v>4917</v>
      </c>
      <c r="D1223" s="49" t="s">
        <v>4918</v>
      </c>
      <c r="E1223" s="44">
        <v>44439</v>
      </c>
      <c r="F1223" s="45" t="s">
        <v>1399</v>
      </c>
      <c r="G1223" s="45" t="s">
        <v>2092</v>
      </c>
      <c r="H1223" s="46">
        <v>5</v>
      </c>
      <c r="I1223" s="47">
        <v>1</v>
      </c>
      <c r="J1223" s="48">
        <v>20000</v>
      </c>
      <c r="K1223" s="48">
        <v>20000</v>
      </c>
      <c r="L1223" s="34">
        <v>0</v>
      </c>
      <c r="M1223" s="49" t="s">
        <v>2079</v>
      </c>
      <c r="N1223" s="49" t="s">
        <v>2096</v>
      </c>
      <c r="O1223" s="33" t="s">
        <v>1997</v>
      </c>
      <c r="P1223" s="49" t="s">
        <v>2196</v>
      </c>
      <c r="Q1223" s="49" t="s">
        <v>2082</v>
      </c>
      <c r="R1223" s="49" t="s">
        <v>2196</v>
      </c>
      <c r="S1223" s="33" t="s">
        <v>2084</v>
      </c>
      <c r="T1223" s="50" t="s">
        <v>2083</v>
      </c>
      <c r="U1223" s="35" t="s">
        <v>1385</v>
      </c>
      <c r="V1223" s="226"/>
      <c r="W1223" s="227"/>
    </row>
    <row r="1224" s="83" customFormat="1" ht="26" customHeight="1" spans="1:23">
      <c r="A1224" s="31" t="s">
        <v>1610</v>
      </c>
      <c r="B1224" s="49" t="s">
        <v>20</v>
      </c>
      <c r="C1224" s="31" t="s">
        <v>4919</v>
      </c>
      <c r="D1224" s="49" t="s">
        <v>4920</v>
      </c>
      <c r="E1224" s="44">
        <v>44439</v>
      </c>
      <c r="F1224" s="45" t="s">
        <v>1399</v>
      </c>
      <c r="G1224" s="45" t="s">
        <v>2095</v>
      </c>
      <c r="H1224" s="46">
        <v>5</v>
      </c>
      <c r="I1224" s="47">
        <v>4</v>
      </c>
      <c r="J1224" s="48">
        <v>12000</v>
      </c>
      <c r="K1224" s="48">
        <v>12000</v>
      </c>
      <c r="L1224" s="34">
        <v>0</v>
      </c>
      <c r="M1224" s="49" t="s">
        <v>2079</v>
      </c>
      <c r="N1224" s="76" t="s">
        <v>2110</v>
      </c>
      <c r="O1224" s="33" t="s">
        <v>1997</v>
      </c>
      <c r="P1224" s="49" t="s">
        <v>2196</v>
      </c>
      <c r="Q1224" s="49" t="s">
        <v>2082</v>
      </c>
      <c r="R1224" s="49" t="s">
        <v>2196</v>
      </c>
      <c r="S1224" s="33" t="s">
        <v>2084</v>
      </c>
      <c r="T1224" s="50" t="s">
        <v>2083</v>
      </c>
      <c r="U1224" s="35" t="s">
        <v>1385</v>
      </c>
      <c r="V1224" s="226"/>
      <c r="W1224" s="227"/>
    </row>
    <row r="1225" s="83" customFormat="1" ht="26" customHeight="1" spans="1:23">
      <c r="A1225" s="31" t="s">
        <v>1610</v>
      </c>
      <c r="B1225" s="49" t="s">
        <v>20</v>
      </c>
      <c r="C1225" s="31" t="s">
        <v>4921</v>
      </c>
      <c r="D1225" s="49" t="s">
        <v>4922</v>
      </c>
      <c r="E1225" s="44">
        <v>44439</v>
      </c>
      <c r="F1225" s="45" t="s">
        <v>1399</v>
      </c>
      <c r="G1225" s="45" t="s">
        <v>2092</v>
      </c>
      <c r="H1225" s="46">
        <v>5</v>
      </c>
      <c r="I1225" s="47">
        <v>1</v>
      </c>
      <c r="J1225" s="48">
        <v>5400</v>
      </c>
      <c r="K1225" s="48">
        <v>5400</v>
      </c>
      <c r="L1225" s="34">
        <v>0</v>
      </c>
      <c r="M1225" s="49" t="s">
        <v>2079</v>
      </c>
      <c r="N1225" s="76" t="s">
        <v>2110</v>
      </c>
      <c r="O1225" s="33" t="s">
        <v>1997</v>
      </c>
      <c r="P1225" s="49" t="s">
        <v>2196</v>
      </c>
      <c r="Q1225" s="49" t="s">
        <v>2082</v>
      </c>
      <c r="R1225" s="49" t="s">
        <v>2196</v>
      </c>
      <c r="S1225" s="33" t="s">
        <v>2084</v>
      </c>
      <c r="T1225" s="50" t="s">
        <v>2083</v>
      </c>
      <c r="U1225" s="35" t="s">
        <v>1385</v>
      </c>
      <c r="V1225" s="226"/>
      <c r="W1225" s="227"/>
    </row>
    <row r="1226" s="83" customFormat="1" ht="26" customHeight="1" spans="1:23">
      <c r="A1226" s="31" t="s">
        <v>1610</v>
      </c>
      <c r="B1226" s="49" t="s">
        <v>20</v>
      </c>
      <c r="C1226" s="31" t="s">
        <v>4923</v>
      </c>
      <c r="D1226" s="49" t="s">
        <v>4924</v>
      </c>
      <c r="E1226" s="44">
        <v>44439</v>
      </c>
      <c r="F1226" s="45" t="s">
        <v>1399</v>
      </c>
      <c r="G1226" s="45" t="s">
        <v>2169</v>
      </c>
      <c r="H1226" s="46">
        <v>5</v>
      </c>
      <c r="I1226" s="47">
        <v>1</v>
      </c>
      <c r="J1226" s="48">
        <v>6000</v>
      </c>
      <c r="K1226" s="48">
        <v>6000</v>
      </c>
      <c r="L1226" s="34">
        <v>0</v>
      </c>
      <c r="M1226" s="49" t="s">
        <v>2079</v>
      </c>
      <c r="N1226" s="49" t="s">
        <v>2096</v>
      </c>
      <c r="O1226" s="33" t="s">
        <v>1997</v>
      </c>
      <c r="P1226" s="49" t="s">
        <v>2196</v>
      </c>
      <c r="Q1226" s="49" t="s">
        <v>2082</v>
      </c>
      <c r="R1226" s="49" t="s">
        <v>2196</v>
      </c>
      <c r="S1226" s="33" t="s">
        <v>2084</v>
      </c>
      <c r="T1226" s="50" t="s">
        <v>2083</v>
      </c>
      <c r="U1226" s="35" t="s">
        <v>1385</v>
      </c>
      <c r="V1226" s="226" t="s">
        <v>4925</v>
      </c>
      <c r="W1226" s="227" t="s">
        <v>4926</v>
      </c>
    </row>
    <row r="1227" s="83" customFormat="1" ht="26" customHeight="1" spans="1:23">
      <c r="A1227" s="31" t="s">
        <v>1610</v>
      </c>
      <c r="B1227" s="49" t="s">
        <v>20</v>
      </c>
      <c r="C1227" s="31" t="s">
        <v>4927</v>
      </c>
      <c r="D1227" s="49" t="s">
        <v>4928</v>
      </c>
      <c r="E1227" s="44">
        <v>44439</v>
      </c>
      <c r="F1227" s="45" t="s">
        <v>1399</v>
      </c>
      <c r="G1227" s="45" t="s">
        <v>2169</v>
      </c>
      <c r="H1227" s="46">
        <v>5</v>
      </c>
      <c r="I1227" s="47">
        <v>1</v>
      </c>
      <c r="J1227" s="48">
        <v>250</v>
      </c>
      <c r="K1227" s="48">
        <v>250</v>
      </c>
      <c r="L1227" s="34">
        <v>0</v>
      </c>
      <c r="M1227" s="49" t="s">
        <v>2079</v>
      </c>
      <c r="N1227" s="49" t="s">
        <v>2096</v>
      </c>
      <c r="O1227" s="33" t="s">
        <v>1997</v>
      </c>
      <c r="P1227" s="49" t="s">
        <v>2196</v>
      </c>
      <c r="Q1227" s="49" t="s">
        <v>2082</v>
      </c>
      <c r="R1227" s="49" t="s">
        <v>2196</v>
      </c>
      <c r="S1227" s="33" t="s">
        <v>2084</v>
      </c>
      <c r="T1227" s="50" t="s">
        <v>2083</v>
      </c>
      <c r="U1227" s="35" t="s">
        <v>1385</v>
      </c>
      <c r="V1227" s="226"/>
      <c r="W1227" s="227"/>
    </row>
    <row r="1228" s="83" customFormat="1" ht="26" customHeight="1" spans="1:23">
      <c r="A1228" s="31" t="s">
        <v>1610</v>
      </c>
      <c r="B1228" s="49" t="s">
        <v>20</v>
      </c>
      <c r="C1228" s="31" t="s">
        <v>4929</v>
      </c>
      <c r="D1228" s="49" t="s">
        <v>4930</v>
      </c>
      <c r="E1228" s="44">
        <v>44439</v>
      </c>
      <c r="F1228" s="45" t="s">
        <v>1399</v>
      </c>
      <c r="G1228" s="45" t="s">
        <v>2243</v>
      </c>
      <c r="H1228" s="46">
        <v>3</v>
      </c>
      <c r="I1228" s="47">
        <v>1</v>
      </c>
      <c r="J1228" s="48">
        <v>20000</v>
      </c>
      <c r="K1228" s="48">
        <v>20000</v>
      </c>
      <c r="L1228" s="34">
        <v>0</v>
      </c>
      <c r="M1228" s="49" t="s">
        <v>2079</v>
      </c>
      <c r="N1228" s="49" t="s">
        <v>2089</v>
      </c>
      <c r="O1228" s="33" t="s">
        <v>1997</v>
      </c>
      <c r="P1228" s="49" t="s">
        <v>2196</v>
      </c>
      <c r="Q1228" s="49" t="s">
        <v>2082</v>
      </c>
      <c r="R1228" s="49" t="s">
        <v>2196</v>
      </c>
      <c r="S1228" s="33" t="s">
        <v>2084</v>
      </c>
      <c r="T1228" s="50" t="s">
        <v>2083</v>
      </c>
      <c r="U1228" s="35" t="s">
        <v>1385</v>
      </c>
      <c r="V1228" s="226"/>
      <c r="W1228" s="227"/>
    </row>
    <row r="1229" s="83" customFormat="1" ht="26" customHeight="1" spans="1:23">
      <c r="A1229" s="31" t="s">
        <v>1610</v>
      </c>
      <c r="B1229" s="49" t="s">
        <v>20</v>
      </c>
      <c r="C1229" s="31" t="s">
        <v>4931</v>
      </c>
      <c r="D1229" s="49" t="s">
        <v>4932</v>
      </c>
      <c r="E1229" s="44">
        <v>44439</v>
      </c>
      <c r="F1229" s="45" t="s">
        <v>1399</v>
      </c>
      <c r="G1229" s="45" t="s">
        <v>2092</v>
      </c>
      <c r="H1229" s="46">
        <v>5</v>
      </c>
      <c r="I1229" s="47">
        <v>1</v>
      </c>
      <c r="J1229" s="48">
        <v>3000</v>
      </c>
      <c r="K1229" s="48">
        <v>3000</v>
      </c>
      <c r="L1229" s="34">
        <v>0</v>
      </c>
      <c r="M1229" s="49" t="s">
        <v>2079</v>
      </c>
      <c r="N1229" s="76" t="s">
        <v>2110</v>
      </c>
      <c r="O1229" s="33" t="s">
        <v>1997</v>
      </c>
      <c r="P1229" s="49" t="s">
        <v>2196</v>
      </c>
      <c r="Q1229" s="49" t="s">
        <v>2082</v>
      </c>
      <c r="R1229" s="49" t="s">
        <v>2196</v>
      </c>
      <c r="S1229" s="33" t="s">
        <v>2084</v>
      </c>
      <c r="T1229" s="50" t="s">
        <v>2083</v>
      </c>
      <c r="U1229" s="35" t="s">
        <v>1385</v>
      </c>
      <c r="V1229" s="226"/>
      <c r="W1229" s="227"/>
    </row>
    <row r="1230" s="83" customFormat="1" ht="26" customHeight="1" spans="1:23">
      <c r="A1230" s="31" t="s">
        <v>1610</v>
      </c>
      <c r="B1230" s="49" t="s">
        <v>20</v>
      </c>
      <c r="C1230" s="31" t="s">
        <v>4933</v>
      </c>
      <c r="D1230" s="49" t="s">
        <v>4934</v>
      </c>
      <c r="E1230" s="44">
        <v>44439</v>
      </c>
      <c r="F1230" s="45" t="s">
        <v>1399</v>
      </c>
      <c r="G1230" s="45" t="s">
        <v>2243</v>
      </c>
      <c r="H1230" s="46">
        <v>3</v>
      </c>
      <c r="I1230" s="47">
        <v>1</v>
      </c>
      <c r="J1230" s="48">
        <v>94600</v>
      </c>
      <c r="K1230" s="48">
        <v>94600</v>
      </c>
      <c r="L1230" s="34">
        <v>0</v>
      </c>
      <c r="M1230" s="49" t="s">
        <v>2123</v>
      </c>
      <c r="N1230" s="49" t="s">
        <v>2124</v>
      </c>
      <c r="O1230" s="33" t="s">
        <v>1997</v>
      </c>
      <c r="P1230" s="49" t="s">
        <v>2196</v>
      </c>
      <c r="Q1230" s="49" t="s">
        <v>2082</v>
      </c>
      <c r="R1230" s="49" t="s">
        <v>2196</v>
      </c>
      <c r="S1230" s="33" t="s">
        <v>2084</v>
      </c>
      <c r="T1230" s="50" t="s">
        <v>2083</v>
      </c>
      <c r="U1230" s="35" t="s">
        <v>1385</v>
      </c>
      <c r="V1230" s="226"/>
      <c r="W1230" s="227"/>
    </row>
    <row r="1231" s="83" customFormat="1" ht="26" customHeight="1" spans="1:23">
      <c r="A1231" s="110" t="s">
        <v>1618</v>
      </c>
      <c r="B1231" s="49" t="s">
        <v>20</v>
      </c>
      <c r="C1231" s="31" t="s">
        <v>4935</v>
      </c>
      <c r="D1231" s="49" t="s">
        <v>4936</v>
      </c>
      <c r="E1231" s="44">
        <v>44773</v>
      </c>
      <c r="F1231" s="45" t="s">
        <v>4937</v>
      </c>
      <c r="G1231" s="45" t="s">
        <v>2095</v>
      </c>
      <c r="H1231" s="46">
        <v>10</v>
      </c>
      <c r="I1231" s="47">
        <v>1</v>
      </c>
      <c r="J1231" s="48">
        <v>1686734.85108623</v>
      </c>
      <c r="K1231" s="34">
        <v>373892.891990781</v>
      </c>
      <c r="L1231" s="34">
        <v>1312841.95909545</v>
      </c>
      <c r="M1231" s="49" t="s">
        <v>2079</v>
      </c>
      <c r="N1231" s="49" t="s">
        <v>2089</v>
      </c>
      <c r="O1231" s="33" t="s">
        <v>1997</v>
      </c>
      <c r="P1231" s="49" t="s">
        <v>2081</v>
      </c>
      <c r="Q1231" s="49" t="s">
        <v>2082</v>
      </c>
      <c r="R1231" s="49" t="s">
        <v>2083</v>
      </c>
      <c r="S1231" s="33" t="s">
        <v>2084</v>
      </c>
      <c r="T1231" s="50" t="s">
        <v>2083</v>
      </c>
      <c r="U1231" s="35" t="s">
        <v>1322</v>
      </c>
      <c r="V1231" s="226"/>
      <c r="W1231" s="227"/>
    </row>
    <row r="1232" s="83" customFormat="1" ht="26" customHeight="1" spans="1:23">
      <c r="A1232" s="110" t="s">
        <v>1618</v>
      </c>
      <c r="B1232" s="49" t="s">
        <v>20</v>
      </c>
      <c r="C1232" s="31" t="s">
        <v>4938</v>
      </c>
      <c r="D1232" s="49" t="s">
        <v>4939</v>
      </c>
      <c r="E1232" s="44">
        <v>44773</v>
      </c>
      <c r="F1232" s="45" t="s">
        <v>4937</v>
      </c>
      <c r="G1232" s="47" t="s">
        <v>4940</v>
      </c>
      <c r="H1232" s="46">
        <v>10</v>
      </c>
      <c r="I1232" s="47">
        <v>1</v>
      </c>
      <c r="J1232" s="48">
        <v>58422.6377527297</v>
      </c>
      <c r="K1232" s="34">
        <v>12950.3513685218</v>
      </c>
      <c r="L1232" s="34">
        <v>45472.2863842079</v>
      </c>
      <c r="M1232" s="49" t="s">
        <v>2079</v>
      </c>
      <c r="N1232" s="49" t="s">
        <v>2089</v>
      </c>
      <c r="O1232" s="33" t="s">
        <v>1997</v>
      </c>
      <c r="P1232" s="49" t="s">
        <v>2081</v>
      </c>
      <c r="Q1232" s="49" t="s">
        <v>2082</v>
      </c>
      <c r="R1232" s="49" t="s">
        <v>2083</v>
      </c>
      <c r="S1232" s="33" t="s">
        <v>2084</v>
      </c>
      <c r="T1232" s="50" t="s">
        <v>2083</v>
      </c>
      <c r="U1232" s="35" t="s">
        <v>1322</v>
      </c>
      <c r="V1232" s="226"/>
      <c r="W1232" s="227"/>
    </row>
    <row r="1233" s="83" customFormat="1" ht="26" customHeight="1" spans="1:23">
      <c r="A1233" s="110" t="s">
        <v>1618</v>
      </c>
      <c r="B1233" s="49" t="s">
        <v>20</v>
      </c>
      <c r="C1233" s="31" t="s">
        <v>4941</v>
      </c>
      <c r="D1233" s="49" t="s">
        <v>4942</v>
      </c>
      <c r="E1233" s="44">
        <v>44773</v>
      </c>
      <c r="F1233" s="45" t="s">
        <v>4937</v>
      </c>
      <c r="G1233" s="45" t="s">
        <v>2095</v>
      </c>
      <c r="H1233" s="46">
        <v>10</v>
      </c>
      <c r="I1233" s="47">
        <v>6</v>
      </c>
      <c r="J1233" s="48">
        <v>2936.94231966016</v>
      </c>
      <c r="K1233" s="34">
        <v>651.022214191336</v>
      </c>
      <c r="L1233" s="34">
        <v>2285.92010546882</v>
      </c>
      <c r="M1233" s="49" t="s">
        <v>2079</v>
      </c>
      <c r="N1233" s="49" t="s">
        <v>2089</v>
      </c>
      <c r="O1233" s="33" t="s">
        <v>1997</v>
      </c>
      <c r="P1233" s="49" t="s">
        <v>2081</v>
      </c>
      <c r="Q1233" s="49" t="s">
        <v>2082</v>
      </c>
      <c r="R1233" s="49" t="s">
        <v>2083</v>
      </c>
      <c r="S1233" s="33" t="s">
        <v>2084</v>
      </c>
      <c r="T1233" s="50" t="s">
        <v>2083</v>
      </c>
      <c r="U1233" s="35" t="s">
        <v>1322</v>
      </c>
      <c r="V1233" s="226"/>
      <c r="W1233" s="227"/>
    </row>
    <row r="1234" s="83" customFormat="1" ht="26" customHeight="1" spans="1:23">
      <c r="A1234" s="110" t="s">
        <v>1618</v>
      </c>
      <c r="B1234" s="49" t="s">
        <v>20</v>
      </c>
      <c r="C1234" s="31" t="s">
        <v>4943</v>
      </c>
      <c r="D1234" s="49" t="s">
        <v>4942</v>
      </c>
      <c r="E1234" s="44">
        <v>44773</v>
      </c>
      <c r="F1234" s="45" t="s">
        <v>4937</v>
      </c>
      <c r="G1234" s="45" t="s">
        <v>2095</v>
      </c>
      <c r="H1234" s="46">
        <v>10</v>
      </c>
      <c r="I1234" s="47">
        <v>1</v>
      </c>
      <c r="J1234" s="48">
        <v>5800.42648680809</v>
      </c>
      <c r="K1234" s="34">
        <v>1285.76120457579</v>
      </c>
      <c r="L1234" s="34">
        <v>4514.6652822323</v>
      </c>
      <c r="M1234" s="49" t="s">
        <v>2079</v>
      </c>
      <c r="N1234" s="49" t="s">
        <v>2089</v>
      </c>
      <c r="O1234" s="33" t="s">
        <v>1997</v>
      </c>
      <c r="P1234" s="49" t="s">
        <v>2081</v>
      </c>
      <c r="Q1234" s="49" t="s">
        <v>2082</v>
      </c>
      <c r="R1234" s="49" t="s">
        <v>2083</v>
      </c>
      <c r="S1234" s="33" t="s">
        <v>2084</v>
      </c>
      <c r="T1234" s="50" t="s">
        <v>2083</v>
      </c>
      <c r="U1234" s="35" t="s">
        <v>1322</v>
      </c>
      <c r="V1234" s="226"/>
      <c r="W1234" s="227"/>
    </row>
    <row r="1235" s="83" customFormat="1" ht="26" customHeight="1" spans="1:23">
      <c r="A1235" s="110" t="s">
        <v>1618</v>
      </c>
      <c r="B1235" s="49" t="s">
        <v>20</v>
      </c>
      <c r="C1235" s="31" t="s">
        <v>4944</v>
      </c>
      <c r="D1235" s="49" t="s">
        <v>4945</v>
      </c>
      <c r="E1235" s="44">
        <v>44773</v>
      </c>
      <c r="F1235" s="45" t="s">
        <v>4937</v>
      </c>
      <c r="G1235" s="47" t="s">
        <v>4163</v>
      </c>
      <c r="H1235" s="46">
        <v>10</v>
      </c>
      <c r="I1235" s="47">
        <v>1</v>
      </c>
      <c r="J1235" s="48">
        <v>6624.48269148332</v>
      </c>
      <c r="K1235" s="34">
        <v>1468.42699661214</v>
      </c>
      <c r="L1235" s="34">
        <v>5156.05569487118</v>
      </c>
      <c r="M1235" s="49" t="s">
        <v>2079</v>
      </c>
      <c r="N1235" s="49" t="s">
        <v>2089</v>
      </c>
      <c r="O1235" s="33" t="s">
        <v>1997</v>
      </c>
      <c r="P1235" s="49" t="s">
        <v>2081</v>
      </c>
      <c r="Q1235" s="49" t="s">
        <v>2082</v>
      </c>
      <c r="R1235" s="49" t="s">
        <v>2083</v>
      </c>
      <c r="S1235" s="33" t="s">
        <v>2084</v>
      </c>
      <c r="T1235" s="50" t="s">
        <v>2083</v>
      </c>
      <c r="U1235" s="35" t="s">
        <v>1322</v>
      </c>
      <c r="V1235" s="226"/>
      <c r="W1235" s="227"/>
    </row>
    <row r="1236" s="83" customFormat="1" ht="26" customHeight="1" spans="1:23">
      <c r="A1236" s="110" t="s">
        <v>1618</v>
      </c>
      <c r="B1236" s="49" t="s">
        <v>20</v>
      </c>
      <c r="C1236" s="31" t="s">
        <v>4946</v>
      </c>
      <c r="D1236" s="49" t="s">
        <v>4947</v>
      </c>
      <c r="E1236" s="44">
        <v>44773</v>
      </c>
      <c r="F1236" s="45" t="s">
        <v>4937</v>
      </c>
      <c r="G1236" s="47" t="s">
        <v>4948</v>
      </c>
      <c r="H1236" s="46">
        <v>10</v>
      </c>
      <c r="I1236" s="47">
        <v>1</v>
      </c>
      <c r="J1236" s="48">
        <v>8691.32129122611</v>
      </c>
      <c r="K1236" s="34">
        <v>1926.57621955512</v>
      </c>
      <c r="L1236" s="34">
        <v>6764.74507167099</v>
      </c>
      <c r="M1236" s="49" t="s">
        <v>2079</v>
      </c>
      <c r="N1236" s="49" t="s">
        <v>2089</v>
      </c>
      <c r="O1236" s="33" t="s">
        <v>1997</v>
      </c>
      <c r="P1236" s="49" t="s">
        <v>2081</v>
      </c>
      <c r="Q1236" s="49" t="s">
        <v>2082</v>
      </c>
      <c r="R1236" s="49" t="s">
        <v>2083</v>
      </c>
      <c r="S1236" s="33" t="s">
        <v>2084</v>
      </c>
      <c r="T1236" s="50" t="s">
        <v>2083</v>
      </c>
      <c r="U1236" s="35" t="s">
        <v>1322</v>
      </c>
      <c r="V1236" s="226"/>
      <c r="W1236" s="227"/>
    </row>
    <row r="1237" s="83" customFormat="1" ht="26" customHeight="1" spans="1:23">
      <c r="A1237" s="110" t="s">
        <v>1618</v>
      </c>
      <c r="B1237" s="49" t="s">
        <v>20</v>
      </c>
      <c r="C1237" s="31" t="s">
        <v>4949</v>
      </c>
      <c r="D1237" s="49" t="s">
        <v>4950</v>
      </c>
      <c r="E1237" s="44">
        <v>44773</v>
      </c>
      <c r="F1237" s="45" t="s">
        <v>4937</v>
      </c>
      <c r="G1237" s="45" t="s">
        <v>2078</v>
      </c>
      <c r="H1237" s="46">
        <v>10</v>
      </c>
      <c r="I1237" s="47">
        <v>1</v>
      </c>
      <c r="J1237" s="48">
        <v>4121.9003413674</v>
      </c>
      <c r="K1237" s="34">
        <v>913.687909003107</v>
      </c>
      <c r="L1237" s="34">
        <v>3208.21243236429</v>
      </c>
      <c r="M1237" s="49" t="s">
        <v>2079</v>
      </c>
      <c r="N1237" s="49" t="s">
        <v>2089</v>
      </c>
      <c r="O1237" s="33" t="s">
        <v>1997</v>
      </c>
      <c r="P1237" s="49" t="s">
        <v>2081</v>
      </c>
      <c r="Q1237" s="49" t="s">
        <v>2082</v>
      </c>
      <c r="R1237" s="49" t="s">
        <v>2083</v>
      </c>
      <c r="S1237" s="33" t="s">
        <v>2084</v>
      </c>
      <c r="T1237" s="50" t="s">
        <v>2083</v>
      </c>
      <c r="U1237" s="35" t="s">
        <v>1322</v>
      </c>
      <c r="V1237" s="226"/>
      <c r="W1237" s="227"/>
    </row>
    <row r="1238" s="83" customFormat="1" ht="26" customHeight="1" spans="1:23">
      <c r="A1238" s="110" t="s">
        <v>1618</v>
      </c>
      <c r="B1238" s="49" t="s">
        <v>20</v>
      </c>
      <c r="C1238" s="31" t="s">
        <v>4951</v>
      </c>
      <c r="D1238" s="49" t="s">
        <v>4952</v>
      </c>
      <c r="E1238" s="44">
        <v>44773</v>
      </c>
      <c r="F1238" s="45" t="s">
        <v>4937</v>
      </c>
      <c r="G1238" s="47" t="s">
        <v>4953</v>
      </c>
      <c r="H1238" s="46">
        <v>10</v>
      </c>
      <c r="I1238" s="47">
        <v>1</v>
      </c>
      <c r="J1238" s="48">
        <v>9797.58045855853</v>
      </c>
      <c r="K1238" s="34">
        <v>2171.79700164714</v>
      </c>
      <c r="L1238" s="34">
        <v>7625.78345691139</v>
      </c>
      <c r="M1238" s="49" t="s">
        <v>2079</v>
      </c>
      <c r="N1238" s="49" t="s">
        <v>2089</v>
      </c>
      <c r="O1238" s="33" t="s">
        <v>1997</v>
      </c>
      <c r="P1238" s="49" t="s">
        <v>2081</v>
      </c>
      <c r="Q1238" s="49" t="s">
        <v>2082</v>
      </c>
      <c r="R1238" s="49" t="s">
        <v>2083</v>
      </c>
      <c r="S1238" s="33" t="s">
        <v>2084</v>
      </c>
      <c r="T1238" s="50" t="s">
        <v>2083</v>
      </c>
      <c r="U1238" s="35" t="s">
        <v>1322</v>
      </c>
      <c r="V1238" s="226"/>
      <c r="W1238" s="227"/>
    </row>
    <row r="1239" s="83" customFormat="1" ht="26" customHeight="1" spans="1:23">
      <c r="A1239" s="110" t="s">
        <v>1618</v>
      </c>
      <c r="B1239" s="49" t="s">
        <v>20</v>
      </c>
      <c r="C1239" s="31" t="s">
        <v>4954</v>
      </c>
      <c r="D1239" s="49" t="s">
        <v>4955</v>
      </c>
      <c r="E1239" s="44">
        <v>44773</v>
      </c>
      <c r="F1239" s="45" t="s">
        <v>4937</v>
      </c>
      <c r="G1239" s="47" t="s">
        <v>4956</v>
      </c>
      <c r="H1239" s="46">
        <v>10</v>
      </c>
      <c r="I1239" s="47">
        <v>1</v>
      </c>
      <c r="J1239" s="48">
        <v>84763.3474627851</v>
      </c>
      <c r="K1239" s="34">
        <v>18789.208687584</v>
      </c>
      <c r="L1239" s="34">
        <v>65974.1387752011</v>
      </c>
      <c r="M1239" s="49" t="s">
        <v>2079</v>
      </c>
      <c r="N1239" s="49" t="s">
        <v>2089</v>
      </c>
      <c r="O1239" s="33" t="s">
        <v>1997</v>
      </c>
      <c r="P1239" s="49" t="s">
        <v>2081</v>
      </c>
      <c r="Q1239" s="49" t="s">
        <v>2082</v>
      </c>
      <c r="R1239" s="49" t="s">
        <v>2083</v>
      </c>
      <c r="S1239" s="33" t="s">
        <v>2084</v>
      </c>
      <c r="T1239" s="50" t="s">
        <v>2083</v>
      </c>
      <c r="U1239" s="35" t="s">
        <v>1322</v>
      </c>
      <c r="V1239" s="226"/>
      <c r="W1239" s="227"/>
    </row>
    <row r="1240" s="83" customFormat="1" ht="26" customHeight="1" spans="1:23">
      <c r="A1240" s="110" t="s">
        <v>1618</v>
      </c>
      <c r="B1240" s="49" t="s">
        <v>20</v>
      </c>
      <c r="C1240" s="31" t="s">
        <v>4957</v>
      </c>
      <c r="D1240" s="49" t="s">
        <v>2768</v>
      </c>
      <c r="E1240" s="44">
        <v>44773</v>
      </c>
      <c r="F1240" s="45" t="s">
        <v>4937</v>
      </c>
      <c r="G1240" s="47" t="s">
        <v>4958</v>
      </c>
      <c r="H1240" s="46">
        <v>10</v>
      </c>
      <c r="I1240" s="47">
        <v>1</v>
      </c>
      <c r="J1240" s="48">
        <v>152558.597748878</v>
      </c>
      <c r="K1240" s="34">
        <v>33817.1558343346</v>
      </c>
      <c r="L1240" s="34">
        <v>118741.441914543</v>
      </c>
      <c r="M1240" s="49" t="s">
        <v>2079</v>
      </c>
      <c r="N1240" s="49" t="s">
        <v>2089</v>
      </c>
      <c r="O1240" s="33" t="s">
        <v>1997</v>
      </c>
      <c r="P1240" s="49" t="s">
        <v>2081</v>
      </c>
      <c r="Q1240" s="49" t="s">
        <v>2082</v>
      </c>
      <c r="R1240" s="49" t="s">
        <v>2083</v>
      </c>
      <c r="S1240" s="33" t="s">
        <v>2084</v>
      </c>
      <c r="T1240" s="50" t="s">
        <v>2083</v>
      </c>
      <c r="U1240" s="35" t="s">
        <v>1322</v>
      </c>
      <c r="V1240" s="226"/>
      <c r="W1240" s="227"/>
    </row>
    <row r="1241" s="83" customFormat="1" ht="26" customHeight="1" spans="1:23">
      <c r="A1241" s="110" t="s">
        <v>1618</v>
      </c>
      <c r="B1241" s="49" t="s">
        <v>20</v>
      </c>
      <c r="C1241" s="31" t="s">
        <v>4959</v>
      </c>
      <c r="D1241" s="49" t="s">
        <v>4960</v>
      </c>
      <c r="E1241" s="44">
        <v>44773</v>
      </c>
      <c r="F1241" s="45" t="s">
        <v>4937</v>
      </c>
      <c r="G1241" s="45" t="s">
        <v>2092</v>
      </c>
      <c r="H1241" s="46">
        <v>10</v>
      </c>
      <c r="I1241" s="47">
        <v>1</v>
      </c>
      <c r="J1241" s="48">
        <v>18516.7540192342</v>
      </c>
      <c r="K1241" s="34">
        <v>4104.54714093025</v>
      </c>
      <c r="L1241" s="34">
        <v>14412.206878304</v>
      </c>
      <c r="M1241" s="49" t="s">
        <v>2079</v>
      </c>
      <c r="N1241" s="49" t="s">
        <v>2089</v>
      </c>
      <c r="O1241" s="33" t="s">
        <v>1997</v>
      </c>
      <c r="P1241" s="49" t="s">
        <v>2081</v>
      </c>
      <c r="Q1241" s="49" t="s">
        <v>2082</v>
      </c>
      <c r="R1241" s="49" t="s">
        <v>2083</v>
      </c>
      <c r="S1241" s="33" t="s">
        <v>2084</v>
      </c>
      <c r="T1241" s="50" t="s">
        <v>2083</v>
      </c>
      <c r="U1241" s="35" t="s">
        <v>1322</v>
      </c>
      <c r="V1241" s="226"/>
      <c r="W1241" s="227"/>
    </row>
    <row r="1242" s="83" customFormat="1" ht="26" customHeight="1" spans="1:23">
      <c r="A1242" s="110" t="s">
        <v>1618</v>
      </c>
      <c r="B1242" s="49" t="s">
        <v>20</v>
      </c>
      <c r="C1242" s="31" t="s">
        <v>4961</v>
      </c>
      <c r="D1242" s="49" t="s">
        <v>4962</v>
      </c>
      <c r="E1242" s="44">
        <v>44773</v>
      </c>
      <c r="F1242" s="45" t="s">
        <v>4937</v>
      </c>
      <c r="G1242" s="45" t="s">
        <v>2092</v>
      </c>
      <c r="H1242" s="46">
        <v>10</v>
      </c>
      <c r="I1242" s="47">
        <v>1</v>
      </c>
      <c r="J1242" s="48">
        <v>949756.705894775</v>
      </c>
      <c r="K1242" s="34">
        <v>210529.403140008</v>
      </c>
      <c r="L1242" s="34">
        <v>739227.302754767</v>
      </c>
      <c r="M1242" s="49" t="s">
        <v>2079</v>
      </c>
      <c r="N1242" s="49" t="s">
        <v>2089</v>
      </c>
      <c r="O1242" s="33" t="s">
        <v>1997</v>
      </c>
      <c r="P1242" s="49" t="s">
        <v>2081</v>
      </c>
      <c r="Q1242" s="49" t="s">
        <v>2082</v>
      </c>
      <c r="R1242" s="49" t="s">
        <v>2083</v>
      </c>
      <c r="S1242" s="33" t="s">
        <v>2084</v>
      </c>
      <c r="T1242" s="50" t="s">
        <v>2083</v>
      </c>
      <c r="U1242" s="35" t="s">
        <v>1322</v>
      </c>
      <c r="V1242" s="226"/>
      <c r="W1242" s="227"/>
    </row>
    <row r="1243" s="83" customFormat="1" ht="26" customHeight="1" spans="1:23">
      <c r="A1243" s="110" t="s">
        <v>1618</v>
      </c>
      <c r="B1243" s="49" t="s">
        <v>20</v>
      </c>
      <c r="C1243" s="31" t="s">
        <v>4963</v>
      </c>
      <c r="D1243" s="49" t="s">
        <v>4964</v>
      </c>
      <c r="E1243" s="44">
        <v>44773</v>
      </c>
      <c r="F1243" s="45" t="s">
        <v>4937</v>
      </c>
      <c r="G1243" s="45" t="s">
        <v>2095</v>
      </c>
      <c r="H1243" s="46">
        <v>10</v>
      </c>
      <c r="I1243" s="47">
        <v>1</v>
      </c>
      <c r="J1243" s="48">
        <v>284602.026424446</v>
      </c>
      <c r="K1243" s="34">
        <v>63086.7825240855</v>
      </c>
      <c r="L1243" s="34">
        <v>221515.24390036</v>
      </c>
      <c r="M1243" s="49" t="s">
        <v>2079</v>
      </c>
      <c r="N1243" s="49" t="s">
        <v>2089</v>
      </c>
      <c r="O1243" s="33" t="s">
        <v>1997</v>
      </c>
      <c r="P1243" s="49" t="s">
        <v>2081</v>
      </c>
      <c r="Q1243" s="49" t="s">
        <v>2082</v>
      </c>
      <c r="R1243" s="49" t="s">
        <v>2083</v>
      </c>
      <c r="S1243" s="33" t="s">
        <v>2084</v>
      </c>
      <c r="T1243" s="50" t="s">
        <v>2083</v>
      </c>
      <c r="U1243" s="35" t="s">
        <v>1322</v>
      </c>
      <c r="V1243" s="226"/>
      <c r="W1243" s="227"/>
    </row>
    <row r="1244" s="83" customFormat="1" ht="26" customHeight="1" spans="1:23">
      <c r="A1244" s="110" t="s">
        <v>1618</v>
      </c>
      <c r="B1244" s="49" t="s">
        <v>20</v>
      </c>
      <c r="C1244" s="31" t="s">
        <v>4965</v>
      </c>
      <c r="D1244" s="49" t="s">
        <v>4966</v>
      </c>
      <c r="E1244" s="44">
        <v>44773</v>
      </c>
      <c r="F1244" s="45" t="s">
        <v>4937</v>
      </c>
      <c r="G1244" s="45" t="s">
        <v>2095</v>
      </c>
      <c r="H1244" s="46">
        <v>10</v>
      </c>
      <c r="I1244" s="47">
        <v>1</v>
      </c>
      <c r="J1244" s="48">
        <v>781011.906021816</v>
      </c>
      <c r="K1244" s="34">
        <v>173124.305834836</v>
      </c>
      <c r="L1244" s="34">
        <v>607887.60018698</v>
      </c>
      <c r="M1244" s="49" t="s">
        <v>2079</v>
      </c>
      <c r="N1244" s="49" t="s">
        <v>2089</v>
      </c>
      <c r="O1244" s="33" t="s">
        <v>1997</v>
      </c>
      <c r="P1244" s="49" t="s">
        <v>2081</v>
      </c>
      <c r="Q1244" s="49" t="s">
        <v>2082</v>
      </c>
      <c r="R1244" s="49" t="s">
        <v>2083</v>
      </c>
      <c r="S1244" s="33" t="s">
        <v>2084</v>
      </c>
      <c r="T1244" s="50" t="s">
        <v>2083</v>
      </c>
      <c r="U1244" s="35" t="s">
        <v>1322</v>
      </c>
      <c r="V1244" s="226"/>
      <c r="W1244" s="227"/>
    </row>
    <row r="1245" s="83" customFormat="1" ht="26" customHeight="1" spans="1:23">
      <c r="A1245" s="110" t="s">
        <v>1618</v>
      </c>
      <c r="B1245" s="49" t="s">
        <v>20</v>
      </c>
      <c r="C1245" s="31" t="s">
        <v>4967</v>
      </c>
      <c r="D1245" s="49" t="s">
        <v>3334</v>
      </c>
      <c r="E1245" s="44">
        <v>44773</v>
      </c>
      <c r="F1245" s="45" t="s">
        <v>4937</v>
      </c>
      <c r="G1245" s="45" t="s">
        <v>2092</v>
      </c>
      <c r="H1245" s="46">
        <v>10</v>
      </c>
      <c r="I1245" s="47">
        <v>16</v>
      </c>
      <c r="J1245" s="48">
        <v>127312</v>
      </c>
      <c r="K1245" s="34">
        <v>28220.8266666667</v>
      </c>
      <c r="L1245" s="34">
        <v>99091.1733333333</v>
      </c>
      <c r="M1245" s="49" t="s">
        <v>2079</v>
      </c>
      <c r="N1245" s="49" t="s">
        <v>2089</v>
      </c>
      <c r="O1245" s="33" t="s">
        <v>1997</v>
      </c>
      <c r="P1245" s="49" t="s">
        <v>2081</v>
      </c>
      <c r="Q1245" s="49" t="s">
        <v>2082</v>
      </c>
      <c r="R1245" s="49" t="s">
        <v>2083</v>
      </c>
      <c r="S1245" s="33" t="s">
        <v>2084</v>
      </c>
      <c r="T1245" s="50" t="s">
        <v>2083</v>
      </c>
      <c r="U1245" s="35" t="s">
        <v>1322</v>
      </c>
      <c r="V1245" s="226"/>
      <c r="W1245" s="227"/>
    </row>
    <row r="1246" s="83" customFormat="1" ht="26" customHeight="1" spans="1:23">
      <c r="A1246" s="110" t="s">
        <v>1618</v>
      </c>
      <c r="B1246" s="49" t="s">
        <v>20</v>
      </c>
      <c r="C1246" s="31" t="s">
        <v>4968</v>
      </c>
      <c r="D1246" s="49" t="s">
        <v>3150</v>
      </c>
      <c r="E1246" s="44">
        <v>44773</v>
      </c>
      <c r="F1246" s="45" t="s">
        <v>4937</v>
      </c>
      <c r="G1246" s="45" t="s">
        <v>2195</v>
      </c>
      <c r="H1246" s="46">
        <v>10</v>
      </c>
      <c r="I1246" s="47">
        <v>42</v>
      </c>
      <c r="J1246" s="48">
        <v>4368.77</v>
      </c>
      <c r="K1246" s="34">
        <v>0</v>
      </c>
      <c r="L1246" s="34">
        <v>4368.77</v>
      </c>
      <c r="M1246" s="49" t="s">
        <v>2137</v>
      </c>
      <c r="N1246" s="49" t="s">
        <v>2143</v>
      </c>
      <c r="O1246" s="33" t="s">
        <v>1997</v>
      </c>
      <c r="P1246" s="49" t="s">
        <v>2081</v>
      </c>
      <c r="Q1246" s="49" t="s">
        <v>2082</v>
      </c>
      <c r="R1246" s="49" t="s">
        <v>2083</v>
      </c>
      <c r="S1246" s="33" t="s">
        <v>2084</v>
      </c>
      <c r="T1246" s="50" t="s">
        <v>2083</v>
      </c>
      <c r="U1246" s="35" t="s">
        <v>1322</v>
      </c>
      <c r="V1246" s="226"/>
      <c r="W1246" s="227"/>
    </row>
    <row r="1247" s="83" customFormat="1" ht="26" customHeight="1" spans="1:23">
      <c r="A1247" s="110" t="s">
        <v>1618</v>
      </c>
      <c r="B1247" s="49" t="s">
        <v>20</v>
      </c>
      <c r="C1247" s="31" t="s">
        <v>4969</v>
      </c>
      <c r="D1247" s="49" t="s">
        <v>4970</v>
      </c>
      <c r="E1247" s="44">
        <v>44773</v>
      </c>
      <c r="F1247" s="45" t="s">
        <v>4937</v>
      </c>
      <c r="G1247" s="45" t="s">
        <v>2195</v>
      </c>
      <c r="H1247" s="46">
        <v>10</v>
      </c>
      <c r="I1247" s="47">
        <v>19</v>
      </c>
      <c r="J1247" s="48">
        <v>2656.44</v>
      </c>
      <c r="K1247" s="34">
        <v>0</v>
      </c>
      <c r="L1247" s="34">
        <v>2656.44</v>
      </c>
      <c r="M1247" s="49" t="s">
        <v>2137</v>
      </c>
      <c r="N1247" s="49" t="s">
        <v>2143</v>
      </c>
      <c r="O1247" s="33" t="s">
        <v>1997</v>
      </c>
      <c r="P1247" s="49" t="s">
        <v>2081</v>
      </c>
      <c r="Q1247" s="49" t="s">
        <v>2082</v>
      </c>
      <c r="R1247" s="49" t="s">
        <v>2083</v>
      </c>
      <c r="S1247" s="33" t="s">
        <v>2084</v>
      </c>
      <c r="T1247" s="50" t="s">
        <v>2083</v>
      </c>
      <c r="U1247" s="35" t="s">
        <v>1322</v>
      </c>
      <c r="V1247" s="226"/>
      <c r="W1247" s="227"/>
    </row>
    <row r="1248" s="83" customFormat="1" ht="26" customHeight="1" spans="1:23">
      <c r="A1248" s="110" t="s">
        <v>1618</v>
      </c>
      <c r="B1248" s="49" t="s">
        <v>20</v>
      </c>
      <c r="C1248" s="31" t="s">
        <v>4971</v>
      </c>
      <c r="D1248" s="49" t="s">
        <v>4972</v>
      </c>
      <c r="E1248" s="44">
        <v>44773</v>
      </c>
      <c r="F1248" s="45" t="s">
        <v>4937</v>
      </c>
      <c r="G1248" s="45" t="s">
        <v>2169</v>
      </c>
      <c r="H1248" s="46">
        <v>5</v>
      </c>
      <c r="I1248" s="47">
        <v>4</v>
      </c>
      <c r="J1248" s="48">
        <v>23016.6316501681</v>
      </c>
      <c r="K1248" s="34">
        <v>10204.0400315745</v>
      </c>
      <c r="L1248" s="34">
        <v>12812.5916185936</v>
      </c>
      <c r="M1248" s="49" t="s">
        <v>2079</v>
      </c>
      <c r="N1248" s="76" t="s">
        <v>2110</v>
      </c>
      <c r="O1248" s="33" t="s">
        <v>1997</v>
      </c>
      <c r="P1248" s="49" t="s">
        <v>2081</v>
      </c>
      <c r="Q1248" s="49" t="s">
        <v>2082</v>
      </c>
      <c r="R1248" s="49" t="s">
        <v>2083</v>
      </c>
      <c r="S1248" s="33" t="s">
        <v>2084</v>
      </c>
      <c r="T1248" s="50" t="s">
        <v>2083</v>
      </c>
      <c r="U1248" s="35" t="s">
        <v>1322</v>
      </c>
      <c r="V1248" s="226"/>
      <c r="W1248" s="227"/>
    </row>
    <row r="1249" s="83" customFormat="1" ht="26" customHeight="1" spans="1:23">
      <c r="A1249" s="110" t="s">
        <v>1618</v>
      </c>
      <c r="B1249" s="49" t="s">
        <v>20</v>
      </c>
      <c r="C1249" s="31" t="s">
        <v>4973</v>
      </c>
      <c r="D1249" s="49" t="s">
        <v>4333</v>
      </c>
      <c r="E1249" s="44">
        <v>44773</v>
      </c>
      <c r="F1249" s="45" t="s">
        <v>4937</v>
      </c>
      <c r="G1249" s="45" t="s">
        <v>2092</v>
      </c>
      <c r="H1249" s="46">
        <v>5</v>
      </c>
      <c r="I1249" s="47">
        <v>1</v>
      </c>
      <c r="J1249" s="48">
        <v>414212.864616353</v>
      </c>
      <c r="K1249" s="34">
        <v>183634.369979917</v>
      </c>
      <c r="L1249" s="34">
        <v>230578.494636436</v>
      </c>
      <c r="M1249" s="49" t="s">
        <v>2079</v>
      </c>
      <c r="N1249" s="76" t="s">
        <v>2110</v>
      </c>
      <c r="O1249" s="33" t="s">
        <v>1997</v>
      </c>
      <c r="P1249" s="49" t="s">
        <v>2081</v>
      </c>
      <c r="Q1249" s="49" t="s">
        <v>2082</v>
      </c>
      <c r="R1249" s="49" t="s">
        <v>2083</v>
      </c>
      <c r="S1249" s="33" t="s">
        <v>2084</v>
      </c>
      <c r="T1249" s="50" t="s">
        <v>2083</v>
      </c>
      <c r="U1249" s="35" t="s">
        <v>1322</v>
      </c>
      <c r="V1249" s="226"/>
      <c r="W1249" s="227"/>
    </row>
    <row r="1250" s="83" customFormat="1" ht="26" customHeight="1" spans="1:23">
      <c r="A1250" s="110" t="s">
        <v>1618</v>
      </c>
      <c r="B1250" s="49" t="s">
        <v>20</v>
      </c>
      <c r="C1250" s="31" t="s">
        <v>4974</v>
      </c>
      <c r="D1250" s="49" t="s">
        <v>4975</v>
      </c>
      <c r="E1250" s="44">
        <v>44773</v>
      </c>
      <c r="F1250" s="45" t="s">
        <v>4937</v>
      </c>
      <c r="G1250" s="45" t="s">
        <v>2888</v>
      </c>
      <c r="H1250" s="46">
        <v>5</v>
      </c>
      <c r="I1250" s="47">
        <v>6</v>
      </c>
      <c r="J1250" s="48">
        <v>20928.6500016684</v>
      </c>
      <c r="K1250" s="34">
        <v>9278.36816740632</v>
      </c>
      <c r="L1250" s="34">
        <v>11650.2818342621</v>
      </c>
      <c r="M1250" s="49" t="s">
        <v>2079</v>
      </c>
      <c r="N1250" s="76" t="s">
        <v>2110</v>
      </c>
      <c r="O1250" s="33" t="s">
        <v>1997</v>
      </c>
      <c r="P1250" s="49" t="s">
        <v>2081</v>
      </c>
      <c r="Q1250" s="49" t="s">
        <v>2082</v>
      </c>
      <c r="R1250" s="49" t="s">
        <v>2083</v>
      </c>
      <c r="S1250" s="33" t="s">
        <v>2084</v>
      </c>
      <c r="T1250" s="50" t="s">
        <v>2083</v>
      </c>
      <c r="U1250" s="35" t="s">
        <v>1322</v>
      </c>
      <c r="V1250" s="226"/>
      <c r="W1250" s="227"/>
    </row>
    <row r="1251" s="83" customFormat="1" ht="26" customHeight="1" spans="1:23">
      <c r="A1251" s="110" t="s">
        <v>1618</v>
      </c>
      <c r="B1251" s="49" t="s">
        <v>20</v>
      </c>
      <c r="C1251" s="31" t="s">
        <v>4976</v>
      </c>
      <c r="D1251" s="49" t="s">
        <v>4977</v>
      </c>
      <c r="E1251" s="44">
        <v>44773</v>
      </c>
      <c r="F1251" s="45" t="s">
        <v>4937</v>
      </c>
      <c r="G1251" s="45" t="s">
        <v>2888</v>
      </c>
      <c r="H1251" s="46">
        <v>5</v>
      </c>
      <c r="I1251" s="47">
        <v>12</v>
      </c>
      <c r="J1251" s="48">
        <v>7325.02750058393</v>
      </c>
      <c r="K1251" s="34">
        <v>3247.42885859221</v>
      </c>
      <c r="L1251" s="34">
        <v>4077.59864199172</v>
      </c>
      <c r="M1251" s="49" t="s">
        <v>2079</v>
      </c>
      <c r="N1251" s="76" t="s">
        <v>2110</v>
      </c>
      <c r="O1251" s="33" t="s">
        <v>1997</v>
      </c>
      <c r="P1251" s="49" t="s">
        <v>2081</v>
      </c>
      <c r="Q1251" s="49" t="s">
        <v>2082</v>
      </c>
      <c r="R1251" s="49" t="s">
        <v>2083</v>
      </c>
      <c r="S1251" s="33" t="s">
        <v>2084</v>
      </c>
      <c r="T1251" s="50" t="s">
        <v>2083</v>
      </c>
      <c r="U1251" s="35" t="s">
        <v>1322</v>
      </c>
      <c r="V1251" s="226"/>
      <c r="W1251" s="227"/>
    </row>
    <row r="1252" s="83" customFormat="1" ht="26" customHeight="1" spans="1:23">
      <c r="A1252" s="110" t="s">
        <v>1618</v>
      </c>
      <c r="B1252" s="49" t="s">
        <v>20</v>
      </c>
      <c r="C1252" s="31" t="s">
        <v>4978</v>
      </c>
      <c r="D1252" s="49" t="s">
        <v>4979</v>
      </c>
      <c r="E1252" s="44">
        <v>44773</v>
      </c>
      <c r="F1252" s="45" t="s">
        <v>4937</v>
      </c>
      <c r="G1252" s="45" t="s">
        <v>2169</v>
      </c>
      <c r="H1252" s="46">
        <v>5</v>
      </c>
      <c r="I1252" s="47">
        <v>1</v>
      </c>
      <c r="J1252" s="48">
        <v>13080.4062510427</v>
      </c>
      <c r="K1252" s="34">
        <v>5798.98010462893</v>
      </c>
      <c r="L1252" s="34">
        <v>7281.42614641377</v>
      </c>
      <c r="M1252" s="49" t="s">
        <v>2079</v>
      </c>
      <c r="N1252" s="76" t="s">
        <v>2110</v>
      </c>
      <c r="O1252" s="33" t="s">
        <v>1997</v>
      </c>
      <c r="P1252" s="49" t="s">
        <v>2081</v>
      </c>
      <c r="Q1252" s="49" t="s">
        <v>2082</v>
      </c>
      <c r="R1252" s="49" t="s">
        <v>2083</v>
      </c>
      <c r="S1252" s="33" t="s">
        <v>2084</v>
      </c>
      <c r="T1252" s="50" t="s">
        <v>2083</v>
      </c>
      <c r="U1252" s="35" t="s">
        <v>1322</v>
      </c>
      <c r="V1252" s="226"/>
      <c r="W1252" s="227"/>
    </row>
    <row r="1253" s="83" customFormat="1" ht="26" customHeight="1" spans="1:23">
      <c r="A1253" s="110" t="s">
        <v>1618</v>
      </c>
      <c r="B1253" s="49" t="s">
        <v>20</v>
      </c>
      <c r="C1253" s="31" t="s">
        <v>4980</v>
      </c>
      <c r="D1253" s="49" t="s">
        <v>4981</v>
      </c>
      <c r="E1253" s="44">
        <v>44773</v>
      </c>
      <c r="F1253" s="45" t="s">
        <v>4937</v>
      </c>
      <c r="G1253" s="45" t="s">
        <v>2169</v>
      </c>
      <c r="H1253" s="46">
        <v>5</v>
      </c>
      <c r="I1253" s="47">
        <v>1</v>
      </c>
      <c r="J1253" s="48">
        <v>2834.08802105926</v>
      </c>
      <c r="K1253" s="34">
        <v>1256.44568933627</v>
      </c>
      <c r="L1253" s="34">
        <v>1577.64233172299</v>
      </c>
      <c r="M1253" s="49" t="s">
        <v>2079</v>
      </c>
      <c r="N1253" s="76" t="s">
        <v>2110</v>
      </c>
      <c r="O1253" s="33" t="s">
        <v>1997</v>
      </c>
      <c r="P1253" s="49" t="s">
        <v>2081</v>
      </c>
      <c r="Q1253" s="49" t="s">
        <v>2082</v>
      </c>
      <c r="R1253" s="49" t="s">
        <v>2083</v>
      </c>
      <c r="S1253" s="33" t="s">
        <v>2084</v>
      </c>
      <c r="T1253" s="50" t="s">
        <v>2083</v>
      </c>
      <c r="U1253" s="35" t="s">
        <v>1322</v>
      </c>
      <c r="V1253" s="226"/>
      <c r="W1253" s="227"/>
    </row>
    <row r="1254" s="83" customFormat="1" ht="26" customHeight="1" spans="1:23">
      <c r="A1254" s="110" t="s">
        <v>1618</v>
      </c>
      <c r="B1254" s="49" t="s">
        <v>20</v>
      </c>
      <c r="C1254" s="31" t="s">
        <v>4982</v>
      </c>
      <c r="D1254" s="49" t="s">
        <v>4983</v>
      </c>
      <c r="E1254" s="44">
        <v>44773</v>
      </c>
      <c r="F1254" s="45" t="s">
        <v>4937</v>
      </c>
      <c r="G1254" s="45" t="s">
        <v>2095</v>
      </c>
      <c r="H1254" s="46">
        <v>5</v>
      </c>
      <c r="I1254" s="47">
        <v>1</v>
      </c>
      <c r="J1254" s="48">
        <v>274688.531271897</v>
      </c>
      <c r="K1254" s="34">
        <v>121778.582197208</v>
      </c>
      <c r="L1254" s="34">
        <v>152909.949074689</v>
      </c>
      <c r="M1254" s="49" t="s">
        <v>2079</v>
      </c>
      <c r="N1254" s="76" t="s">
        <v>2110</v>
      </c>
      <c r="O1254" s="33" t="s">
        <v>1997</v>
      </c>
      <c r="P1254" s="49" t="s">
        <v>2081</v>
      </c>
      <c r="Q1254" s="49" t="s">
        <v>2082</v>
      </c>
      <c r="R1254" s="49" t="s">
        <v>2083</v>
      </c>
      <c r="S1254" s="33" t="s">
        <v>2084</v>
      </c>
      <c r="T1254" s="50" t="s">
        <v>2083</v>
      </c>
      <c r="U1254" s="35" t="s">
        <v>1322</v>
      </c>
      <c r="V1254" s="226"/>
      <c r="W1254" s="227"/>
    </row>
    <row r="1255" s="83" customFormat="1" ht="26" customHeight="1" spans="1:23">
      <c r="A1255" s="110" t="s">
        <v>1618</v>
      </c>
      <c r="B1255" s="49" t="s">
        <v>20</v>
      </c>
      <c r="C1255" s="31" t="s">
        <v>4984</v>
      </c>
      <c r="D1255" s="49" t="s">
        <v>4985</v>
      </c>
      <c r="E1255" s="44">
        <v>44773</v>
      </c>
      <c r="F1255" s="45" t="s">
        <v>4937</v>
      </c>
      <c r="G1255" s="45" t="s">
        <v>2092</v>
      </c>
      <c r="H1255" s="46">
        <v>5</v>
      </c>
      <c r="I1255" s="47">
        <v>1</v>
      </c>
      <c r="J1255" s="48">
        <v>59951.8619839458</v>
      </c>
      <c r="K1255" s="34">
        <v>26578.6588128826</v>
      </c>
      <c r="L1255" s="34">
        <v>33373.2031710632</v>
      </c>
      <c r="M1255" s="49" t="s">
        <v>2079</v>
      </c>
      <c r="N1255" s="76" t="s">
        <v>2110</v>
      </c>
      <c r="O1255" s="33" t="s">
        <v>1997</v>
      </c>
      <c r="P1255" s="49" t="s">
        <v>2081</v>
      </c>
      <c r="Q1255" s="49" t="s">
        <v>2082</v>
      </c>
      <c r="R1255" s="49" t="s">
        <v>2083</v>
      </c>
      <c r="S1255" s="33" t="s">
        <v>2084</v>
      </c>
      <c r="T1255" s="50" t="s">
        <v>2083</v>
      </c>
      <c r="U1255" s="35" t="s">
        <v>1322</v>
      </c>
      <c r="V1255" s="177"/>
      <c r="W1255" s="178" t="s">
        <v>4986</v>
      </c>
    </row>
    <row r="1256" s="83" customFormat="1" ht="26" customHeight="1" spans="1:23">
      <c r="A1256" s="110" t="s">
        <v>1618</v>
      </c>
      <c r="B1256" s="49" t="s">
        <v>20</v>
      </c>
      <c r="C1256" s="31" t="s">
        <v>4987</v>
      </c>
      <c r="D1256" s="49" t="s">
        <v>4988</v>
      </c>
      <c r="E1256" s="44">
        <v>44773</v>
      </c>
      <c r="F1256" s="45" t="s">
        <v>4937</v>
      </c>
      <c r="G1256" s="45" t="s">
        <v>2092</v>
      </c>
      <c r="H1256" s="46">
        <v>5</v>
      </c>
      <c r="I1256" s="47">
        <v>1</v>
      </c>
      <c r="J1256" s="48">
        <v>21800.6770850712</v>
      </c>
      <c r="K1256" s="34">
        <v>9664.96684104823</v>
      </c>
      <c r="L1256" s="34">
        <v>12135.710244023</v>
      </c>
      <c r="M1256" s="49" t="s">
        <v>2079</v>
      </c>
      <c r="N1256" s="76" t="s">
        <v>2110</v>
      </c>
      <c r="O1256" s="33" t="s">
        <v>1997</v>
      </c>
      <c r="P1256" s="49" t="s">
        <v>2081</v>
      </c>
      <c r="Q1256" s="49" t="s">
        <v>2082</v>
      </c>
      <c r="R1256" s="49" t="s">
        <v>2083</v>
      </c>
      <c r="S1256" s="33" t="s">
        <v>2084</v>
      </c>
      <c r="T1256" s="50" t="s">
        <v>2083</v>
      </c>
      <c r="U1256" s="35" t="s">
        <v>1322</v>
      </c>
      <c r="V1256" s="177"/>
      <c r="W1256" s="180"/>
    </row>
    <row r="1257" s="83" customFormat="1" ht="26" customHeight="1" spans="1:23">
      <c r="A1257" s="110" t="s">
        <v>1618</v>
      </c>
      <c r="B1257" s="49" t="s">
        <v>20</v>
      </c>
      <c r="C1257" s="31" t="s">
        <v>4989</v>
      </c>
      <c r="D1257" s="49" t="s">
        <v>4990</v>
      </c>
      <c r="E1257" s="44">
        <v>44773</v>
      </c>
      <c r="F1257" s="45" t="s">
        <v>4937</v>
      </c>
      <c r="G1257" s="45" t="s">
        <v>2092</v>
      </c>
      <c r="H1257" s="46">
        <v>8</v>
      </c>
      <c r="I1257" s="47">
        <v>50</v>
      </c>
      <c r="J1257" s="48">
        <v>2422082.47499777</v>
      </c>
      <c r="K1257" s="34">
        <v>671118.685780632</v>
      </c>
      <c r="L1257" s="34">
        <v>1750963.78921714</v>
      </c>
      <c r="M1257" s="49" t="s">
        <v>2079</v>
      </c>
      <c r="N1257" s="49" t="s">
        <v>2356</v>
      </c>
      <c r="O1257" s="33" t="s">
        <v>1997</v>
      </c>
      <c r="P1257" s="49" t="s">
        <v>2081</v>
      </c>
      <c r="Q1257" s="49" t="s">
        <v>2082</v>
      </c>
      <c r="R1257" s="49" t="s">
        <v>2083</v>
      </c>
      <c r="S1257" s="33" t="s">
        <v>2084</v>
      </c>
      <c r="T1257" s="50" t="s">
        <v>2083</v>
      </c>
      <c r="U1257" s="35" t="s">
        <v>1322</v>
      </c>
      <c r="V1257" s="177"/>
      <c r="W1257" s="180"/>
    </row>
    <row r="1258" s="83" customFormat="1" ht="26" customHeight="1" spans="1:23">
      <c r="A1258" s="110" t="s">
        <v>1618</v>
      </c>
      <c r="B1258" s="49" t="s">
        <v>20</v>
      </c>
      <c r="C1258" s="31" t="s">
        <v>4991</v>
      </c>
      <c r="D1258" s="49" t="s">
        <v>4992</v>
      </c>
      <c r="E1258" s="44">
        <v>44773</v>
      </c>
      <c r="F1258" s="45" t="s">
        <v>4937</v>
      </c>
      <c r="G1258" s="45" t="s">
        <v>4993</v>
      </c>
      <c r="H1258" s="46">
        <v>8</v>
      </c>
      <c r="I1258" s="47">
        <v>2</v>
      </c>
      <c r="J1258" s="48">
        <v>200566.229182655</v>
      </c>
      <c r="K1258" s="34">
        <v>55573.5593360273</v>
      </c>
      <c r="L1258" s="34">
        <v>144992.669846628</v>
      </c>
      <c r="M1258" s="49" t="s">
        <v>2079</v>
      </c>
      <c r="N1258" s="49" t="s">
        <v>2356</v>
      </c>
      <c r="O1258" s="33" t="s">
        <v>2011</v>
      </c>
      <c r="P1258" s="49" t="s">
        <v>2081</v>
      </c>
      <c r="Q1258" s="49" t="s">
        <v>2082</v>
      </c>
      <c r="R1258" s="49" t="s">
        <v>2083</v>
      </c>
      <c r="S1258" s="33" t="s">
        <v>2084</v>
      </c>
      <c r="T1258" s="50" t="s">
        <v>2083</v>
      </c>
      <c r="U1258" s="35" t="s">
        <v>1322</v>
      </c>
      <c r="V1258" s="177"/>
      <c r="W1258" s="180"/>
    </row>
    <row r="1259" s="83" customFormat="1" ht="26" customHeight="1" spans="1:23">
      <c r="A1259" s="110" t="s">
        <v>1618</v>
      </c>
      <c r="B1259" s="49" t="s">
        <v>20</v>
      </c>
      <c r="C1259" s="31" t="s">
        <v>4994</v>
      </c>
      <c r="D1259" s="49" t="s">
        <v>4995</v>
      </c>
      <c r="E1259" s="44">
        <v>44773</v>
      </c>
      <c r="F1259" s="45" t="s">
        <v>4937</v>
      </c>
      <c r="G1259" s="45" t="s">
        <v>2095</v>
      </c>
      <c r="H1259" s="46">
        <v>5</v>
      </c>
      <c r="I1259" s="47">
        <v>10</v>
      </c>
      <c r="J1259" s="48">
        <v>13408.3974377876</v>
      </c>
      <c r="K1259" s="34">
        <v>5944.3895307525</v>
      </c>
      <c r="L1259" s="34">
        <v>7464.0079070351</v>
      </c>
      <c r="M1259" s="49" t="s">
        <v>2079</v>
      </c>
      <c r="N1259" s="49" t="s">
        <v>2089</v>
      </c>
      <c r="O1259" s="33" t="s">
        <v>2011</v>
      </c>
      <c r="P1259" s="49" t="s">
        <v>2081</v>
      </c>
      <c r="Q1259" s="49" t="s">
        <v>2082</v>
      </c>
      <c r="R1259" s="49" t="s">
        <v>2083</v>
      </c>
      <c r="S1259" s="33" t="s">
        <v>2084</v>
      </c>
      <c r="T1259" s="50" t="s">
        <v>2083</v>
      </c>
      <c r="U1259" s="35" t="s">
        <v>1322</v>
      </c>
      <c r="V1259" s="226"/>
      <c r="W1259" s="227" t="s">
        <v>4996</v>
      </c>
    </row>
    <row r="1260" s="83" customFormat="1" ht="26" customHeight="1" spans="1:23">
      <c r="A1260" s="110" t="s">
        <v>1621</v>
      </c>
      <c r="B1260" s="31" t="s">
        <v>20</v>
      </c>
      <c r="C1260" s="31" t="s">
        <v>4997</v>
      </c>
      <c r="D1260" s="31" t="s">
        <v>4998</v>
      </c>
      <c r="E1260" s="32">
        <v>44317</v>
      </c>
      <c r="F1260" s="31" t="s">
        <v>1622</v>
      </c>
      <c r="G1260" s="38" t="s">
        <v>4999</v>
      </c>
      <c r="H1260" s="33">
        <v>20</v>
      </c>
      <c r="I1260" s="33">
        <v>1</v>
      </c>
      <c r="J1260" s="34">
        <v>7693501.56422741</v>
      </c>
      <c r="K1260" s="51">
        <v>1309498.07874454</v>
      </c>
      <c r="L1260" s="34">
        <v>6384003.48548287</v>
      </c>
      <c r="M1260" s="124" t="s">
        <v>2079</v>
      </c>
      <c r="N1260" s="33" t="s">
        <v>2080</v>
      </c>
      <c r="O1260" s="33" t="s">
        <v>2011</v>
      </c>
      <c r="P1260" s="33" t="s">
        <v>2081</v>
      </c>
      <c r="Q1260" s="33" t="s">
        <v>2082</v>
      </c>
      <c r="R1260" s="33" t="s">
        <v>2083</v>
      </c>
      <c r="S1260" s="33" t="s">
        <v>2084</v>
      </c>
      <c r="T1260" s="33" t="s">
        <v>2083</v>
      </c>
      <c r="U1260" s="35" t="s">
        <v>988</v>
      </c>
      <c r="V1260" s="226"/>
      <c r="W1260" s="227"/>
    </row>
    <row r="1261" s="83" customFormat="1" ht="26" customHeight="1" spans="1:23">
      <c r="A1261" s="110" t="s">
        <v>1621</v>
      </c>
      <c r="B1261" s="31" t="s">
        <v>20</v>
      </c>
      <c r="C1261" s="31" t="s">
        <v>5000</v>
      </c>
      <c r="D1261" s="31" t="s">
        <v>5001</v>
      </c>
      <c r="E1261" s="32">
        <v>44317</v>
      </c>
      <c r="F1261" s="31" t="s">
        <v>1622</v>
      </c>
      <c r="G1261" s="38" t="s">
        <v>5002</v>
      </c>
      <c r="H1261" s="33">
        <v>20</v>
      </c>
      <c r="I1261" s="33">
        <v>1</v>
      </c>
      <c r="J1261" s="34">
        <v>139240.382941688</v>
      </c>
      <c r="K1261" s="51">
        <v>23699.8735131998</v>
      </c>
      <c r="L1261" s="34">
        <v>115540.509428488</v>
      </c>
      <c r="M1261" s="124" t="s">
        <v>2079</v>
      </c>
      <c r="N1261" s="33" t="s">
        <v>2080</v>
      </c>
      <c r="O1261" s="33" t="s">
        <v>2011</v>
      </c>
      <c r="P1261" s="33" t="s">
        <v>2081</v>
      </c>
      <c r="Q1261" s="33" t="s">
        <v>2082</v>
      </c>
      <c r="R1261" s="33" t="s">
        <v>2083</v>
      </c>
      <c r="S1261" s="33" t="s">
        <v>2084</v>
      </c>
      <c r="T1261" s="33" t="s">
        <v>2083</v>
      </c>
      <c r="U1261" s="35" t="s">
        <v>988</v>
      </c>
      <c r="V1261" s="226"/>
      <c r="W1261" s="227"/>
    </row>
    <row r="1262" s="83" customFormat="1" ht="26" customHeight="1" spans="1:23">
      <c r="A1262" s="110" t="s">
        <v>1621</v>
      </c>
      <c r="B1262" s="31" t="s">
        <v>20</v>
      </c>
      <c r="C1262" s="31" t="s">
        <v>5003</v>
      </c>
      <c r="D1262" s="31" t="s">
        <v>5004</v>
      </c>
      <c r="E1262" s="32">
        <v>44317</v>
      </c>
      <c r="F1262" s="31" t="s">
        <v>1622</v>
      </c>
      <c r="G1262" s="38" t="s">
        <v>5005</v>
      </c>
      <c r="H1262" s="33">
        <v>20</v>
      </c>
      <c r="I1262" s="33">
        <v>1</v>
      </c>
      <c r="J1262" s="34">
        <v>2166458.0528309</v>
      </c>
      <c r="K1262" s="51">
        <v>368749.214408926</v>
      </c>
      <c r="L1262" s="34">
        <v>1797708.83842197</v>
      </c>
      <c r="M1262" s="124" t="s">
        <v>2079</v>
      </c>
      <c r="N1262" s="33" t="s">
        <v>2080</v>
      </c>
      <c r="O1262" s="33" t="s">
        <v>2011</v>
      </c>
      <c r="P1262" s="33" t="s">
        <v>2081</v>
      </c>
      <c r="Q1262" s="33" t="s">
        <v>2082</v>
      </c>
      <c r="R1262" s="33" t="s">
        <v>2083</v>
      </c>
      <c r="S1262" s="33" t="s">
        <v>2084</v>
      </c>
      <c r="T1262" s="33" t="s">
        <v>2083</v>
      </c>
      <c r="U1262" s="35" t="s">
        <v>988</v>
      </c>
      <c r="V1262" s="226"/>
      <c r="W1262" s="227"/>
    </row>
    <row r="1263" s="83" customFormat="1" ht="26" customHeight="1" spans="1:23">
      <c r="A1263" s="110" t="s">
        <v>1621</v>
      </c>
      <c r="B1263" s="31" t="s">
        <v>20</v>
      </c>
      <c r="C1263" s="31" t="s">
        <v>5006</v>
      </c>
      <c r="D1263" s="31" t="s">
        <v>3527</v>
      </c>
      <c r="E1263" s="32">
        <v>44317</v>
      </c>
      <c r="F1263" s="31" t="s">
        <v>1622</v>
      </c>
      <c r="G1263" s="31" t="s">
        <v>2158</v>
      </c>
      <c r="H1263" s="33">
        <v>3</v>
      </c>
      <c r="I1263" s="33">
        <v>125000</v>
      </c>
      <c r="J1263" s="34">
        <v>4000000</v>
      </c>
      <c r="K1263" s="51">
        <v>4000000</v>
      </c>
      <c r="L1263" s="34">
        <v>0</v>
      </c>
      <c r="M1263" s="124" t="s">
        <v>2137</v>
      </c>
      <c r="N1263" s="33" t="s">
        <v>2138</v>
      </c>
      <c r="O1263" s="33" t="s">
        <v>2011</v>
      </c>
      <c r="P1263" s="33" t="s">
        <v>2196</v>
      </c>
      <c r="Q1263" s="33" t="s">
        <v>2082</v>
      </c>
      <c r="R1263" s="33" t="s">
        <v>2197</v>
      </c>
      <c r="S1263" s="33" t="s">
        <v>2084</v>
      </c>
      <c r="T1263" s="33" t="s">
        <v>2083</v>
      </c>
      <c r="U1263" s="35" t="s">
        <v>988</v>
      </c>
      <c r="V1263" s="226"/>
      <c r="W1263" s="227"/>
    </row>
    <row r="1264" s="83" customFormat="1" ht="26" customHeight="1" spans="1:23">
      <c r="A1264" s="31" t="s">
        <v>1627</v>
      </c>
      <c r="B1264" s="31" t="s">
        <v>20</v>
      </c>
      <c r="C1264" s="31" t="s">
        <v>5007</v>
      </c>
      <c r="D1264" s="31" t="s">
        <v>2147</v>
      </c>
      <c r="E1264" s="44">
        <v>45260</v>
      </c>
      <c r="F1264" s="45" t="s">
        <v>5008</v>
      </c>
      <c r="G1264" s="47" t="s">
        <v>5009</v>
      </c>
      <c r="H1264" s="46">
        <v>10</v>
      </c>
      <c r="I1264" s="47">
        <v>1</v>
      </c>
      <c r="J1264" s="48">
        <v>2660646.30503091</v>
      </c>
      <c r="K1264" s="34">
        <v>252761.398977936</v>
      </c>
      <c r="L1264" s="34">
        <v>2407884.90605297</v>
      </c>
      <c r="M1264" s="49" t="s">
        <v>2079</v>
      </c>
      <c r="N1264" s="49" t="s">
        <v>2089</v>
      </c>
      <c r="O1264" s="33" t="s">
        <v>2011</v>
      </c>
      <c r="P1264" s="49" t="s">
        <v>2081</v>
      </c>
      <c r="Q1264" s="49" t="s">
        <v>2103</v>
      </c>
      <c r="R1264" s="49" t="s">
        <v>2128</v>
      </c>
      <c r="S1264" s="33" t="s">
        <v>2084</v>
      </c>
      <c r="T1264" s="50" t="s">
        <v>2081</v>
      </c>
      <c r="U1264" s="35" t="s">
        <v>1613</v>
      </c>
      <c r="V1264" s="226"/>
      <c r="W1264" s="227"/>
    </row>
    <row r="1265" s="83" customFormat="1" ht="26" customHeight="1" spans="1:23">
      <c r="A1265" s="31" t="s">
        <v>1627</v>
      </c>
      <c r="B1265" s="31" t="s">
        <v>20</v>
      </c>
      <c r="C1265" s="31" t="s">
        <v>5010</v>
      </c>
      <c r="D1265" s="31" t="s">
        <v>3434</v>
      </c>
      <c r="E1265" s="44">
        <v>45260</v>
      </c>
      <c r="F1265" s="45" t="s">
        <v>5008</v>
      </c>
      <c r="G1265" s="47" t="s">
        <v>5011</v>
      </c>
      <c r="H1265" s="46">
        <v>10</v>
      </c>
      <c r="I1265" s="47">
        <v>1</v>
      </c>
      <c r="J1265" s="48">
        <v>647657.324250944</v>
      </c>
      <c r="K1265" s="34">
        <v>61527.4458038397</v>
      </c>
      <c r="L1265" s="34">
        <v>586129.878447104</v>
      </c>
      <c r="M1265" s="49" t="s">
        <v>2079</v>
      </c>
      <c r="N1265" s="49" t="s">
        <v>2089</v>
      </c>
      <c r="O1265" s="33" t="s">
        <v>2011</v>
      </c>
      <c r="P1265" s="49" t="s">
        <v>2081</v>
      </c>
      <c r="Q1265" s="49" t="s">
        <v>2103</v>
      </c>
      <c r="R1265" s="49" t="s">
        <v>2128</v>
      </c>
      <c r="S1265" s="33" t="s">
        <v>2084</v>
      </c>
      <c r="T1265" s="50" t="s">
        <v>2081</v>
      </c>
      <c r="U1265" s="35" t="s">
        <v>1613</v>
      </c>
      <c r="V1265" s="226"/>
      <c r="W1265" s="227"/>
    </row>
    <row r="1266" s="83" customFormat="1" ht="26" customHeight="1" spans="1:23">
      <c r="A1266" s="31" t="s">
        <v>1627</v>
      </c>
      <c r="B1266" s="31" t="s">
        <v>20</v>
      </c>
      <c r="C1266" s="31" t="s">
        <v>5012</v>
      </c>
      <c r="D1266" s="31" t="s">
        <v>5013</v>
      </c>
      <c r="E1266" s="44">
        <v>45260</v>
      </c>
      <c r="F1266" s="45" t="s">
        <v>5008</v>
      </c>
      <c r="G1266" s="47" t="s">
        <v>5014</v>
      </c>
      <c r="H1266" s="46">
        <v>10</v>
      </c>
      <c r="I1266" s="47">
        <v>1</v>
      </c>
      <c r="J1266" s="48">
        <v>131887.383044813</v>
      </c>
      <c r="K1266" s="34">
        <v>12529.3013892572</v>
      </c>
      <c r="L1266" s="34">
        <v>119358.081655556</v>
      </c>
      <c r="M1266" s="49" t="s">
        <v>2079</v>
      </c>
      <c r="N1266" s="49" t="s">
        <v>2089</v>
      </c>
      <c r="O1266" s="33" t="s">
        <v>2011</v>
      </c>
      <c r="P1266" s="49" t="s">
        <v>2081</v>
      </c>
      <c r="Q1266" s="49" t="s">
        <v>2103</v>
      </c>
      <c r="R1266" s="49" t="s">
        <v>2128</v>
      </c>
      <c r="S1266" s="33" t="s">
        <v>2084</v>
      </c>
      <c r="T1266" s="50" t="s">
        <v>2081</v>
      </c>
      <c r="U1266" s="35" t="s">
        <v>1613</v>
      </c>
      <c r="V1266" s="226"/>
      <c r="W1266" s="227"/>
    </row>
    <row r="1267" s="83" customFormat="1" ht="26" customHeight="1" spans="1:23">
      <c r="A1267" s="31" t="s">
        <v>1627</v>
      </c>
      <c r="B1267" s="31" t="s">
        <v>20</v>
      </c>
      <c r="C1267" s="31" t="s">
        <v>5015</v>
      </c>
      <c r="D1267" s="31" t="s">
        <v>4263</v>
      </c>
      <c r="E1267" s="44">
        <v>45260</v>
      </c>
      <c r="F1267" s="45" t="s">
        <v>5008</v>
      </c>
      <c r="G1267" s="47" t="s">
        <v>5016</v>
      </c>
      <c r="H1267" s="46">
        <v>10</v>
      </c>
      <c r="I1267" s="47">
        <v>1</v>
      </c>
      <c r="J1267" s="48">
        <v>455991.269258441</v>
      </c>
      <c r="K1267" s="34">
        <v>43319.1705795519</v>
      </c>
      <c r="L1267" s="34">
        <v>412672.098678889</v>
      </c>
      <c r="M1267" s="49" t="s">
        <v>2079</v>
      </c>
      <c r="N1267" s="49" t="s">
        <v>2089</v>
      </c>
      <c r="O1267" s="33" t="s">
        <v>2011</v>
      </c>
      <c r="P1267" s="49" t="s">
        <v>2081</v>
      </c>
      <c r="Q1267" s="49" t="s">
        <v>2103</v>
      </c>
      <c r="R1267" s="49" t="s">
        <v>2128</v>
      </c>
      <c r="S1267" s="33" t="s">
        <v>2084</v>
      </c>
      <c r="T1267" s="50" t="s">
        <v>2081</v>
      </c>
      <c r="U1267" s="35" t="s">
        <v>1613</v>
      </c>
      <c r="V1267" s="226"/>
      <c r="W1267" s="227"/>
    </row>
    <row r="1268" s="83" customFormat="1" ht="26" customHeight="1" spans="1:23">
      <c r="A1268" s="31" t="s">
        <v>1627</v>
      </c>
      <c r="B1268" s="31" t="s">
        <v>20</v>
      </c>
      <c r="C1268" s="31" t="s">
        <v>5017</v>
      </c>
      <c r="D1268" s="31" t="s">
        <v>5018</v>
      </c>
      <c r="E1268" s="44">
        <v>45260</v>
      </c>
      <c r="F1268" s="45" t="s">
        <v>5008</v>
      </c>
      <c r="G1268" s="47" t="s">
        <v>5019</v>
      </c>
      <c r="H1268" s="46">
        <v>10</v>
      </c>
      <c r="I1268" s="47">
        <v>1</v>
      </c>
      <c r="J1268" s="48">
        <v>49870.60477404</v>
      </c>
      <c r="K1268" s="34">
        <v>4737.7074535338</v>
      </c>
      <c r="L1268" s="34">
        <v>45132.8973205062</v>
      </c>
      <c r="M1268" s="49" t="s">
        <v>2079</v>
      </c>
      <c r="N1268" s="49" t="s">
        <v>2089</v>
      </c>
      <c r="O1268" s="33" t="s">
        <v>2011</v>
      </c>
      <c r="P1268" s="49" t="s">
        <v>2081</v>
      </c>
      <c r="Q1268" s="49" t="s">
        <v>2103</v>
      </c>
      <c r="R1268" s="49" t="s">
        <v>2128</v>
      </c>
      <c r="S1268" s="33" t="s">
        <v>2084</v>
      </c>
      <c r="T1268" s="50" t="s">
        <v>2081</v>
      </c>
      <c r="U1268" s="35" t="s">
        <v>1613</v>
      </c>
      <c r="V1268" s="226"/>
      <c r="W1268" s="227"/>
    </row>
    <row r="1269" s="83" customFormat="1" ht="26" customHeight="1" spans="1:23">
      <c r="A1269" s="31" t="s">
        <v>1627</v>
      </c>
      <c r="B1269" s="31" t="s">
        <v>20</v>
      </c>
      <c r="C1269" s="31" t="s">
        <v>5020</v>
      </c>
      <c r="D1269" s="31" t="s">
        <v>5021</v>
      </c>
      <c r="E1269" s="44">
        <v>45260</v>
      </c>
      <c r="F1269" s="45" t="s">
        <v>5008</v>
      </c>
      <c r="G1269" s="45" t="s">
        <v>2243</v>
      </c>
      <c r="H1269" s="46">
        <v>10</v>
      </c>
      <c r="I1269" s="47">
        <v>1</v>
      </c>
      <c r="J1269" s="48">
        <v>642483.111393593</v>
      </c>
      <c r="K1269" s="34">
        <v>61035.8955823913</v>
      </c>
      <c r="L1269" s="34">
        <v>581447.215811202</v>
      </c>
      <c r="M1269" s="49" t="s">
        <v>2079</v>
      </c>
      <c r="N1269" s="49" t="s">
        <v>2089</v>
      </c>
      <c r="O1269" s="33" t="s">
        <v>1997</v>
      </c>
      <c r="P1269" s="49" t="s">
        <v>2081</v>
      </c>
      <c r="Q1269" s="49" t="s">
        <v>2103</v>
      </c>
      <c r="R1269" s="49" t="s">
        <v>2128</v>
      </c>
      <c r="S1269" s="33" t="s">
        <v>2084</v>
      </c>
      <c r="T1269" s="50" t="s">
        <v>2081</v>
      </c>
      <c r="U1269" s="35" t="s">
        <v>1613</v>
      </c>
      <c r="V1269" s="226"/>
      <c r="W1269" s="227"/>
    </row>
    <row r="1270" s="83" customFormat="1" ht="26" customHeight="1" spans="1:23">
      <c r="A1270" s="31" t="s">
        <v>1627</v>
      </c>
      <c r="B1270" s="31" t="s">
        <v>20</v>
      </c>
      <c r="C1270" s="31" t="s">
        <v>5022</v>
      </c>
      <c r="D1270" s="31" t="s">
        <v>2087</v>
      </c>
      <c r="E1270" s="44">
        <v>45260</v>
      </c>
      <c r="F1270" s="45" t="s">
        <v>5008</v>
      </c>
      <c r="G1270" s="47" t="s">
        <v>5023</v>
      </c>
      <c r="H1270" s="46">
        <v>5</v>
      </c>
      <c r="I1270" s="47">
        <v>1</v>
      </c>
      <c r="J1270" s="48">
        <v>177904.850584655</v>
      </c>
      <c r="K1270" s="34">
        <v>33801.9216110844</v>
      </c>
      <c r="L1270" s="34">
        <v>144102.928973571</v>
      </c>
      <c r="M1270" s="49" t="s">
        <v>2079</v>
      </c>
      <c r="N1270" s="49" t="s">
        <v>2089</v>
      </c>
      <c r="O1270" s="33" t="s">
        <v>1997</v>
      </c>
      <c r="P1270" s="49" t="s">
        <v>2081</v>
      </c>
      <c r="Q1270" s="49" t="s">
        <v>2103</v>
      </c>
      <c r="R1270" s="49" t="s">
        <v>2128</v>
      </c>
      <c r="S1270" s="33" t="s">
        <v>2084</v>
      </c>
      <c r="T1270" s="50" t="s">
        <v>2081</v>
      </c>
      <c r="U1270" s="35" t="s">
        <v>1613</v>
      </c>
      <c r="V1270" s="226"/>
      <c r="W1270" s="227"/>
    </row>
    <row r="1271" s="83" customFormat="1" ht="26" customHeight="1" spans="1:23">
      <c r="A1271" s="31" t="s">
        <v>1627</v>
      </c>
      <c r="B1271" s="31" t="s">
        <v>20</v>
      </c>
      <c r="C1271" s="31" t="s">
        <v>5024</v>
      </c>
      <c r="D1271" s="31" t="s">
        <v>2108</v>
      </c>
      <c r="E1271" s="44">
        <v>45260</v>
      </c>
      <c r="F1271" s="45" t="s">
        <v>5008</v>
      </c>
      <c r="G1271" s="45" t="s">
        <v>2243</v>
      </c>
      <c r="H1271" s="46">
        <v>5</v>
      </c>
      <c r="I1271" s="47">
        <v>1</v>
      </c>
      <c r="J1271" s="48">
        <v>9908.06717365034</v>
      </c>
      <c r="K1271" s="34">
        <v>1882.53276299356</v>
      </c>
      <c r="L1271" s="34">
        <v>8025.53441065677</v>
      </c>
      <c r="M1271" s="49" t="s">
        <v>2079</v>
      </c>
      <c r="N1271" s="49" t="s">
        <v>2089</v>
      </c>
      <c r="O1271" s="33" t="s">
        <v>1997</v>
      </c>
      <c r="P1271" s="49" t="s">
        <v>2081</v>
      </c>
      <c r="Q1271" s="49" t="s">
        <v>2103</v>
      </c>
      <c r="R1271" s="49" t="s">
        <v>2128</v>
      </c>
      <c r="S1271" s="33" t="s">
        <v>2084</v>
      </c>
      <c r="T1271" s="50" t="s">
        <v>2081</v>
      </c>
      <c r="U1271" s="35" t="s">
        <v>1613</v>
      </c>
      <c r="V1271" s="226"/>
      <c r="W1271" s="227"/>
    </row>
    <row r="1272" s="83" customFormat="1" ht="26" customHeight="1" spans="1:23">
      <c r="A1272" s="31" t="s">
        <v>1627</v>
      </c>
      <c r="B1272" s="31" t="s">
        <v>20</v>
      </c>
      <c r="C1272" s="31" t="s">
        <v>5025</v>
      </c>
      <c r="D1272" s="31" t="s">
        <v>5026</v>
      </c>
      <c r="E1272" s="44">
        <v>45260</v>
      </c>
      <c r="F1272" s="45" t="s">
        <v>5008</v>
      </c>
      <c r="G1272" s="47" t="s">
        <v>5027</v>
      </c>
      <c r="H1272" s="46">
        <v>10</v>
      </c>
      <c r="I1272" s="47">
        <v>1</v>
      </c>
      <c r="J1272" s="48">
        <v>46017.4675398427</v>
      </c>
      <c r="K1272" s="34">
        <v>4371.65941628506</v>
      </c>
      <c r="L1272" s="34">
        <v>41645.8081235576</v>
      </c>
      <c r="M1272" s="49" t="s">
        <v>2079</v>
      </c>
      <c r="N1272" s="49" t="s">
        <v>2089</v>
      </c>
      <c r="O1272" s="33" t="s">
        <v>1997</v>
      </c>
      <c r="P1272" s="49" t="s">
        <v>2081</v>
      </c>
      <c r="Q1272" s="49" t="s">
        <v>2103</v>
      </c>
      <c r="R1272" s="49" t="s">
        <v>2128</v>
      </c>
      <c r="S1272" s="33" t="s">
        <v>2084</v>
      </c>
      <c r="T1272" s="50" t="s">
        <v>2081</v>
      </c>
      <c r="U1272" s="35" t="s">
        <v>1613</v>
      </c>
      <c r="V1272" s="226"/>
      <c r="W1272" s="227"/>
    </row>
    <row r="1273" s="83" customFormat="1" ht="26" customHeight="1" spans="1:23">
      <c r="A1273" s="31" t="s">
        <v>1627</v>
      </c>
      <c r="B1273" s="31" t="s">
        <v>20</v>
      </c>
      <c r="C1273" s="31" t="s">
        <v>5028</v>
      </c>
      <c r="D1273" s="31" t="s">
        <v>5029</v>
      </c>
      <c r="E1273" s="44">
        <v>45260</v>
      </c>
      <c r="F1273" s="45" t="s">
        <v>5008</v>
      </c>
      <c r="G1273" s="47" t="s">
        <v>5030</v>
      </c>
      <c r="H1273" s="46">
        <v>10</v>
      </c>
      <c r="I1273" s="47">
        <v>1</v>
      </c>
      <c r="J1273" s="48">
        <v>380469.779468173</v>
      </c>
      <c r="K1273" s="34">
        <v>36144.6290494764</v>
      </c>
      <c r="L1273" s="34">
        <v>344325.150418697</v>
      </c>
      <c r="M1273" s="49" t="s">
        <v>2079</v>
      </c>
      <c r="N1273" s="49" t="s">
        <v>2089</v>
      </c>
      <c r="O1273" s="33" t="s">
        <v>2011</v>
      </c>
      <c r="P1273" s="49" t="s">
        <v>2081</v>
      </c>
      <c r="Q1273" s="49" t="s">
        <v>2103</v>
      </c>
      <c r="R1273" s="49" t="s">
        <v>2128</v>
      </c>
      <c r="S1273" s="33" t="s">
        <v>2084</v>
      </c>
      <c r="T1273" s="50" t="s">
        <v>2081</v>
      </c>
      <c r="U1273" s="35" t="s">
        <v>1613</v>
      </c>
      <c r="V1273" s="226"/>
      <c r="W1273" s="227"/>
    </row>
    <row r="1274" s="83" customFormat="1" ht="26" customHeight="1" spans="1:23">
      <c r="A1274" s="31" t="s">
        <v>1627</v>
      </c>
      <c r="B1274" s="31" t="s">
        <v>20</v>
      </c>
      <c r="C1274" s="31" t="s">
        <v>5031</v>
      </c>
      <c r="D1274" s="31" t="s">
        <v>5032</v>
      </c>
      <c r="E1274" s="44">
        <v>45260</v>
      </c>
      <c r="F1274" s="45" t="s">
        <v>5008</v>
      </c>
      <c r="G1274" s="47" t="s">
        <v>5033</v>
      </c>
      <c r="H1274" s="46">
        <v>10</v>
      </c>
      <c r="I1274" s="47">
        <v>1</v>
      </c>
      <c r="J1274" s="48">
        <v>149942.083227909</v>
      </c>
      <c r="K1274" s="34">
        <v>14244.4979066514</v>
      </c>
      <c r="L1274" s="34">
        <v>135697.585321258</v>
      </c>
      <c r="M1274" s="49" t="s">
        <v>2079</v>
      </c>
      <c r="N1274" s="49" t="s">
        <v>2089</v>
      </c>
      <c r="O1274" s="33" t="s">
        <v>2011</v>
      </c>
      <c r="P1274" s="49" t="s">
        <v>2081</v>
      </c>
      <c r="Q1274" s="49" t="s">
        <v>2103</v>
      </c>
      <c r="R1274" s="49" t="s">
        <v>2128</v>
      </c>
      <c r="S1274" s="33" t="s">
        <v>2084</v>
      </c>
      <c r="T1274" s="50" t="s">
        <v>2081</v>
      </c>
      <c r="U1274" s="35" t="s">
        <v>1613</v>
      </c>
      <c r="V1274" s="226"/>
      <c r="W1274" s="227"/>
    </row>
    <row r="1275" s="83" customFormat="1" ht="26" customHeight="1" spans="1:23">
      <c r="A1275" s="31" t="s">
        <v>1627</v>
      </c>
      <c r="B1275" s="31" t="s">
        <v>20</v>
      </c>
      <c r="C1275" s="31" t="s">
        <v>5034</v>
      </c>
      <c r="D1275" s="31" t="s">
        <v>5035</v>
      </c>
      <c r="E1275" s="44">
        <v>45260</v>
      </c>
      <c r="F1275" s="45" t="s">
        <v>5008</v>
      </c>
      <c r="G1275" s="45" t="s">
        <v>2092</v>
      </c>
      <c r="H1275" s="46">
        <v>5</v>
      </c>
      <c r="I1275" s="47">
        <v>2</v>
      </c>
      <c r="J1275" s="48">
        <v>922110.784961057</v>
      </c>
      <c r="K1275" s="34">
        <v>175201.049142601</v>
      </c>
      <c r="L1275" s="34">
        <v>746909.735818456</v>
      </c>
      <c r="M1275" s="49" t="s">
        <v>2079</v>
      </c>
      <c r="N1275" s="49" t="s">
        <v>2096</v>
      </c>
      <c r="O1275" s="33" t="s">
        <v>2011</v>
      </c>
      <c r="P1275" s="49" t="s">
        <v>2081</v>
      </c>
      <c r="Q1275" s="49" t="s">
        <v>2103</v>
      </c>
      <c r="R1275" s="49" t="s">
        <v>2128</v>
      </c>
      <c r="S1275" s="33" t="s">
        <v>2084</v>
      </c>
      <c r="T1275" s="50" t="s">
        <v>2081</v>
      </c>
      <c r="U1275" s="35" t="s">
        <v>1613</v>
      </c>
      <c r="V1275" s="226"/>
      <c r="W1275" s="227"/>
    </row>
    <row r="1276" s="83" customFormat="1" ht="26" customHeight="1" spans="1:23">
      <c r="A1276" s="31" t="s">
        <v>1627</v>
      </c>
      <c r="B1276" s="31" t="s">
        <v>20</v>
      </c>
      <c r="C1276" s="31" t="s">
        <v>5036</v>
      </c>
      <c r="D1276" s="31" t="s">
        <v>5037</v>
      </c>
      <c r="E1276" s="44">
        <v>45260</v>
      </c>
      <c r="F1276" s="45" t="s">
        <v>5008</v>
      </c>
      <c r="G1276" s="45" t="s">
        <v>2092</v>
      </c>
      <c r="H1276" s="46">
        <v>5</v>
      </c>
      <c r="I1276" s="47">
        <v>2</v>
      </c>
      <c r="J1276" s="48">
        <v>188253.276299357</v>
      </c>
      <c r="K1276" s="34">
        <v>35768.1224968778</v>
      </c>
      <c r="L1276" s="34">
        <v>152485.153802479</v>
      </c>
      <c r="M1276" s="49" t="s">
        <v>2079</v>
      </c>
      <c r="N1276" s="49" t="s">
        <v>2096</v>
      </c>
      <c r="O1276" s="33" t="s">
        <v>2011</v>
      </c>
      <c r="P1276" s="49" t="s">
        <v>2081</v>
      </c>
      <c r="Q1276" s="49" t="s">
        <v>2103</v>
      </c>
      <c r="R1276" s="49" t="s">
        <v>2128</v>
      </c>
      <c r="S1276" s="33" t="s">
        <v>2084</v>
      </c>
      <c r="T1276" s="50" t="s">
        <v>2081</v>
      </c>
      <c r="U1276" s="35" t="s">
        <v>1613</v>
      </c>
      <c r="V1276" s="226"/>
      <c r="W1276" s="227"/>
    </row>
    <row r="1277" s="83" customFormat="1" ht="26" customHeight="1" spans="1:23">
      <c r="A1277" s="31" t="s">
        <v>1627</v>
      </c>
      <c r="B1277" s="31" t="s">
        <v>20</v>
      </c>
      <c r="C1277" s="31" t="s">
        <v>5038</v>
      </c>
      <c r="D1277" s="31" t="s">
        <v>5039</v>
      </c>
      <c r="E1277" s="44">
        <v>45260</v>
      </c>
      <c r="F1277" s="45" t="s">
        <v>5008</v>
      </c>
      <c r="G1277" s="45" t="s">
        <v>2092</v>
      </c>
      <c r="H1277" s="46">
        <v>5</v>
      </c>
      <c r="I1277" s="47">
        <v>2</v>
      </c>
      <c r="J1277" s="48">
        <v>39632.2686946014</v>
      </c>
      <c r="K1277" s="34">
        <v>7530.13105197427</v>
      </c>
      <c r="L1277" s="34">
        <v>32102.1376426271</v>
      </c>
      <c r="M1277" s="49" t="s">
        <v>2079</v>
      </c>
      <c r="N1277" s="49" t="s">
        <v>2096</v>
      </c>
      <c r="O1277" s="33" t="s">
        <v>2011</v>
      </c>
      <c r="P1277" s="49" t="s">
        <v>2081</v>
      </c>
      <c r="Q1277" s="49" t="s">
        <v>2103</v>
      </c>
      <c r="R1277" s="49" t="s">
        <v>2128</v>
      </c>
      <c r="S1277" s="33" t="s">
        <v>2084</v>
      </c>
      <c r="T1277" s="50" t="s">
        <v>2081</v>
      </c>
      <c r="U1277" s="35" t="s">
        <v>1613</v>
      </c>
      <c r="V1277" s="226"/>
      <c r="W1277" s="227"/>
    </row>
    <row r="1278" s="83" customFormat="1" ht="26" customHeight="1" spans="1:23">
      <c r="A1278" s="31" t="s">
        <v>1627</v>
      </c>
      <c r="B1278" s="31" t="s">
        <v>20</v>
      </c>
      <c r="C1278" s="31" t="s">
        <v>5040</v>
      </c>
      <c r="D1278" s="31" t="s">
        <v>5041</v>
      </c>
      <c r="E1278" s="44">
        <v>45260</v>
      </c>
      <c r="F1278" s="45" t="s">
        <v>5008</v>
      </c>
      <c r="G1278" s="45" t="s">
        <v>2092</v>
      </c>
      <c r="H1278" s="46">
        <v>5</v>
      </c>
      <c r="I1278" s="47">
        <v>2</v>
      </c>
      <c r="J1278" s="48">
        <v>271701.219828545</v>
      </c>
      <c r="K1278" s="34">
        <v>51623.2317674235</v>
      </c>
      <c r="L1278" s="34">
        <v>220077.988061121</v>
      </c>
      <c r="M1278" s="49" t="s">
        <v>2079</v>
      </c>
      <c r="N1278" s="49" t="s">
        <v>2096</v>
      </c>
      <c r="O1278" s="33" t="s">
        <v>2011</v>
      </c>
      <c r="P1278" s="49" t="s">
        <v>2081</v>
      </c>
      <c r="Q1278" s="49" t="s">
        <v>2103</v>
      </c>
      <c r="R1278" s="49" t="s">
        <v>2128</v>
      </c>
      <c r="S1278" s="33" t="s">
        <v>2084</v>
      </c>
      <c r="T1278" s="50" t="s">
        <v>2081</v>
      </c>
      <c r="U1278" s="35" t="s">
        <v>1613</v>
      </c>
      <c r="V1278" s="226"/>
      <c r="W1278" s="227"/>
    </row>
    <row r="1279" s="83" customFormat="1" ht="26" customHeight="1" spans="1:23">
      <c r="A1279" s="31" t="s">
        <v>1627</v>
      </c>
      <c r="B1279" s="31" t="s">
        <v>20</v>
      </c>
      <c r="C1279" s="31" t="s">
        <v>5042</v>
      </c>
      <c r="D1279" s="31" t="s">
        <v>5043</v>
      </c>
      <c r="E1279" s="44">
        <v>45260</v>
      </c>
      <c r="F1279" s="45" t="s">
        <v>5008</v>
      </c>
      <c r="G1279" s="45" t="s">
        <v>2092</v>
      </c>
      <c r="H1279" s="46">
        <v>5</v>
      </c>
      <c r="I1279" s="47">
        <v>2</v>
      </c>
      <c r="J1279" s="48">
        <v>292838.429798999</v>
      </c>
      <c r="K1279" s="34">
        <v>55639.3016618098</v>
      </c>
      <c r="L1279" s="34">
        <v>237199.128137189</v>
      </c>
      <c r="M1279" s="49" t="s">
        <v>2079</v>
      </c>
      <c r="N1279" s="49" t="s">
        <v>2096</v>
      </c>
      <c r="O1279" s="33" t="s">
        <v>2011</v>
      </c>
      <c r="P1279" s="49" t="s">
        <v>2081</v>
      </c>
      <c r="Q1279" s="49" t="s">
        <v>2103</v>
      </c>
      <c r="R1279" s="49" t="s">
        <v>2128</v>
      </c>
      <c r="S1279" s="33" t="s">
        <v>2084</v>
      </c>
      <c r="T1279" s="50" t="s">
        <v>2081</v>
      </c>
      <c r="U1279" s="35" t="s">
        <v>1613</v>
      </c>
      <c r="V1279" s="226"/>
      <c r="W1279" s="227"/>
    </row>
    <row r="1280" s="83" customFormat="1" ht="26" customHeight="1" spans="1:23">
      <c r="A1280" s="31" t="s">
        <v>1627</v>
      </c>
      <c r="B1280" s="31" t="s">
        <v>20</v>
      </c>
      <c r="C1280" s="31" t="s">
        <v>5044</v>
      </c>
      <c r="D1280" s="31" t="s">
        <v>3881</v>
      </c>
      <c r="E1280" s="44">
        <v>45260</v>
      </c>
      <c r="F1280" s="45" t="s">
        <v>5008</v>
      </c>
      <c r="G1280" s="45" t="s">
        <v>2092</v>
      </c>
      <c r="H1280" s="46">
        <v>5</v>
      </c>
      <c r="I1280" s="47">
        <v>2</v>
      </c>
      <c r="J1280" s="48">
        <v>145318.318546872</v>
      </c>
      <c r="K1280" s="34">
        <v>27610.4805239057</v>
      </c>
      <c r="L1280" s="34">
        <v>117707.838022966</v>
      </c>
      <c r="M1280" s="49" t="s">
        <v>2079</v>
      </c>
      <c r="N1280" s="49" t="s">
        <v>2096</v>
      </c>
      <c r="O1280" s="33" t="s">
        <v>2011</v>
      </c>
      <c r="P1280" s="49" t="s">
        <v>2081</v>
      </c>
      <c r="Q1280" s="49" t="s">
        <v>2103</v>
      </c>
      <c r="R1280" s="49" t="s">
        <v>2128</v>
      </c>
      <c r="S1280" s="33" t="s">
        <v>2084</v>
      </c>
      <c r="T1280" s="50" t="s">
        <v>2081</v>
      </c>
      <c r="U1280" s="35" t="s">
        <v>1613</v>
      </c>
      <c r="V1280" s="226"/>
      <c r="W1280" s="227"/>
    </row>
    <row r="1281" s="83" customFormat="1" ht="26" customHeight="1" spans="1:23">
      <c r="A1281" s="31" t="s">
        <v>1627</v>
      </c>
      <c r="B1281" s="31" t="s">
        <v>20</v>
      </c>
      <c r="C1281" s="31" t="s">
        <v>5045</v>
      </c>
      <c r="D1281" s="31" t="s">
        <v>5046</v>
      </c>
      <c r="E1281" s="44">
        <v>45260</v>
      </c>
      <c r="F1281" s="45" t="s">
        <v>5008</v>
      </c>
      <c r="G1281" s="45" t="s">
        <v>2092</v>
      </c>
      <c r="H1281" s="46">
        <v>5</v>
      </c>
      <c r="I1281" s="47">
        <v>2</v>
      </c>
      <c r="J1281" s="48">
        <v>29724.201520951</v>
      </c>
      <c r="K1281" s="34">
        <v>5647.59828898069</v>
      </c>
      <c r="L1281" s="34">
        <v>24076.6032319703</v>
      </c>
      <c r="M1281" s="49" t="s">
        <v>2079</v>
      </c>
      <c r="N1281" s="49" t="s">
        <v>2096</v>
      </c>
      <c r="O1281" s="33" t="s">
        <v>2011</v>
      </c>
      <c r="P1281" s="49" t="s">
        <v>2081</v>
      </c>
      <c r="Q1281" s="49" t="s">
        <v>2103</v>
      </c>
      <c r="R1281" s="49" t="s">
        <v>2128</v>
      </c>
      <c r="S1281" s="33" t="s">
        <v>2084</v>
      </c>
      <c r="T1281" s="50" t="s">
        <v>2081</v>
      </c>
      <c r="U1281" s="35" t="s">
        <v>1613</v>
      </c>
      <c r="V1281" s="226"/>
      <c r="W1281" s="227"/>
    </row>
    <row r="1282" s="83" customFormat="1" ht="26" customHeight="1" spans="1:23">
      <c r="A1282" s="31" t="s">
        <v>1627</v>
      </c>
      <c r="B1282" s="31" t="s">
        <v>20</v>
      </c>
      <c r="C1282" s="31" t="s">
        <v>5047</v>
      </c>
      <c r="D1282" s="31" t="s">
        <v>5048</v>
      </c>
      <c r="E1282" s="44">
        <v>45260</v>
      </c>
      <c r="F1282" s="45" t="s">
        <v>5008</v>
      </c>
      <c r="G1282" s="45" t="s">
        <v>2092</v>
      </c>
      <c r="H1282" s="46">
        <v>5</v>
      </c>
      <c r="I1282" s="47">
        <v>2</v>
      </c>
      <c r="J1282" s="48">
        <v>51301.7700324562</v>
      </c>
      <c r="K1282" s="34">
        <v>9747.33630616668</v>
      </c>
      <c r="L1282" s="34">
        <v>41554.4337262895</v>
      </c>
      <c r="M1282" s="49" t="s">
        <v>2079</v>
      </c>
      <c r="N1282" s="49" t="s">
        <v>2096</v>
      </c>
      <c r="O1282" s="33" t="s">
        <v>2011</v>
      </c>
      <c r="P1282" s="49" t="s">
        <v>2081</v>
      </c>
      <c r="Q1282" s="49" t="s">
        <v>2103</v>
      </c>
      <c r="R1282" s="49" t="s">
        <v>2128</v>
      </c>
      <c r="S1282" s="33" t="s">
        <v>2084</v>
      </c>
      <c r="T1282" s="50" t="s">
        <v>2081</v>
      </c>
      <c r="U1282" s="35" t="s">
        <v>1613</v>
      </c>
      <c r="V1282" s="226"/>
      <c r="W1282" s="227"/>
    </row>
    <row r="1283" s="83" customFormat="1" ht="26" customHeight="1" spans="1:23">
      <c r="A1283" s="31" t="s">
        <v>1627</v>
      </c>
      <c r="B1283" s="31" t="s">
        <v>20</v>
      </c>
      <c r="C1283" s="31" t="s">
        <v>5049</v>
      </c>
      <c r="D1283" s="31" t="s">
        <v>5050</v>
      </c>
      <c r="E1283" s="44">
        <v>45260</v>
      </c>
      <c r="F1283" s="45" t="s">
        <v>5008</v>
      </c>
      <c r="G1283" s="45" t="s">
        <v>2092</v>
      </c>
      <c r="H1283" s="46">
        <v>5</v>
      </c>
      <c r="I1283" s="47">
        <v>2</v>
      </c>
      <c r="J1283" s="48">
        <v>172840.727362567</v>
      </c>
      <c r="K1283" s="34">
        <v>32839.7381988877</v>
      </c>
      <c r="L1283" s="34">
        <v>140000.989163679</v>
      </c>
      <c r="M1283" s="49" t="s">
        <v>2079</v>
      </c>
      <c r="N1283" s="49" t="s">
        <v>2096</v>
      </c>
      <c r="O1283" s="33" t="s">
        <v>2011</v>
      </c>
      <c r="P1283" s="49" t="s">
        <v>2081</v>
      </c>
      <c r="Q1283" s="49" t="s">
        <v>2103</v>
      </c>
      <c r="R1283" s="49" t="s">
        <v>2128</v>
      </c>
      <c r="S1283" s="33" t="s">
        <v>2084</v>
      </c>
      <c r="T1283" s="50" t="s">
        <v>2081</v>
      </c>
      <c r="U1283" s="35" t="s">
        <v>1613</v>
      </c>
      <c r="V1283" s="226"/>
      <c r="W1283" s="227"/>
    </row>
    <row r="1284" s="83" customFormat="1" ht="26" customHeight="1" spans="1:23">
      <c r="A1284" s="31" t="s">
        <v>1627</v>
      </c>
      <c r="B1284" s="31" t="s">
        <v>20</v>
      </c>
      <c r="C1284" s="31" t="s">
        <v>5051</v>
      </c>
      <c r="D1284" s="31" t="s">
        <v>5052</v>
      </c>
      <c r="E1284" s="44">
        <v>45260</v>
      </c>
      <c r="F1284" s="45" t="s">
        <v>5008</v>
      </c>
      <c r="G1284" s="45" t="s">
        <v>2092</v>
      </c>
      <c r="H1284" s="46">
        <v>5</v>
      </c>
      <c r="I1284" s="47">
        <v>1</v>
      </c>
      <c r="J1284" s="48">
        <v>157207.999155252</v>
      </c>
      <c r="K1284" s="34">
        <v>29869.5198394979</v>
      </c>
      <c r="L1284" s="34">
        <v>127338.479315754</v>
      </c>
      <c r="M1284" s="49" t="s">
        <v>2079</v>
      </c>
      <c r="N1284" s="49" t="s">
        <v>2096</v>
      </c>
      <c r="O1284" s="33" t="s">
        <v>2011</v>
      </c>
      <c r="P1284" s="49" t="s">
        <v>2081</v>
      </c>
      <c r="Q1284" s="49" t="s">
        <v>2103</v>
      </c>
      <c r="R1284" s="49" t="s">
        <v>2128</v>
      </c>
      <c r="S1284" s="33" t="s">
        <v>2084</v>
      </c>
      <c r="T1284" s="50" t="s">
        <v>2081</v>
      </c>
      <c r="U1284" s="35" t="s">
        <v>1613</v>
      </c>
      <c r="V1284" s="226"/>
      <c r="W1284" s="227"/>
    </row>
    <row r="1285" s="83" customFormat="1" ht="26" customHeight="1" spans="1:23">
      <c r="A1285" s="31" t="s">
        <v>1627</v>
      </c>
      <c r="B1285" s="31" t="s">
        <v>20</v>
      </c>
      <c r="C1285" s="31" t="s">
        <v>5053</v>
      </c>
      <c r="D1285" s="31" t="s">
        <v>5037</v>
      </c>
      <c r="E1285" s="44">
        <v>45260</v>
      </c>
      <c r="F1285" s="45" t="s">
        <v>5008</v>
      </c>
      <c r="G1285" s="45" t="s">
        <v>2092</v>
      </c>
      <c r="H1285" s="46">
        <v>5</v>
      </c>
      <c r="I1285" s="47">
        <v>1</v>
      </c>
      <c r="J1285" s="48">
        <v>65943.6915224062</v>
      </c>
      <c r="K1285" s="34">
        <v>12529.3013892572</v>
      </c>
      <c r="L1285" s="34">
        <v>53414.390133149</v>
      </c>
      <c r="M1285" s="49" t="s">
        <v>2079</v>
      </c>
      <c r="N1285" s="49" t="s">
        <v>2096</v>
      </c>
      <c r="O1285" s="33" t="s">
        <v>1997</v>
      </c>
      <c r="P1285" s="49" t="s">
        <v>2081</v>
      </c>
      <c r="Q1285" s="49" t="s">
        <v>2103</v>
      </c>
      <c r="R1285" s="49" t="s">
        <v>2128</v>
      </c>
      <c r="S1285" s="33" t="s">
        <v>2084</v>
      </c>
      <c r="T1285" s="50" t="s">
        <v>2081</v>
      </c>
      <c r="U1285" s="35" t="s">
        <v>1613</v>
      </c>
      <c r="V1285" s="226"/>
      <c r="W1285" s="227"/>
    </row>
    <row r="1286" s="83" customFormat="1" ht="26" customHeight="1" spans="1:23">
      <c r="A1286" s="31" t="s">
        <v>1627</v>
      </c>
      <c r="B1286" s="31" t="s">
        <v>20</v>
      </c>
      <c r="C1286" s="31" t="s">
        <v>5054</v>
      </c>
      <c r="D1286" s="31" t="s">
        <v>5055</v>
      </c>
      <c r="E1286" s="44">
        <v>45260</v>
      </c>
      <c r="F1286" s="45" t="s">
        <v>5008</v>
      </c>
      <c r="G1286" s="45" t="s">
        <v>2092</v>
      </c>
      <c r="H1286" s="46">
        <v>5</v>
      </c>
      <c r="I1286" s="47">
        <v>1</v>
      </c>
      <c r="J1286" s="48">
        <v>40623.0754119664</v>
      </c>
      <c r="K1286" s="34">
        <v>7718.38432827362</v>
      </c>
      <c r="L1286" s="34">
        <v>32904.6910836928</v>
      </c>
      <c r="M1286" s="49" t="s">
        <v>2079</v>
      </c>
      <c r="N1286" s="49" t="s">
        <v>2096</v>
      </c>
      <c r="O1286" s="33" t="s">
        <v>1997</v>
      </c>
      <c r="P1286" s="49" t="s">
        <v>2081</v>
      </c>
      <c r="Q1286" s="49" t="s">
        <v>2103</v>
      </c>
      <c r="R1286" s="49" t="s">
        <v>2128</v>
      </c>
      <c r="S1286" s="33" t="s">
        <v>2084</v>
      </c>
      <c r="T1286" s="50" t="s">
        <v>2081</v>
      </c>
      <c r="U1286" s="35" t="s">
        <v>1613</v>
      </c>
      <c r="V1286" s="226"/>
      <c r="W1286" s="227"/>
    </row>
    <row r="1287" s="83" customFormat="1" ht="26" customHeight="1" spans="1:23">
      <c r="A1287" s="31" t="s">
        <v>1627</v>
      </c>
      <c r="B1287" s="31" t="s">
        <v>20</v>
      </c>
      <c r="C1287" s="31" t="s">
        <v>5056</v>
      </c>
      <c r="D1287" s="31" t="s">
        <v>5043</v>
      </c>
      <c r="E1287" s="44">
        <v>45260</v>
      </c>
      <c r="F1287" s="45" t="s">
        <v>5008</v>
      </c>
      <c r="G1287" s="45" t="s">
        <v>2092</v>
      </c>
      <c r="H1287" s="46">
        <v>5</v>
      </c>
      <c r="I1287" s="47">
        <v>1</v>
      </c>
      <c r="J1287" s="48">
        <v>95447.7137728314</v>
      </c>
      <c r="K1287" s="34">
        <v>18135.065616838</v>
      </c>
      <c r="L1287" s="34">
        <v>77312.6481559934</v>
      </c>
      <c r="M1287" s="49" t="s">
        <v>2079</v>
      </c>
      <c r="N1287" s="49" t="s">
        <v>2096</v>
      </c>
      <c r="O1287" s="33" t="s">
        <v>1997</v>
      </c>
      <c r="P1287" s="49" t="s">
        <v>2081</v>
      </c>
      <c r="Q1287" s="49" t="s">
        <v>2103</v>
      </c>
      <c r="R1287" s="49" t="s">
        <v>2128</v>
      </c>
      <c r="S1287" s="33" t="s">
        <v>2084</v>
      </c>
      <c r="T1287" s="50" t="s">
        <v>2081</v>
      </c>
      <c r="U1287" s="35" t="s">
        <v>1613</v>
      </c>
      <c r="V1287" s="226"/>
      <c r="W1287" s="227"/>
    </row>
    <row r="1288" s="83" customFormat="1" ht="26" customHeight="1" spans="1:23">
      <c r="A1288" s="31" t="s">
        <v>1627</v>
      </c>
      <c r="B1288" s="31" t="s">
        <v>20</v>
      </c>
      <c r="C1288" s="31" t="s">
        <v>5057</v>
      </c>
      <c r="D1288" s="31" t="s">
        <v>3881</v>
      </c>
      <c r="E1288" s="44">
        <v>45260</v>
      </c>
      <c r="F1288" s="45" t="s">
        <v>5008</v>
      </c>
      <c r="G1288" s="45" t="s">
        <v>2092</v>
      </c>
      <c r="H1288" s="46">
        <v>5</v>
      </c>
      <c r="I1288" s="47">
        <v>1</v>
      </c>
      <c r="J1288" s="48">
        <v>76842.5654134214</v>
      </c>
      <c r="K1288" s="34">
        <v>14600.0874285501</v>
      </c>
      <c r="L1288" s="34">
        <v>62242.4779848713</v>
      </c>
      <c r="M1288" s="49" t="s">
        <v>2079</v>
      </c>
      <c r="N1288" s="49" t="s">
        <v>2096</v>
      </c>
      <c r="O1288" s="33" t="s">
        <v>1997</v>
      </c>
      <c r="P1288" s="49" t="s">
        <v>2081</v>
      </c>
      <c r="Q1288" s="49" t="s">
        <v>2103</v>
      </c>
      <c r="R1288" s="49" t="s">
        <v>2128</v>
      </c>
      <c r="S1288" s="33" t="s">
        <v>2084</v>
      </c>
      <c r="T1288" s="50" t="s">
        <v>2081</v>
      </c>
      <c r="U1288" s="35" t="s">
        <v>1613</v>
      </c>
      <c r="V1288" s="226"/>
      <c r="W1288" s="227"/>
    </row>
    <row r="1289" s="83" customFormat="1" ht="26" customHeight="1" spans="1:23">
      <c r="A1289" s="31" t="s">
        <v>1627</v>
      </c>
      <c r="B1289" s="31" t="s">
        <v>20</v>
      </c>
      <c r="C1289" s="31" t="s">
        <v>5058</v>
      </c>
      <c r="D1289" s="31" t="s">
        <v>5046</v>
      </c>
      <c r="E1289" s="44">
        <v>45260</v>
      </c>
      <c r="F1289" s="45" t="s">
        <v>5008</v>
      </c>
      <c r="G1289" s="45" t="s">
        <v>2092</v>
      </c>
      <c r="H1289" s="46">
        <v>5</v>
      </c>
      <c r="I1289" s="47">
        <v>1</v>
      </c>
      <c r="J1289" s="48">
        <v>12219.9495141688</v>
      </c>
      <c r="K1289" s="34">
        <v>2321.79040769207</v>
      </c>
      <c r="L1289" s="34">
        <v>9898.15910647673</v>
      </c>
      <c r="M1289" s="49" t="s">
        <v>2079</v>
      </c>
      <c r="N1289" s="49" t="s">
        <v>2096</v>
      </c>
      <c r="O1289" s="33" t="s">
        <v>1997</v>
      </c>
      <c r="P1289" s="49" t="s">
        <v>2081</v>
      </c>
      <c r="Q1289" s="49" t="s">
        <v>2103</v>
      </c>
      <c r="R1289" s="49" t="s">
        <v>2128</v>
      </c>
      <c r="S1289" s="33" t="s">
        <v>2084</v>
      </c>
      <c r="T1289" s="50" t="s">
        <v>2081</v>
      </c>
      <c r="U1289" s="35" t="s">
        <v>1613</v>
      </c>
      <c r="V1289" s="226"/>
      <c r="W1289" s="227"/>
    </row>
    <row r="1290" s="83" customFormat="1" ht="26" customHeight="1" spans="1:23">
      <c r="A1290" s="31" t="s">
        <v>1627</v>
      </c>
      <c r="B1290" s="31" t="s">
        <v>20</v>
      </c>
      <c r="C1290" s="31" t="s">
        <v>5059</v>
      </c>
      <c r="D1290" s="31" t="s">
        <v>5048</v>
      </c>
      <c r="E1290" s="44">
        <v>45260</v>
      </c>
      <c r="F1290" s="45" t="s">
        <v>5008</v>
      </c>
      <c r="G1290" s="45" t="s">
        <v>2092</v>
      </c>
      <c r="H1290" s="46">
        <v>5</v>
      </c>
      <c r="I1290" s="47">
        <v>1</v>
      </c>
      <c r="J1290" s="48">
        <v>25650.885016228</v>
      </c>
      <c r="K1290" s="34">
        <v>4873.66815308332</v>
      </c>
      <c r="L1290" s="34">
        <v>20777.2168631447</v>
      </c>
      <c r="M1290" s="49" t="s">
        <v>2079</v>
      </c>
      <c r="N1290" s="49" t="s">
        <v>2096</v>
      </c>
      <c r="O1290" s="33" t="s">
        <v>1997</v>
      </c>
      <c r="P1290" s="49" t="s">
        <v>2081</v>
      </c>
      <c r="Q1290" s="49" t="s">
        <v>2103</v>
      </c>
      <c r="R1290" s="49" t="s">
        <v>2128</v>
      </c>
      <c r="S1290" s="33" t="s">
        <v>2084</v>
      </c>
      <c r="T1290" s="50" t="s">
        <v>2081</v>
      </c>
      <c r="U1290" s="35" t="s">
        <v>1613</v>
      </c>
      <c r="V1290" s="226"/>
      <c r="W1290" s="227"/>
    </row>
    <row r="1291" s="83" customFormat="1" ht="26" customHeight="1" spans="1:23">
      <c r="A1291" s="31" t="s">
        <v>1627</v>
      </c>
      <c r="B1291" s="31" t="s">
        <v>20</v>
      </c>
      <c r="C1291" s="31" t="s">
        <v>5060</v>
      </c>
      <c r="D1291" s="31" t="s">
        <v>5050</v>
      </c>
      <c r="E1291" s="44">
        <v>45260</v>
      </c>
      <c r="F1291" s="45" t="s">
        <v>5008</v>
      </c>
      <c r="G1291" s="45" t="s">
        <v>2092</v>
      </c>
      <c r="H1291" s="46">
        <v>5</v>
      </c>
      <c r="I1291" s="47">
        <v>1</v>
      </c>
      <c r="J1291" s="48">
        <v>73209.6074497497</v>
      </c>
      <c r="K1291" s="34">
        <v>13909.8254154524</v>
      </c>
      <c r="L1291" s="34">
        <v>59299.7820342973</v>
      </c>
      <c r="M1291" s="49" t="s">
        <v>2079</v>
      </c>
      <c r="N1291" s="49" t="s">
        <v>2096</v>
      </c>
      <c r="O1291" s="33" t="s">
        <v>1997</v>
      </c>
      <c r="P1291" s="49" t="s">
        <v>2081</v>
      </c>
      <c r="Q1291" s="49" t="s">
        <v>2103</v>
      </c>
      <c r="R1291" s="49" t="s">
        <v>2128</v>
      </c>
      <c r="S1291" s="33" t="s">
        <v>2084</v>
      </c>
      <c r="T1291" s="50" t="s">
        <v>2081</v>
      </c>
      <c r="U1291" s="35" t="s">
        <v>1613</v>
      </c>
      <c r="V1291" s="226"/>
      <c r="W1291" s="227"/>
    </row>
    <row r="1292" s="83" customFormat="1" ht="26" customHeight="1" spans="1:23">
      <c r="A1292" s="31" t="s">
        <v>1627</v>
      </c>
      <c r="B1292" s="31" t="s">
        <v>20</v>
      </c>
      <c r="C1292" s="31" t="s">
        <v>5061</v>
      </c>
      <c r="D1292" s="31" t="s">
        <v>5062</v>
      </c>
      <c r="E1292" s="44">
        <v>45260</v>
      </c>
      <c r="F1292" s="45" t="s">
        <v>5008</v>
      </c>
      <c r="G1292" s="45" t="s">
        <v>2092</v>
      </c>
      <c r="H1292" s="46">
        <v>5</v>
      </c>
      <c r="I1292" s="47">
        <v>1</v>
      </c>
      <c r="J1292" s="48">
        <v>44035.8541051126</v>
      </c>
      <c r="K1292" s="34">
        <v>8366.81227997139</v>
      </c>
      <c r="L1292" s="34">
        <v>35669.0418251412</v>
      </c>
      <c r="M1292" s="49" t="s">
        <v>2079</v>
      </c>
      <c r="N1292" s="49" t="s">
        <v>2096</v>
      </c>
      <c r="O1292" s="33" t="s">
        <v>1997</v>
      </c>
      <c r="P1292" s="49" t="s">
        <v>2081</v>
      </c>
      <c r="Q1292" s="49" t="s">
        <v>2103</v>
      </c>
      <c r="R1292" s="49" t="s">
        <v>2128</v>
      </c>
      <c r="S1292" s="33" t="s">
        <v>2084</v>
      </c>
      <c r="T1292" s="50" t="s">
        <v>2081</v>
      </c>
      <c r="U1292" s="35" t="s">
        <v>1613</v>
      </c>
      <c r="V1292" s="226"/>
      <c r="W1292" s="227"/>
    </row>
    <row r="1293" s="83" customFormat="1" ht="26" customHeight="1" spans="1:23">
      <c r="A1293" s="31" t="s">
        <v>1627</v>
      </c>
      <c r="B1293" s="31" t="s">
        <v>20</v>
      </c>
      <c r="C1293" s="31" t="s">
        <v>5063</v>
      </c>
      <c r="D1293" s="31" t="s">
        <v>5064</v>
      </c>
      <c r="E1293" s="44">
        <v>45260</v>
      </c>
      <c r="F1293" s="45" t="s">
        <v>5008</v>
      </c>
      <c r="G1293" s="45" t="s">
        <v>2136</v>
      </c>
      <c r="H1293" s="46">
        <v>3</v>
      </c>
      <c r="I1293" s="47">
        <v>30000</v>
      </c>
      <c r="J1293" s="48">
        <v>857819.251080172</v>
      </c>
      <c r="K1293" s="34">
        <v>0</v>
      </c>
      <c r="L1293" s="34">
        <v>857819.251080172</v>
      </c>
      <c r="M1293" s="49" t="s">
        <v>2137</v>
      </c>
      <c r="N1293" s="76" t="s">
        <v>2138</v>
      </c>
      <c r="O1293" s="33" t="s">
        <v>1997</v>
      </c>
      <c r="P1293" s="49" t="s">
        <v>2081</v>
      </c>
      <c r="Q1293" s="49" t="s">
        <v>2103</v>
      </c>
      <c r="R1293" s="49" t="s">
        <v>2128</v>
      </c>
      <c r="S1293" s="33" t="s">
        <v>2084</v>
      </c>
      <c r="T1293" s="50" t="s">
        <v>2081</v>
      </c>
      <c r="U1293" s="35" t="s">
        <v>1613</v>
      </c>
      <c r="V1293" s="226"/>
      <c r="W1293" s="178" t="s">
        <v>5065</v>
      </c>
    </row>
    <row r="1294" s="83" customFormat="1" ht="26" customHeight="1" spans="1:23">
      <c r="A1294" s="31" t="s">
        <v>1627</v>
      </c>
      <c r="B1294" s="31" t="s">
        <v>20</v>
      </c>
      <c r="C1294" s="31" t="s">
        <v>5066</v>
      </c>
      <c r="D1294" s="31" t="s">
        <v>5067</v>
      </c>
      <c r="E1294" s="44">
        <v>45260</v>
      </c>
      <c r="F1294" s="45" t="s">
        <v>5008</v>
      </c>
      <c r="G1294" s="45" t="s">
        <v>2169</v>
      </c>
      <c r="H1294" s="46">
        <v>5</v>
      </c>
      <c r="I1294" s="47">
        <v>1</v>
      </c>
      <c r="J1294" s="48">
        <v>110089.635262782</v>
      </c>
      <c r="K1294" s="34">
        <v>20917.0306999286</v>
      </c>
      <c r="L1294" s="34">
        <v>89172.6045628534</v>
      </c>
      <c r="M1294" s="49" t="s">
        <v>2079</v>
      </c>
      <c r="N1294" s="49" t="s">
        <v>2096</v>
      </c>
      <c r="O1294" s="33" t="s">
        <v>1997</v>
      </c>
      <c r="P1294" s="49" t="s">
        <v>2081</v>
      </c>
      <c r="Q1294" s="49" t="s">
        <v>2103</v>
      </c>
      <c r="R1294" s="49" t="s">
        <v>2128</v>
      </c>
      <c r="S1294" s="33" t="s">
        <v>2084</v>
      </c>
      <c r="T1294" s="50" t="s">
        <v>2081</v>
      </c>
      <c r="U1294" s="35" t="s">
        <v>1613</v>
      </c>
      <c r="V1294" s="226"/>
      <c r="W1294" s="227"/>
    </row>
    <row r="1295" s="83" customFormat="1" ht="26" customHeight="1" spans="1:23">
      <c r="A1295" s="31" t="s">
        <v>1627</v>
      </c>
      <c r="B1295" s="31" t="s">
        <v>20</v>
      </c>
      <c r="C1295" s="31" t="s">
        <v>5068</v>
      </c>
      <c r="D1295" s="31" t="s">
        <v>4222</v>
      </c>
      <c r="E1295" s="44">
        <v>45260</v>
      </c>
      <c r="F1295" s="45" t="s">
        <v>5008</v>
      </c>
      <c r="G1295" s="45" t="s">
        <v>2169</v>
      </c>
      <c r="H1295" s="46">
        <v>5</v>
      </c>
      <c r="I1295" s="47">
        <v>1</v>
      </c>
      <c r="J1295" s="48">
        <v>110089.635262782</v>
      </c>
      <c r="K1295" s="34">
        <v>20917.0306999286</v>
      </c>
      <c r="L1295" s="34">
        <v>89172.6045628534</v>
      </c>
      <c r="M1295" s="49" t="s">
        <v>2079</v>
      </c>
      <c r="N1295" s="49" t="s">
        <v>2096</v>
      </c>
      <c r="O1295" s="33" t="s">
        <v>1997</v>
      </c>
      <c r="P1295" s="49" t="s">
        <v>2081</v>
      </c>
      <c r="Q1295" s="49" t="s">
        <v>2103</v>
      </c>
      <c r="R1295" s="49" t="s">
        <v>2128</v>
      </c>
      <c r="S1295" s="33" t="s">
        <v>2084</v>
      </c>
      <c r="T1295" s="50" t="s">
        <v>2081</v>
      </c>
      <c r="U1295" s="35" t="s">
        <v>1613</v>
      </c>
      <c r="V1295" s="226"/>
      <c r="W1295" s="227"/>
    </row>
    <row r="1296" s="83" customFormat="1" ht="26" customHeight="1" spans="1:23">
      <c r="A1296" s="31" t="s">
        <v>1627</v>
      </c>
      <c r="B1296" s="31" t="s">
        <v>20</v>
      </c>
      <c r="C1296" s="31" t="s">
        <v>5069</v>
      </c>
      <c r="D1296" s="31" t="s">
        <v>1389</v>
      </c>
      <c r="E1296" s="44">
        <v>45260</v>
      </c>
      <c r="F1296" s="45" t="s">
        <v>5008</v>
      </c>
      <c r="G1296" s="47" t="s">
        <v>5070</v>
      </c>
      <c r="H1296" s="46">
        <v>1</v>
      </c>
      <c r="I1296" s="47">
        <v>1</v>
      </c>
      <c r="J1296" s="48">
        <v>228986.441346585</v>
      </c>
      <c r="K1296" s="34">
        <v>228986.441346585</v>
      </c>
      <c r="L1296" s="34">
        <v>0</v>
      </c>
      <c r="M1296" s="49" t="s">
        <v>2123</v>
      </c>
      <c r="N1296" s="49" t="s">
        <v>2124</v>
      </c>
      <c r="O1296" s="33" t="s">
        <v>1997</v>
      </c>
      <c r="P1296" s="49" t="s">
        <v>2196</v>
      </c>
      <c r="Q1296" s="49" t="s">
        <v>2082</v>
      </c>
      <c r="R1296" s="49" t="s">
        <v>2145</v>
      </c>
      <c r="S1296" s="33" t="s">
        <v>2084</v>
      </c>
      <c r="T1296" s="46" t="s">
        <v>2083</v>
      </c>
      <c r="U1296" s="35" t="s">
        <v>1613</v>
      </c>
      <c r="V1296" s="226"/>
      <c r="W1296" s="227"/>
    </row>
    <row r="1297" s="83" customFormat="1" ht="26" customHeight="1" spans="1:23">
      <c r="A1297" s="31" t="s">
        <v>1627</v>
      </c>
      <c r="B1297" s="31" t="s">
        <v>20</v>
      </c>
      <c r="C1297" s="31" t="s">
        <v>5071</v>
      </c>
      <c r="D1297" s="31" t="s">
        <v>5072</v>
      </c>
      <c r="E1297" s="44">
        <v>45260</v>
      </c>
      <c r="F1297" s="45" t="s">
        <v>5008</v>
      </c>
      <c r="G1297" s="45" t="s">
        <v>2169</v>
      </c>
      <c r="H1297" s="46">
        <v>10</v>
      </c>
      <c r="I1297" s="47">
        <v>1</v>
      </c>
      <c r="J1297" s="48">
        <v>165134.452894172</v>
      </c>
      <c r="K1297" s="34">
        <v>15687.7730249463</v>
      </c>
      <c r="L1297" s="34">
        <v>149446.679869226</v>
      </c>
      <c r="M1297" s="49" t="s">
        <v>2079</v>
      </c>
      <c r="N1297" s="49" t="s">
        <v>2096</v>
      </c>
      <c r="O1297" s="33" t="s">
        <v>1997</v>
      </c>
      <c r="P1297" s="49" t="s">
        <v>2081</v>
      </c>
      <c r="Q1297" s="49" t="s">
        <v>2103</v>
      </c>
      <c r="R1297" s="49" t="s">
        <v>2128</v>
      </c>
      <c r="S1297" s="33" t="s">
        <v>2084</v>
      </c>
      <c r="T1297" s="50" t="s">
        <v>2081</v>
      </c>
      <c r="U1297" s="35" t="s">
        <v>1613</v>
      </c>
      <c r="V1297" s="226"/>
      <c r="W1297" s="227"/>
    </row>
    <row r="1298" s="83" customFormat="1" ht="26" customHeight="1" spans="1:23">
      <c r="A1298" s="31" t="s">
        <v>1632</v>
      </c>
      <c r="B1298" s="31" t="s">
        <v>20</v>
      </c>
      <c r="C1298" s="31" t="s">
        <v>5073</v>
      </c>
      <c r="D1298" s="31" t="s">
        <v>5074</v>
      </c>
      <c r="E1298" s="44">
        <v>44519</v>
      </c>
      <c r="F1298" s="45" t="s">
        <v>5075</v>
      </c>
      <c r="G1298" s="47" t="s">
        <v>5076</v>
      </c>
      <c r="H1298" s="46">
        <v>10</v>
      </c>
      <c r="I1298" s="47">
        <v>1</v>
      </c>
      <c r="J1298" s="48">
        <v>472896.143883842</v>
      </c>
      <c r="K1298" s="51">
        <v>134775.401006895</v>
      </c>
      <c r="L1298" s="51">
        <v>338120.742876947</v>
      </c>
      <c r="M1298" s="49" t="s">
        <v>2079</v>
      </c>
      <c r="N1298" s="49" t="s">
        <v>2089</v>
      </c>
      <c r="O1298" s="33" t="s">
        <v>1997</v>
      </c>
      <c r="P1298" s="49" t="s">
        <v>2081</v>
      </c>
      <c r="Q1298" s="49" t="s">
        <v>2103</v>
      </c>
      <c r="R1298" s="49" t="s">
        <v>2104</v>
      </c>
      <c r="S1298" s="33" t="s">
        <v>2084</v>
      </c>
      <c r="T1298" s="50" t="s">
        <v>2081</v>
      </c>
      <c r="U1298" s="35" t="s">
        <v>1617</v>
      </c>
      <c r="V1298" s="226"/>
      <c r="W1298" s="227"/>
    </row>
    <row r="1299" s="83" customFormat="1" ht="26" customHeight="1" spans="1:23">
      <c r="A1299" s="31" t="s">
        <v>1632</v>
      </c>
      <c r="B1299" s="31" t="s">
        <v>20</v>
      </c>
      <c r="C1299" s="31" t="s">
        <v>5077</v>
      </c>
      <c r="D1299" s="31" t="s">
        <v>5078</v>
      </c>
      <c r="E1299" s="44">
        <v>44519</v>
      </c>
      <c r="F1299" s="45" t="s">
        <v>5075</v>
      </c>
      <c r="G1299" s="47" t="s">
        <v>5079</v>
      </c>
      <c r="H1299" s="46">
        <v>10</v>
      </c>
      <c r="I1299" s="47">
        <v>1</v>
      </c>
      <c r="J1299" s="48">
        <v>2432203.85611616</v>
      </c>
      <c r="K1299" s="51">
        <v>693178.098993106</v>
      </c>
      <c r="L1299" s="51">
        <v>1739025.75712305</v>
      </c>
      <c r="M1299" s="49" t="s">
        <v>2079</v>
      </c>
      <c r="N1299" s="49" t="s">
        <v>2089</v>
      </c>
      <c r="O1299" s="33" t="s">
        <v>1997</v>
      </c>
      <c r="P1299" s="49" t="s">
        <v>2081</v>
      </c>
      <c r="Q1299" s="49" t="s">
        <v>2103</v>
      </c>
      <c r="R1299" s="49" t="s">
        <v>2104</v>
      </c>
      <c r="S1299" s="33" t="s">
        <v>2084</v>
      </c>
      <c r="T1299" s="50" t="s">
        <v>2081</v>
      </c>
      <c r="U1299" s="35" t="s">
        <v>1617</v>
      </c>
      <c r="V1299" s="226"/>
      <c r="W1299" s="178" t="s">
        <v>5080</v>
      </c>
    </row>
    <row r="1300" s="83" customFormat="1" ht="26" customHeight="1" spans="1:23">
      <c r="A1300" s="31" t="s">
        <v>1632</v>
      </c>
      <c r="B1300" s="31" t="s">
        <v>20</v>
      </c>
      <c r="C1300" s="31" t="s">
        <v>5081</v>
      </c>
      <c r="D1300" s="31" t="s">
        <v>4960</v>
      </c>
      <c r="E1300" s="44">
        <v>44519</v>
      </c>
      <c r="F1300" s="45" t="s">
        <v>5075</v>
      </c>
      <c r="G1300" s="45" t="s">
        <v>2243</v>
      </c>
      <c r="H1300" s="46">
        <v>10</v>
      </c>
      <c r="I1300" s="47">
        <v>1</v>
      </c>
      <c r="J1300" s="48">
        <v>59600</v>
      </c>
      <c r="K1300" s="51">
        <v>16986</v>
      </c>
      <c r="L1300" s="51">
        <v>42614</v>
      </c>
      <c r="M1300" s="49" t="s">
        <v>2079</v>
      </c>
      <c r="N1300" s="49" t="s">
        <v>2089</v>
      </c>
      <c r="O1300" s="33" t="s">
        <v>1997</v>
      </c>
      <c r="P1300" s="49" t="s">
        <v>2081</v>
      </c>
      <c r="Q1300" s="49" t="s">
        <v>2103</v>
      </c>
      <c r="R1300" s="49" t="s">
        <v>2104</v>
      </c>
      <c r="S1300" s="33" t="s">
        <v>2084</v>
      </c>
      <c r="T1300" s="50" t="s">
        <v>2081</v>
      </c>
      <c r="U1300" s="35" t="s">
        <v>1617</v>
      </c>
      <c r="V1300" s="226"/>
      <c r="W1300" s="227"/>
    </row>
    <row r="1301" s="83" customFormat="1" ht="26" customHeight="1" spans="1:23">
      <c r="A1301" s="31" t="s">
        <v>1632</v>
      </c>
      <c r="B1301" s="31" t="s">
        <v>20</v>
      </c>
      <c r="C1301" s="31" t="s">
        <v>5082</v>
      </c>
      <c r="D1301" s="31" t="s">
        <v>5083</v>
      </c>
      <c r="E1301" s="44">
        <v>44519</v>
      </c>
      <c r="F1301" s="45" t="s">
        <v>5075</v>
      </c>
      <c r="G1301" s="45" t="s">
        <v>2246</v>
      </c>
      <c r="H1301" s="46">
        <v>10</v>
      </c>
      <c r="I1301" s="47">
        <v>4</v>
      </c>
      <c r="J1301" s="48">
        <v>13100</v>
      </c>
      <c r="K1301" s="51">
        <v>3733.5</v>
      </c>
      <c r="L1301" s="51">
        <v>9366.5</v>
      </c>
      <c r="M1301" s="49" t="s">
        <v>2079</v>
      </c>
      <c r="N1301" s="49" t="s">
        <v>2089</v>
      </c>
      <c r="O1301" s="33" t="s">
        <v>1997</v>
      </c>
      <c r="P1301" s="49" t="s">
        <v>2081</v>
      </c>
      <c r="Q1301" s="49" t="s">
        <v>2103</v>
      </c>
      <c r="R1301" s="49" t="s">
        <v>2104</v>
      </c>
      <c r="S1301" s="33" t="s">
        <v>2084</v>
      </c>
      <c r="T1301" s="50" t="s">
        <v>2081</v>
      </c>
      <c r="U1301" s="35" t="s">
        <v>1617</v>
      </c>
      <c r="V1301" s="226"/>
      <c r="W1301" s="227"/>
    </row>
    <row r="1302" s="83" customFormat="1" ht="26" customHeight="1" spans="1:23">
      <c r="A1302" s="31" t="s">
        <v>1632</v>
      </c>
      <c r="B1302" s="31" t="s">
        <v>20</v>
      </c>
      <c r="C1302" s="31" t="s">
        <v>5084</v>
      </c>
      <c r="D1302" s="31" t="s">
        <v>5085</v>
      </c>
      <c r="E1302" s="44">
        <v>44519</v>
      </c>
      <c r="F1302" s="45" t="s">
        <v>5075</v>
      </c>
      <c r="G1302" s="45" t="s">
        <v>2195</v>
      </c>
      <c r="H1302" s="46">
        <v>1</v>
      </c>
      <c r="I1302" s="47">
        <v>5330</v>
      </c>
      <c r="J1302" s="48">
        <v>513200</v>
      </c>
      <c r="K1302" s="34">
        <v>0</v>
      </c>
      <c r="L1302" s="34">
        <v>513200</v>
      </c>
      <c r="M1302" s="49" t="s">
        <v>2137</v>
      </c>
      <c r="N1302" s="76" t="s">
        <v>2143</v>
      </c>
      <c r="O1302" s="33" t="s">
        <v>1997</v>
      </c>
      <c r="P1302" s="49" t="s">
        <v>2081</v>
      </c>
      <c r="Q1302" s="49" t="s">
        <v>2103</v>
      </c>
      <c r="R1302" s="49" t="s">
        <v>2305</v>
      </c>
      <c r="S1302" s="33" t="s">
        <v>2084</v>
      </c>
      <c r="T1302" s="50" t="s">
        <v>2081</v>
      </c>
      <c r="U1302" s="35" t="s">
        <v>1617</v>
      </c>
      <c r="V1302" s="226"/>
      <c r="W1302" s="227"/>
    </row>
    <row r="1303" s="83" customFormat="1" ht="26" customHeight="1" spans="1:23">
      <c r="A1303" s="31" t="s">
        <v>1632</v>
      </c>
      <c r="B1303" s="31" t="s">
        <v>20</v>
      </c>
      <c r="C1303" s="31" t="s">
        <v>5086</v>
      </c>
      <c r="D1303" s="31" t="s">
        <v>5087</v>
      </c>
      <c r="E1303" s="44">
        <v>44519</v>
      </c>
      <c r="F1303" s="45" t="s">
        <v>5075</v>
      </c>
      <c r="G1303" s="47" t="s">
        <v>5088</v>
      </c>
      <c r="H1303" s="46">
        <v>3</v>
      </c>
      <c r="I1303" s="47">
        <v>1</v>
      </c>
      <c r="J1303" s="48">
        <v>8700</v>
      </c>
      <c r="K1303" s="34">
        <v>8700</v>
      </c>
      <c r="L1303" s="34">
        <v>0</v>
      </c>
      <c r="M1303" s="49" t="s">
        <v>2123</v>
      </c>
      <c r="N1303" s="49" t="s">
        <v>2124</v>
      </c>
      <c r="O1303" s="33" t="s">
        <v>1997</v>
      </c>
      <c r="P1303" s="49" t="s">
        <v>2196</v>
      </c>
      <c r="Q1303" s="49" t="s">
        <v>2082</v>
      </c>
      <c r="R1303" s="49" t="s">
        <v>2145</v>
      </c>
      <c r="S1303" s="33" t="s">
        <v>2084</v>
      </c>
      <c r="T1303" s="50" t="s">
        <v>2083</v>
      </c>
      <c r="U1303" s="35" t="s">
        <v>1617</v>
      </c>
      <c r="V1303" s="226"/>
      <c r="W1303" s="227"/>
    </row>
    <row r="1304" s="83" customFormat="1" ht="26" customHeight="1" spans="1:23">
      <c r="A1304" s="110" t="s">
        <v>1634</v>
      </c>
      <c r="B1304" s="31" t="s">
        <v>20</v>
      </c>
      <c r="C1304" s="31" t="s">
        <v>5089</v>
      </c>
      <c r="D1304" s="31" t="s">
        <v>5090</v>
      </c>
      <c r="E1304" s="44">
        <v>44522</v>
      </c>
      <c r="F1304" s="45" t="s">
        <v>5091</v>
      </c>
      <c r="G1304" s="47" t="s">
        <v>5092</v>
      </c>
      <c r="H1304" s="46">
        <v>10</v>
      </c>
      <c r="I1304" s="47">
        <v>1</v>
      </c>
      <c r="J1304" s="48">
        <v>161972.023342556</v>
      </c>
      <c r="K1304" s="51">
        <v>46162.0266526285</v>
      </c>
      <c r="L1304" s="51">
        <v>115809.996689928</v>
      </c>
      <c r="M1304" s="49" t="s">
        <v>2079</v>
      </c>
      <c r="N1304" s="49" t="s">
        <v>2089</v>
      </c>
      <c r="O1304" s="33" t="s">
        <v>1997</v>
      </c>
      <c r="P1304" s="49" t="s">
        <v>2081</v>
      </c>
      <c r="Q1304" s="49" t="s">
        <v>2082</v>
      </c>
      <c r="R1304" s="49" t="s">
        <v>2083</v>
      </c>
      <c r="S1304" s="33" t="s">
        <v>2084</v>
      </c>
      <c r="T1304" s="50" t="s">
        <v>2083</v>
      </c>
      <c r="U1304" s="35" t="s">
        <v>880</v>
      </c>
      <c r="V1304" s="226"/>
      <c r="W1304" s="227"/>
    </row>
    <row r="1305" s="83" customFormat="1" ht="26" customHeight="1" spans="1:23">
      <c r="A1305" s="110" t="s">
        <v>1634</v>
      </c>
      <c r="B1305" s="31" t="s">
        <v>20</v>
      </c>
      <c r="C1305" s="31" t="s">
        <v>5093</v>
      </c>
      <c r="D1305" s="31" t="s">
        <v>5090</v>
      </c>
      <c r="E1305" s="44">
        <v>44522</v>
      </c>
      <c r="F1305" s="45" t="s">
        <v>5091</v>
      </c>
      <c r="G1305" s="47" t="s">
        <v>3472</v>
      </c>
      <c r="H1305" s="46">
        <v>10</v>
      </c>
      <c r="I1305" s="47">
        <v>1</v>
      </c>
      <c r="J1305" s="48">
        <v>174643.517757596</v>
      </c>
      <c r="K1305" s="51">
        <v>49773.4025609149</v>
      </c>
      <c r="L1305" s="51">
        <v>124870.115196681</v>
      </c>
      <c r="M1305" s="49" t="s">
        <v>2079</v>
      </c>
      <c r="N1305" s="49" t="s">
        <v>2089</v>
      </c>
      <c r="O1305" s="33" t="s">
        <v>1997</v>
      </c>
      <c r="P1305" s="49" t="s">
        <v>2081</v>
      </c>
      <c r="Q1305" s="49" t="s">
        <v>2082</v>
      </c>
      <c r="R1305" s="49" t="s">
        <v>2083</v>
      </c>
      <c r="S1305" s="33" t="s">
        <v>2084</v>
      </c>
      <c r="T1305" s="50" t="s">
        <v>2083</v>
      </c>
      <c r="U1305" s="35" t="s">
        <v>880</v>
      </c>
      <c r="V1305" s="226"/>
      <c r="W1305" s="227"/>
    </row>
    <row r="1306" s="83" customFormat="1" ht="26" customHeight="1" spans="1:23">
      <c r="A1306" s="110" t="s">
        <v>1634</v>
      </c>
      <c r="B1306" s="31" t="s">
        <v>20</v>
      </c>
      <c r="C1306" s="31" t="s">
        <v>5094</v>
      </c>
      <c r="D1306" s="31" t="s">
        <v>5095</v>
      </c>
      <c r="E1306" s="44">
        <v>44522</v>
      </c>
      <c r="F1306" s="45" t="s">
        <v>5091</v>
      </c>
      <c r="G1306" s="47" t="s">
        <v>5096</v>
      </c>
      <c r="H1306" s="46">
        <v>10</v>
      </c>
      <c r="I1306" s="47">
        <v>1</v>
      </c>
      <c r="J1306" s="48">
        <v>667101.890610603</v>
      </c>
      <c r="K1306" s="51">
        <v>190124.038824022</v>
      </c>
      <c r="L1306" s="51">
        <v>476977.851786581</v>
      </c>
      <c r="M1306" s="49" t="s">
        <v>2079</v>
      </c>
      <c r="N1306" s="49" t="s">
        <v>2089</v>
      </c>
      <c r="O1306" s="33" t="s">
        <v>1997</v>
      </c>
      <c r="P1306" s="49" t="s">
        <v>2081</v>
      </c>
      <c r="Q1306" s="49" t="s">
        <v>2082</v>
      </c>
      <c r="R1306" s="49" t="s">
        <v>2083</v>
      </c>
      <c r="S1306" s="33" t="s">
        <v>2084</v>
      </c>
      <c r="T1306" s="50" t="s">
        <v>2083</v>
      </c>
      <c r="U1306" s="35" t="s">
        <v>880</v>
      </c>
      <c r="V1306" s="226"/>
      <c r="W1306" s="227"/>
    </row>
    <row r="1307" s="83" customFormat="1" ht="26" customHeight="1" spans="1:23">
      <c r="A1307" s="110" t="s">
        <v>1634</v>
      </c>
      <c r="B1307" s="31" t="s">
        <v>20</v>
      </c>
      <c r="C1307" s="31" t="s">
        <v>5097</v>
      </c>
      <c r="D1307" s="31" t="s">
        <v>5090</v>
      </c>
      <c r="E1307" s="44">
        <v>44522</v>
      </c>
      <c r="F1307" s="45" t="s">
        <v>5091</v>
      </c>
      <c r="G1307" s="47" t="s">
        <v>5098</v>
      </c>
      <c r="H1307" s="46">
        <v>10</v>
      </c>
      <c r="I1307" s="47">
        <v>1</v>
      </c>
      <c r="J1307" s="48">
        <v>246346.772244205</v>
      </c>
      <c r="K1307" s="51">
        <v>70208.8300895984</v>
      </c>
      <c r="L1307" s="51">
        <v>176137.942154607</v>
      </c>
      <c r="M1307" s="49" t="s">
        <v>2079</v>
      </c>
      <c r="N1307" s="49" t="s">
        <v>2089</v>
      </c>
      <c r="O1307" s="33" t="s">
        <v>1997</v>
      </c>
      <c r="P1307" s="49" t="s">
        <v>2081</v>
      </c>
      <c r="Q1307" s="49" t="s">
        <v>2082</v>
      </c>
      <c r="R1307" s="49" t="s">
        <v>2083</v>
      </c>
      <c r="S1307" s="33" t="s">
        <v>2084</v>
      </c>
      <c r="T1307" s="50" t="s">
        <v>2083</v>
      </c>
      <c r="U1307" s="35" t="s">
        <v>880</v>
      </c>
      <c r="V1307" s="226"/>
      <c r="W1307" s="227"/>
    </row>
    <row r="1308" s="83" customFormat="1" ht="26" customHeight="1" spans="1:23">
      <c r="A1308" s="110" t="s">
        <v>1634</v>
      </c>
      <c r="B1308" s="31" t="s">
        <v>20</v>
      </c>
      <c r="C1308" s="31" t="s">
        <v>5099</v>
      </c>
      <c r="D1308" s="31" t="s">
        <v>5100</v>
      </c>
      <c r="E1308" s="44">
        <v>44522</v>
      </c>
      <c r="F1308" s="45" t="s">
        <v>5091</v>
      </c>
      <c r="G1308" s="47" t="s">
        <v>5101</v>
      </c>
      <c r="H1308" s="46">
        <v>10</v>
      </c>
      <c r="I1308" s="47">
        <v>1</v>
      </c>
      <c r="J1308" s="48">
        <v>4582478.04819341</v>
      </c>
      <c r="K1308" s="51">
        <v>1306006.24373512</v>
      </c>
      <c r="L1308" s="51">
        <v>3276471.80445829</v>
      </c>
      <c r="M1308" s="49" t="s">
        <v>2079</v>
      </c>
      <c r="N1308" s="49" t="s">
        <v>2089</v>
      </c>
      <c r="O1308" s="33" t="s">
        <v>1997</v>
      </c>
      <c r="P1308" s="49" t="s">
        <v>2081</v>
      </c>
      <c r="Q1308" s="49" t="s">
        <v>2082</v>
      </c>
      <c r="R1308" s="49" t="s">
        <v>2083</v>
      </c>
      <c r="S1308" s="33" t="s">
        <v>2084</v>
      </c>
      <c r="T1308" s="50" t="s">
        <v>2083</v>
      </c>
      <c r="U1308" s="35" t="s">
        <v>880</v>
      </c>
      <c r="V1308" s="226"/>
      <c r="W1308" s="227"/>
    </row>
    <row r="1309" s="83" customFormat="1" ht="26" customHeight="1" spans="1:23">
      <c r="A1309" s="110" t="s">
        <v>1634</v>
      </c>
      <c r="B1309" s="31" t="s">
        <v>20</v>
      </c>
      <c r="C1309" s="31" t="s">
        <v>5102</v>
      </c>
      <c r="D1309" s="31" t="s">
        <v>5103</v>
      </c>
      <c r="E1309" s="44">
        <v>44522</v>
      </c>
      <c r="F1309" s="45" t="s">
        <v>5091</v>
      </c>
      <c r="G1309" s="47" t="s">
        <v>5104</v>
      </c>
      <c r="H1309" s="46">
        <v>10</v>
      </c>
      <c r="I1309" s="47">
        <v>1</v>
      </c>
      <c r="J1309" s="48">
        <v>586919.669885674</v>
      </c>
      <c r="K1309" s="51">
        <v>167272.105917417</v>
      </c>
      <c r="L1309" s="51">
        <v>419647.563968257</v>
      </c>
      <c r="M1309" s="49" t="s">
        <v>2079</v>
      </c>
      <c r="N1309" s="49" t="s">
        <v>2089</v>
      </c>
      <c r="O1309" s="33" t="s">
        <v>1997</v>
      </c>
      <c r="P1309" s="49" t="s">
        <v>2081</v>
      </c>
      <c r="Q1309" s="49" t="s">
        <v>2082</v>
      </c>
      <c r="R1309" s="49" t="s">
        <v>2083</v>
      </c>
      <c r="S1309" s="33" t="s">
        <v>2084</v>
      </c>
      <c r="T1309" s="50" t="s">
        <v>2083</v>
      </c>
      <c r="U1309" s="35" t="s">
        <v>880</v>
      </c>
      <c r="V1309" s="226"/>
      <c r="W1309" s="227"/>
    </row>
    <row r="1310" s="83" customFormat="1" ht="26" customHeight="1" spans="1:23">
      <c r="A1310" s="110" t="s">
        <v>1634</v>
      </c>
      <c r="B1310" s="31" t="s">
        <v>20</v>
      </c>
      <c r="C1310" s="31" t="s">
        <v>5105</v>
      </c>
      <c r="D1310" s="31" t="s">
        <v>5090</v>
      </c>
      <c r="E1310" s="44">
        <v>44522</v>
      </c>
      <c r="F1310" s="45" t="s">
        <v>5091</v>
      </c>
      <c r="G1310" s="47" t="s">
        <v>5106</v>
      </c>
      <c r="H1310" s="46">
        <v>10</v>
      </c>
      <c r="I1310" s="47">
        <v>1</v>
      </c>
      <c r="J1310" s="48">
        <v>328994.937385102</v>
      </c>
      <c r="K1310" s="51">
        <v>93763.5571547541</v>
      </c>
      <c r="L1310" s="51">
        <v>235231.380230348</v>
      </c>
      <c r="M1310" s="49" t="s">
        <v>2079</v>
      </c>
      <c r="N1310" s="49" t="s">
        <v>2089</v>
      </c>
      <c r="O1310" s="33" t="s">
        <v>1997</v>
      </c>
      <c r="P1310" s="49" t="s">
        <v>2081</v>
      </c>
      <c r="Q1310" s="49" t="s">
        <v>2082</v>
      </c>
      <c r="R1310" s="49" t="s">
        <v>2083</v>
      </c>
      <c r="S1310" s="33" t="s">
        <v>2084</v>
      </c>
      <c r="T1310" s="50" t="s">
        <v>2083</v>
      </c>
      <c r="U1310" s="35" t="s">
        <v>880</v>
      </c>
      <c r="V1310" s="226"/>
      <c r="W1310" s="178" t="s">
        <v>5107</v>
      </c>
    </row>
    <row r="1311" s="83" customFormat="1" ht="26" customHeight="1" spans="1:23">
      <c r="A1311" s="110" t="s">
        <v>1634</v>
      </c>
      <c r="B1311" s="31" t="s">
        <v>20</v>
      </c>
      <c r="C1311" s="31" t="s">
        <v>5108</v>
      </c>
      <c r="D1311" s="31" t="s">
        <v>5109</v>
      </c>
      <c r="E1311" s="44">
        <v>44522</v>
      </c>
      <c r="F1311" s="45" t="s">
        <v>5091</v>
      </c>
      <c r="G1311" s="47" t="s">
        <v>5110</v>
      </c>
      <c r="H1311" s="46">
        <v>10</v>
      </c>
      <c r="I1311" s="47">
        <v>1</v>
      </c>
      <c r="J1311" s="48">
        <v>1051557.55580906</v>
      </c>
      <c r="K1311" s="51">
        <v>299693.903405582</v>
      </c>
      <c r="L1311" s="51">
        <v>751863.652403478</v>
      </c>
      <c r="M1311" s="49" t="s">
        <v>2079</v>
      </c>
      <c r="N1311" s="49" t="s">
        <v>2089</v>
      </c>
      <c r="O1311" s="33" t="s">
        <v>1997</v>
      </c>
      <c r="P1311" s="49" t="s">
        <v>2081</v>
      </c>
      <c r="Q1311" s="49" t="s">
        <v>2082</v>
      </c>
      <c r="R1311" s="49" t="s">
        <v>2083</v>
      </c>
      <c r="S1311" s="33" t="s">
        <v>2084</v>
      </c>
      <c r="T1311" s="50" t="s">
        <v>2083</v>
      </c>
      <c r="U1311" s="35" t="s">
        <v>880</v>
      </c>
      <c r="V1311" s="226"/>
      <c r="W1311" s="227"/>
    </row>
    <row r="1312" s="83" customFormat="1" ht="26" customHeight="1" spans="1:23">
      <c r="A1312" s="110" t="s">
        <v>1634</v>
      </c>
      <c r="B1312" s="31" t="s">
        <v>20</v>
      </c>
      <c r="C1312" s="31" t="s">
        <v>5111</v>
      </c>
      <c r="D1312" s="31" t="s">
        <v>5090</v>
      </c>
      <c r="E1312" s="44">
        <v>44522</v>
      </c>
      <c r="F1312" s="45" t="s">
        <v>5091</v>
      </c>
      <c r="G1312" s="47" t="s">
        <v>5112</v>
      </c>
      <c r="H1312" s="46">
        <v>10</v>
      </c>
      <c r="I1312" s="47">
        <v>1</v>
      </c>
      <c r="J1312" s="48">
        <v>153587.986116264</v>
      </c>
      <c r="K1312" s="51">
        <v>43772.5760431352</v>
      </c>
      <c r="L1312" s="51">
        <v>109815.410073129</v>
      </c>
      <c r="M1312" s="49" t="s">
        <v>2079</v>
      </c>
      <c r="N1312" s="49" t="s">
        <v>2089</v>
      </c>
      <c r="O1312" s="33" t="s">
        <v>2011</v>
      </c>
      <c r="P1312" s="49" t="s">
        <v>2081</v>
      </c>
      <c r="Q1312" s="49" t="s">
        <v>2082</v>
      </c>
      <c r="R1312" s="49" t="s">
        <v>2083</v>
      </c>
      <c r="S1312" s="33" t="s">
        <v>2084</v>
      </c>
      <c r="T1312" s="50" t="s">
        <v>2083</v>
      </c>
      <c r="U1312" s="35" t="s">
        <v>880</v>
      </c>
      <c r="V1312" s="226"/>
      <c r="W1312" s="227"/>
    </row>
    <row r="1313" s="83" customFormat="1" ht="26" customHeight="1" spans="1:23">
      <c r="A1313" s="110" t="s">
        <v>1634</v>
      </c>
      <c r="B1313" s="31" t="s">
        <v>20</v>
      </c>
      <c r="C1313" s="31" t="s">
        <v>5113</v>
      </c>
      <c r="D1313" s="31" t="s">
        <v>5090</v>
      </c>
      <c r="E1313" s="44">
        <v>44522</v>
      </c>
      <c r="F1313" s="45" t="s">
        <v>5091</v>
      </c>
      <c r="G1313" s="47" t="s">
        <v>2152</v>
      </c>
      <c r="H1313" s="46">
        <v>10</v>
      </c>
      <c r="I1313" s="47">
        <v>1</v>
      </c>
      <c r="J1313" s="48">
        <v>205545.534084225</v>
      </c>
      <c r="K1313" s="51">
        <v>58580.4772140041</v>
      </c>
      <c r="L1313" s="51">
        <v>146965.056870221</v>
      </c>
      <c r="M1313" s="49" t="s">
        <v>2079</v>
      </c>
      <c r="N1313" s="49" t="s">
        <v>2089</v>
      </c>
      <c r="O1313" s="33" t="s">
        <v>2011</v>
      </c>
      <c r="P1313" s="49" t="s">
        <v>2081</v>
      </c>
      <c r="Q1313" s="49" t="s">
        <v>2082</v>
      </c>
      <c r="R1313" s="49" t="s">
        <v>2083</v>
      </c>
      <c r="S1313" s="33" t="s">
        <v>2084</v>
      </c>
      <c r="T1313" s="50" t="s">
        <v>2083</v>
      </c>
      <c r="U1313" s="35" t="s">
        <v>880</v>
      </c>
      <c r="V1313" s="226"/>
      <c r="W1313" s="227"/>
    </row>
    <row r="1314" s="83" customFormat="1" ht="26" customHeight="1" spans="1:23">
      <c r="A1314" s="110" t="s">
        <v>1634</v>
      </c>
      <c r="B1314" s="31" t="s">
        <v>20</v>
      </c>
      <c r="C1314" s="31" t="s">
        <v>5114</v>
      </c>
      <c r="D1314" s="31" t="s">
        <v>5115</v>
      </c>
      <c r="E1314" s="44">
        <v>44522</v>
      </c>
      <c r="F1314" s="45" t="s">
        <v>5091</v>
      </c>
      <c r="G1314" s="47" t="s">
        <v>2152</v>
      </c>
      <c r="H1314" s="46">
        <v>10</v>
      </c>
      <c r="I1314" s="47">
        <v>1</v>
      </c>
      <c r="J1314" s="48">
        <v>529747.452121029</v>
      </c>
      <c r="K1314" s="51">
        <v>150978.023854493</v>
      </c>
      <c r="L1314" s="51">
        <v>378769.428266536</v>
      </c>
      <c r="M1314" s="49" t="s">
        <v>2079</v>
      </c>
      <c r="N1314" s="49" t="s">
        <v>2089</v>
      </c>
      <c r="O1314" s="33" t="s">
        <v>2011</v>
      </c>
      <c r="P1314" s="49" t="s">
        <v>2081</v>
      </c>
      <c r="Q1314" s="49" t="s">
        <v>2082</v>
      </c>
      <c r="R1314" s="49" t="s">
        <v>2083</v>
      </c>
      <c r="S1314" s="33" t="s">
        <v>2084</v>
      </c>
      <c r="T1314" s="50" t="s">
        <v>2083</v>
      </c>
      <c r="U1314" s="35" t="s">
        <v>880</v>
      </c>
      <c r="V1314" s="226"/>
      <c r="W1314" s="227" t="s">
        <v>5116</v>
      </c>
    </row>
    <row r="1315" s="83" customFormat="1" ht="26" customHeight="1" spans="1:23">
      <c r="A1315" s="30" t="s">
        <v>1636</v>
      </c>
      <c r="B1315" s="31" t="s">
        <v>20</v>
      </c>
      <c r="C1315" s="31" t="s">
        <v>5117</v>
      </c>
      <c r="D1315" s="31" t="s">
        <v>5118</v>
      </c>
      <c r="E1315" s="44">
        <v>44404</v>
      </c>
      <c r="F1315" s="45" t="s">
        <v>4307</v>
      </c>
      <c r="G1315" s="45" t="s">
        <v>2195</v>
      </c>
      <c r="H1315" s="46">
        <v>10</v>
      </c>
      <c r="I1315" s="47">
        <v>18254</v>
      </c>
      <c r="J1315" s="48">
        <v>3764024.23</v>
      </c>
      <c r="K1315" s="34">
        <v>0</v>
      </c>
      <c r="L1315" s="34">
        <v>3764024.23</v>
      </c>
      <c r="M1315" s="49" t="s">
        <v>2137</v>
      </c>
      <c r="N1315" s="49" t="s">
        <v>2143</v>
      </c>
      <c r="O1315" s="33" t="s">
        <v>2011</v>
      </c>
      <c r="P1315" s="49" t="s">
        <v>2081</v>
      </c>
      <c r="Q1315" s="49" t="s">
        <v>2103</v>
      </c>
      <c r="R1315" s="49" t="s">
        <v>2305</v>
      </c>
      <c r="S1315" s="33" t="s">
        <v>2084</v>
      </c>
      <c r="T1315" s="50" t="s">
        <v>2083</v>
      </c>
      <c r="U1315" s="35" t="s">
        <v>1559</v>
      </c>
      <c r="V1315" s="226"/>
      <c r="W1315" s="227"/>
    </row>
    <row r="1316" s="83" customFormat="1" ht="26" customHeight="1" spans="1:23">
      <c r="A1316" s="30" t="s">
        <v>1636</v>
      </c>
      <c r="B1316" s="31" t="s">
        <v>20</v>
      </c>
      <c r="C1316" s="31" t="s">
        <v>5119</v>
      </c>
      <c r="D1316" s="31" t="s">
        <v>5120</v>
      </c>
      <c r="E1316" s="44">
        <v>44404</v>
      </c>
      <c r="F1316" s="45" t="s">
        <v>4307</v>
      </c>
      <c r="G1316" s="47" t="s">
        <v>5121</v>
      </c>
      <c r="H1316" s="46">
        <v>3</v>
      </c>
      <c r="I1316" s="47">
        <v>1</v>
      </c>
      <c r="J1316" s="48">
        <v>105506.18</v>
      </c>
      <c r="K1316" s="51">
        <v>100230.871</v>
      </c>
      <c r="L1316" s="51">
        <v>5275.30899999999</v>
      </c>
      <c r="M1316" s="49" t="s">
        <v>2123</v>
      </c>
      <c r="N1316" s="49" t="s">
        <v>2124</v>
      </c>
      <c r="O1316" s="33" t="s">
        <v>2011</v>
      </c>
      <c r="P1316" s="49" t="s">
        <v>2081</v>
      </c>
      <c r="Q1316" s="49" t="s">
        <v>2082</v>
      </c>
      <c r="R1316" s="49" t="s">
        <v>2083</v>
      </c>
      <c r="S1316" s="33" t="s">
        <v>2084</v>
      </c>
      <c r="T1316" s="50" t="s">
        <v>2083</v>
      </c>
      <c r="U1316" s="35" t="s">
        <v>1559</v>
      </c>
      <c r="V1316" s="226"/>
      <c r="W1316" s="227"/>
    </row>
    <row r="1317" s="83" customFormat="1" ht="26" customHeight="1" spans="1:23">
      <c r="A1317" s="30" t="s">
        <v>1636</v>
      </c>
      <c r="B1317" s="31" t="s">
        <v>20</v>
      </c>
      <c r="C1317" s="31" t="s">
        <v>5122</v>
      </c>
      <c r="D1317" s="31" t="s">
        <v>5123</v>
      </c>
      <c r="E1317" s="44">
        <v>44404</v>
      </c>
      <c r="F1317" s="45" t="s">
        <v>4307</v>
      </c>
      <c r="G1317" s="45" t="s">
        <v>5124</v>
      </c>
      <c r="H1317" s="46">
        <v>5</v>
      </c>
      <c r="I1317" s="47">
        <v>2</v>
      </c>
      <c r="J1317" s="48">
        <v>13981.89</v>
      </c>
      <c r="K1317" s="51">
        <v>8855.197</v>
      </c>
      <c r="L1317" s="51">
        <v>5126.693</v>
      </c>
      <c r="M1317" s="49" t="s">
        <v>2079</v>
      </c>
      <c r="N1317" s="49" t="s">
        <v>2089</v>
      </c>
      <c r="O1317" s="33" t="s">
        <v>2011</v>
      </c>
      <c r="P1317" s="49" t="s">
        <v>2081</v>
      </c>
      <c r="Q1317" s="49" t="s">
        <v>2082</v>
      </c>
      <c r="R1317" s="49" t="s">
        <v>2083</v>
      </c>
      <c r="S1317" s="33" t="s">
        <v>2084</v>
      </c>
      <c r="T1317" s="50" t="s">
        <v>2083</v>
      </c>
      <c r="U1317" s="35" t="s">
        <v>1559</v>
      </c>
      <c r="V1317" s="226"/>
      <c r="W1317" s="227"/>
    </row>
    <row r="1318" s="83" customFormat="1" ht="26" customHeight="1" spans="1:23">
      <c r="A1318" s="30" t="s">
        <v>1636</v>
      </c>
      <c r="B1318" s="31" t="s">
        <v>20</v>
      </c>
      <c r="C1318" s="31" t="s">
        <v>5125</v>
      </c>
      <c r="D1318" s="31" t="s">
        <v>5126</v>
      </c>
      <c r="E1318" s="44">
        <v>44404</v>
      </c>
      <c r="F1318" s="45" t="s">
        <v>4307</v>
      </c>
      <c r="G1318" s="45" t="s">
        <v>5124</v>
      </c>
      <c r="H1318" s="46">
        <v>5</v>
      </c>
      <c r="I1318" s="47">
        <v>4</v>
      </c>
      <c r="J1318" s="48">
        <v>3276.49</v>
      </c>
      <c r="K1318" s="51">
        <v>2075.11033333333</v>
      </c>
      <c r="L1318" s="51">
        <v>1201.37966666667</v>
      </c>
      <c r="M1318" s="49" t="s">
        <v>2079</v>
      </c>
      <c r="N1318" s="49" t="s">
        <v>2089</v>
      </c>
      <c r="O1318" s="33" t="s">
        <v>2011</v>
      </c>
      <c r="P1318" s="49" t="s">
        <v>2081</v>
      </c>
      <c r="Q1318" s="49" t="s">
        <v>2082</v>
      </c>
      <c r="R1318" s="49" t="s">
        <v>2083</v>
      </c>
      <c r="S1318" s="33" t="s">
        <v>2084</v>
      </c>
      <c r="T1318" s="50" t="s">
        <v>2083</v>
      </c>
      <c r="U1318" s="35" t="s">
        <v>1559</v>
      </c>
      <c r="V1318" s="226"/>
      <c r="W1318" s="227"/>
    </row>
    <row r="1319" s="83" customFormat="1" ht="26" customHeight="1" spans="1:23">
      <c r="A1319" s="31" t="s">
        <v>1847</v>
      </c>
      <c r="B1319" s="31" t="s">
        <v>20</v>
      </c>
      <c r="C1319" s="31" t="s">
        <v>5127</v>
      </c>
      <c r="D1319" s="31" t="s">
        <v>5128</v>
      </c>
      <c r="E1319" s="44">
        <v>44282</v>
      </c>
      <c r="F1319" s="45" t="s">
        <v>3302</v>
      </c>
      <c r="G1319" s="45" t="s">
        <v>2169</v>
      </c>
      <c r="H1319" s="46">
        <v>5</v>
      </c>
      <c r="I1319" s="47">
        <v>1</v>
      </c>
      <c r="J1319" s="48">
        <v>775000</v>
      </c>
      <c r="K1319" s="51">
        <v>539916.666666667</v>
      </c>
      <c r="L1319" s="51">
        <v>235083.333333333</v>
      </c>
      <c r="M1319" s="49" t="s">
        <v>2079</v>
      </c>
      <c r="N1319" s="49" t="s">
        <v>2096</v>
      </c>
      <c r="O1319" s="33" t="s">
        <v>2011</v>
      </c>
      <c r="P1319" s="49" t="s">
        <v>2081</v>
      </c>
      <c r="Q1319" s="49" t="s">
        <v>2103</v>
      </c>
      <c r="R1319" s="49" t="s">
        <v>2104</v>
      </c>
      <c r="S1319" s="33" t="s">
        <v>2084</v>
      </c>
      <c r="T1319" s="50" t="s">
        <v>2081</v>
      </c>
      <c r="U1319" s="35" t="s">
        <v>1642</v>
      </c>
      <c r="V1319" s="226"/>
      <c r="W1319" s="227"/>
    </row>
    <row r="1320" s="83" customFormat="1" ht="26" customHeight="1" spans="1:23">
      <c r="A1320" s="31" t="s">
        <v>1847</v>
      </c>
      <c r="B1320" s="31" t="s">
        <v>20</v>
      </c>
      <c r="C1320" s="31" t="s">
        <v>5129</v>
      </c>
      <c r="D1320" s="31" t="s">
        <v>5130</v>
      </c>
      <c r="E1320" s="44">
        <v>44282</v>
      </c>
      <c r="F1320" s="45" t="s">
        <v>3302</v>
      </c>
      <c r="G1320" s="45" t="s">
        <v>2169</v>
      </c>
      <c r="H1320" s="46">
        <v>5</v>
      </c>
      <c r="I1320" s="47">
        <v>1</v>
      </c>
      <c r="J1320" s="48">
        <v>98000</v>
      </c>
      <c r="K1320" s="51">
        <v>68273.3333333333</v>
      </c>
      <c r="L1320" s="51">
        <v>29726.6666666667</v>
      </c>
      <c r="M1320" s="49" t="s">
        <v>2079</v>
      </c>
      <c r="N1320" s="49" t="s">
        <v>2096</v>
      </c>
      <c r="O1320" s="33" t="s">
        <v>2011</v>
      </c>
      <c r="P1320" s="49" t="s">
        <v>2081</v>
      </c>
      <c r="Q1320" s="49" t="s">
        <v>2082</v>
      </c>
      <c r="R1320" s="49" t="s">
        <v>2196</v>
      </c>
      <c r="S1320" s="33" t="s">
        <v>2084</v>
      </c>
      <c r="T1320" s="50" t="s">
        <v>2083</v>
      </c>
      <c r="U1320" s="35" t="s">
        <v>1642</v>
      </c>
      <c r="V1320" s="226"/>
      <c r="W1320" s="227"/>
    </row>
    <row r="1321" s="83" customFormat="1" ht="26" customHeight="1" spans="1:23">
      <c r="A1321" s="31" t="s">
        <v>1847</v>
      </c>
      <c r="B1321" s="31" t="s">
        <v>20</v>
      </c>
      <c r="C1321" s="31" t="s">
        <v>5131</v>
      </c>
      <c r="D1321" s="31" t="s">
        <v>5132</v>
      </c>
      <c r="E1321" s="44">
        <v>44282</v>
      </c>
      <c r="F1321" s="45" t="s">
        <v>3302</v>
      </c>
      <c r="G1321" s="45" t="s">
        <v>2169</v>
      </c>
      <c r="H1321" s="46">
        <v>5</v>
      </c>
      <c r="I1321" s="47">
        <v>1</v>
      </c>
      <c r="J1321" s="48">
        <v>42900</v>
      </c>
      <c r="K1321" s="51">
        <v>29887</v>
      </c>
      <c r="L1321" s="51">
        <v>13013</v>
      </c>
      <c r="M1321" s="49" t="s">
        <v>2079</v>
      </c>
      <c r="N1321" s="49" t="s">
        <v>2096</v>
      </c>
      <c r="O1321" s="33" t="s">
        <v>2011</v>
      </c>
      <c r="P1321" s="49" t="s">
        <v>2081</v>
      </c>
      <c r="Q1321" s="49" t="s">
        <v>2103</v>
      </c>
      <c r="R1321" s="49" t="s">
        <v>2104</v>
      </c>
      <c r="S1321" s="33" t="s">
        <v>2084</v>
      </c>
      <c r="T1321" s="50" t="s">
        <v>2081</v>
      </c>
      <c r="U1321" s="35" t="s">
        <v>1642</v>
      </c>
      <c r="V1321" s="226"/>
      <c r="W1321" s="227"/>
    </row>
    <row r="1322" s="83" customFormat="1" ht="26" customHeight="1" spans="1:23">
      <c r="A1322" s="31" t="s">
        <v>1847</v>
      </c>
      <c r="B1322" s="31" t="s">
        <v>20</v>
      </c>
      <c r="C1322" s="31" t="s">
        <v>5133</v>
      </c>
      <c r="D1322" s="31" t="s">
        <v>5134</v>
      </c>
      <c r="E1322" s="44">
        <v>44282</v>
      </c>
      <c r="F1322" s="45" t="s">
        <v>3302</v>
      </c>
      <c r="G1322" s="45" t="s">
        <v>2169</v>
      </c>
      <c r="H1322" s="46">
        <v>5</v>
      </c>
      <c r="I1322" s="47">
        <v>1</v>
      </c>
      <c r="J1322" s="48">
        <v>35200</v>
      </c>
      <c r="K1322" s="51">
        <v>24522.6666666667</v>
      </c>
      <c r="L1322" s="51">
        <v>10677.3333333333</v>
      </c>
      <c r="M1322" s="49" t="s">
        <v>2079</v>
      </c>
      <c r="N1322" s="49" t="s">
        <v>2096</v>
      </c>
      <c r="O1322" s="33" t="s">
        <v>2011</v>
      </c>
      <c r="P1322" s="49" t="s">
        <v>2081</v>
      </c>
      <c r="Q1322" s="49" t="s">
        <v>2103</v>
      </c>
      <c r="R1322" s="49" t="s">
        <v>2104</v>
      </c>
      <c r="S1322" s="33" t="s">
        <v>2084</v>
      </c>
      <c r="T1322" s="50" t="s">
        <v>2081</v>
      </c>
      <c r="U1322" s="35" t="s">
        <v>1642</v>
      </c>
      <c r="V1322" s="226"/>
      <c r="W1322" s="227"/>
    </row>
    <row r="1323" s="83" customFormat="1" ht="26" customHeight="1" spans="1:23">
      <c r="A1323" s="31" t="s">
        <v>1847</v>
      </c>
      <c r="B1323" s="31" t="s">
        <v>20</v>
      </c>
      <c r="C1323" s="31" t="s">
        <v>5135</v>
      </c>
      <c r="D1323" s="31" t="s">
        <v>5136</v>
      </c>
      <c r="E1323" s="44">
        <v>44282</v>
      </c>
      <c r="F1323" s="45" t="s">
        <v>3302</v>
      </c>
      <c r="G1323" s="45" t="s">
        <v>2169</v>
      </c>
      <c r="H1323" s="46">
        <v>5</v>
      </c>
      <c r="I1323" s="47">
        <v>1</v>
      </c>
      <c r="J1323" s="48">
        <v>28300</v>
      </c>
      <c r="K1323" s="51">
        <v>19715.6666666667</v>
      </c>
      <c r="L1323" s="51">
        <v>8584.33333333333</v>
      </c>
      <c r="M1323" s="49" t="s">
        <v>2079</v>
      </c>
      <c r="N1323" s="49" t="s">
        <v>2096</v>
      </c>
      <c r="O1323" s="33" t="s">
        <v>2011</v>
      </c>
      <c r="P1323" s="49" t="s">
        <v>2081</v>
      </c>
      <c r="Q1323" s="49" t="s">
        <v>2103</v>
      </c>
      <c r="R1323" s="49" t="s">
        <v>2104</v>
      </c>
      <c r="S1323" s="33" t="s">
        <v>2084</v>
      </c>
      <c r="T1323" s="50" t="s">
        <v>2081</v>
      </c>
      <c r="U1323" s="35" t="s">
        <v>1642</v>
      </c>
      <c r="V1323" s="226"/>
      <c r="W1323" s="227"/>
    </row>
    <row r="1324" s="83" customFormat="1" ht="26" customHeight="1" spans="1:23">
      <c r="A1324" s="31" t="s">
        <v>1847</v>
      </c>
      <c r="B1324" s="31" t="s">
        <v>20</v>
      </c>
      <c r="C1324" s="31" t="s">
        <v>5137</v>
      </c>
      <c r="D1324" s="31" t="s">
        <v>5138</v>
      </c>
      <c r="E1324" s="44">
        <v>44282</v>
      </c>
      <c r="F1324" s="45" t="s">
        <v>3302</v>
      </c>
      <c r="G1324" s="45" t="s">
        <v>2169</v>
      </c>
      <c r="H1324" s="46">
        <v>5</v>
      </c>
      <c r="I1324" s="47">
        <v>1</v>
      </c>
      <c r="J1324" s="48">
        <v>6000</v>
      </c>
      <c r="K1324" s="51">
        <v>4180</v>
      </c>
      <c r="L1324" s="51">
        <v>1820</v>
      </c>
      <c r="M1324" s="49" t="s">
        <v>2079</v>
      </c>
      <c r="N1324" s="49" t="s">
        <v>2096</v>
      </c>
      <c r="O1324" s="33" t="s">
        <v>2011</v>
      </c>
      <c r="P1324" s="49" t="s">
        <v>2081</v>
      </c>
      <c r="Q1324" s="49" t="s">
        <v>2103</v>
      </c>
      <c r="R1324" s="49" t="s">
        <v>2104</v>
      </c>
      <c r="S1324" s="33" t="s">
        <v>2084</v>
      </c>
      <c r="T1324" s="50" t="s">
        <v>2081</v>
      </c>
      <c r="U1324" s="35" t="s">
        <v>1642</v>
      </c>
      <c r="V1324" s="226"/>
      <c r="W1324" s="227"/>
    </row>
    <row r="1325" s="83" customFormat="1" ht="26" customHeight="1" spans="1:23">
      <c r="A1325" s="31" t="s">
        <v>1847</v>
      </c>
      <c r="B1325" s="31" t="s">
        <v>20</v>
      </c>
      <c r="C1325" s="31" t="s">
        <v>5139</v>
      </c>
      <c r="D1325" s="31" t="s">
        <v>5140</v>
      </c>
      <c r="E1325" s="44">
        <v>44282</v>
      </c>
      <c r="F1325" s="45" t="s">
        <v>3302</v>
      </c>
      <c r="G1325" s="45" t="s">
        <v>2169</v>
      </c>
      <c r="H1325" s="46">
        <v>5</v>
      </c>
      <c r="I1325" s="47">
        <v>1</v>
      </c>
      <c r="J1325" s="48">
        <v>165000</v>
      </c>
      <c r="K1325" s="51">
        <v>114950</v>
      </c>
      <c r="L1325" s="51">
        <v>50050</v>
      </c>
      <c r="M1325" s="49" t="s">
        <v>2079</v>
      </c>
      <c r="N1325" s="49" t="s">
        <v>2096</v>
      </c>
      <c r="O1325" s="33" t="s">
        <v>2011</v>
      </c>
      <c r="P1325" s="49" t="s">
        <v>2081</v>
      </c>
      <c r="Q1325" s="49" t="s">
        <v>2082</v>
      </c>
      <c r="R1325" s="49" t="s">
        <v>2083</v>
      </c>
      <c r="S1325" s="33" t="s">
        <v>2084</v>
      </c>
      <c r="T1325" s="50" t="s">
        <v>2083</v>
      </c>
      <c r="U1325" s="35" t="s">
        <v>1642</v>
      </c>
      <c r="V1325" s="226"/>
      <c r="W1325" s="227"/>
    </row>
    <row r="1326" s="83" customFormat="1" ht="26" customHeight="1" spans="1:23">
      <c r="A1326" s="31" t="s">
        <v>1847</v>
      </c>
      <c r="B1326" s="31" t="s">
        <v>20</v>
      </c>
      <c r="C1326" s="31" t="s">
        <v>5141</v>
      </c>
      <c r="D1326" s="31" t="s">
        <v>5142</v>
      </c>
      <c r="E1326" s="44">
        <v>44282</v>
      </c>
      <c r="F1326" s="45" t="s">
        <v>3302</v>
      </c>
      <c r="G1326" s="45" t="s">
        <v>2169</v>
      </c>
      <c r="H1326" s="46">
        <v>5</v>
      </c>
      <c r="I1326" s="47">
        <v>1</v>
      </c>
      <c r="J1326" s="48">
        <v>18500</v>
      </c>
      <c r="K1326" s="51">
        <v>12888.3333333333</v>
      </c>
      <c r="L1326" s="51">
        <v>5611.66666666667</v>
      </c>
      <c r="M1326" s="49" t="s">
        <v>2079</v>
      </c>
      <c r="N1326" s="49" t="s">
        <v>2096</v>
      </c>
      <c r="O1326" s="33" t="s">
        <v>2011</v>
      </c>
      <c r="P1326" s="49" t="s">
        <v>2081</v>
      </c>
      <c r="Q1326" s="49" t="s">
        <v>2103</v>
      </c>
      <c r="R1326" s="49" t="s">
        <v>2104</v>
      </c>
      <c r="S1326" s="33" t="s">
        <v>2084</v>
      </c>
      <c r="T1326" s="50" t="s">
        <v>2081</v>
      </c>
      <c r="U1326" s="35" t="s">
        <v>1642</v>
      </c>
      <c r="V1326" s="226"/>
      <c r="W1326" s="178" t="s">
        <v>5143</v>
      </c>
    </row>
    <row r="1327" s="83" customFormat="1" ht="26" customHeight="1" spans="1:23">
      <c r="A1327" s="31" t="s">
        <v>1847</v>
      </c>
      <c r="B1327" s="31" t="s">
        <v>20</v>
      </c>
      <c r="C1327" s="31" t="s">
        <v>5144</v>
      </c>
      <c r="D1327" s="31" t="s">
        <v>5145</v>
      </c>
      <c r="E1327" s="44">
        <v>44282</v>
      </c>
      <c r="F1327" s="45" t="s">
        <v>3302</v>
      </c>
      <c r="G1327" s="45" t="s">
        <v>2169</v>
      </c>
      <c r="H1327" s="46">
        <v>5</v>
      </c>
      <c r="I1327" s="47">
        <v>1</v>
      </c>
      <c r="J1327" s="48">
        <v>6800</v>
      </c>
      <c r="K1327" s="51">
        <v>4737.33333333333</v>
      </c>
      <c r="L1327" s="51">
        <v>2062.66666666667</v>
      </c>
      <c r="M1327" s="49" t="s">
        <v>2079</v>
      </c>
      <c r="N1327" s="49" t="s">
        <v>2096</v>
      </c>
      <c r="O1327" s="33" t="s">
        <v>2011</v>
      </c>
      <c r="P1327" s="49" t="s">
        <v>2081</v>
      </c>
      <c r="Q1327" s="49" t="s">
        <v>2082</v>
      </c>
      <c r="R1327" s="49" t="s">
        <v>2083</v>
      </c>
      <c r="S1327" s="33" t="s">
        <v>2084</v>
      </c>
      <c r="T1327" s="50" t="s">
        <v>2083</v>
      </c>
      <c r="U1327" s="35" t="s">
        <v>1642</v>
      </c>
      <c r="V1327" s="226"/>
      <c r="W1327" s="227"/>
    </row>
    <row r="1328" s="83" customFormat="1" ht="26" customHeight="1" spans="1:23">
      <c r="A1328" s="31" t="s">
        <v>1847</v>
      </c>
      <c r="B1328" s="31" t="s">
        <v>20</v>
      </c>
      <c r="C1328" s="31" t="s">
        <v>5146</v>
      </c>
      <c r="D1328" s="31" t="s">
        <v>5147</v>
      </c>
      <c r="E1328" s="44">
        <v>44282</v>
      </c>
      <c r="F1328" s="45" t="s">
        <v>3302</v>
      </c>
      <c r="G1328" s="45" t="s">
        <v>2169</v>
      </c>
      <c r="H1328" s="46">
        <v>5</v>
      </c>
      <c r="I1328" s="47">
        <v>1</v>
      </c>
      <c r="J1328" s="48">
        <v>229000</v>
      </c>
      <c r="K1328" s="51">
        <v>159536.666666667</v>
      </c>
      <c r="L1328" s="51">
        <v>69463.3333333333</v>
      </c>
      <c r="M1328" s="49" t="s">
        <v>2079</v>
      </c>
      <c r="N1328" s="49" t="s">
        <v>2096</v>
      </c>
      <c r="O1328" s="33" t="s">
        <v>1997</v>
      </c>
      <c r="P1328" s="49" t="s">
        <v>2081</v>
      </c>
      <c r="Q1328" s="49" t="s">
        <v>2082</v>
      </c>
      <c r="R1328" s="49" t="s">
        <v>2196</v>
      </c>
      <c r="S1328" s="33" t="s">
        <v>2084</v>
      </c>
      <c r="T1328" s="50" t="s">
        <v>2083</v>
      </c>
      <c r="U1328" s="35" t="s">
        <v>1642</v>
      </c>
      <c r="V1328" s="226"/>
      <c r="W1328" s="227"/>
    </row>
    <row r="1329" s="83" customFormat="1" ht="26" customHeight="1" spans="1:23">
      <c r="A1329" s="31" t="s">
        <v>1847</v>
      </c>
      <c r="B1329" s="31" t="s">
        <v>20</v>
      </c>
      <c r="C1329" s="31" t="s">
        <v>5148</v>
      </c>
      <c r="D1329" s="31" t="s">
        <v>5149</v>
      </c>
      <c r="E1329" s="44">
        <v>44282</v>
      </c>
      <c r="F1329" s="45" t="s">
        <v>3302</v>
      </c>
      <c r="G1329" s="45" t="s">
        <v>2169</v>
      </c>
      <c r="H1329" s="46">
        <v>5</v>
      </c>
      <c r="I1329" s="47">
        <v>1</v>
      </c>
      <c r="J1329" s="48">
        <v>229000</v>
      </c>
      <c r="K1329" s="51">
        <v>159536.666666667</v>
      </c>
      <c r="L1329" s="51">
        <v>69463.3333333333</v>
      </c>
      <c r="M1329" s="49" t="s">
        <v>2079</v>
      </c>
      <c r="N1329" s="49" t="s">
        <v>2096</v>
      </c>
      <c r="O1329" s="33" t="s">
        <v>1997</v>
      </c>
      <c r="P1329" s="49" t="s">
        <v>2081</v>
      </c>
      <c r="Q1329" s="49" t="s">
        <v>2082</v>
      </c>
      <c r="R1329" s="49" t="s">
        <v>2196</v>
      </c>
      <c r="S1329" s="33" t="s">
        <v>2084</v>
      </c>
      <c r="T1329" s="50" t="s">
        <v>2081</v>
      </c>
      <c r="U1329" s="35" t="s">
        <v>1642</v>
      </c>
      <c r="V1329" s="226"/>
      <c r="W1329" s="227"/>
    </row>
    <row r="1330" s="83" customFormat="1" ht="26" customHeight="1" spans="1:23">
      <c r="A1330" s="31" t="s">
        <v>1847</v>
      </c>
      <c r="B1330" s="31" t="s">
        <v>20</v>
      </c>
      <c r="C1330" s="31" t="s">
        <v>5150</v>
      </c>
      <c r="D1330" s="31" t="s">
        <v>5151</v>
      </c>
      <c r="E1330" s="44">
        <v>44282</v>
      </c>
      <c r="F1330" s="45" t="s">
        <v>3302</v>
      </c>
      <c r="G1330" s="45" t="s">
        <v>2169</v>
      </c>
      <c r="H1330" s="46">
        <v>5</v>
      </c>
      <c r="I1330" s="47">
        <v>1</v>
      </c>
      <c r="J1330" s="48">
        <v>40000</v>
      </c>
      <c r="K1330" s="51">
        <v>27866.6666666667</v>
      </c>
      <c r="L1330" s="51">
        <v>12133.3333333333</v>
      </c>
      <c r="M1330" s="49" t="s">
        <v>2079</v>
      </c>
      <c r="N1330" s="49" t="s">
        <v>2096</v>
      </c>
      <c r="O1330" s="33" t="s">
        <v>1997</v>
      </c>
      <c r="P1330" s="49" t="s">
        <v>2081</v>
      </c>
      <c r="Q1330" s="49" t="s">
        <v>2103</v>
      </c>
      <c r="R1330" s="49" t="s">
        <v>2104</v>
      </c>
      <c r="S1330" s="33" t="s">
        <v>2084</v>
      </c>
      <c r="T1330" s="50" t="s">
        <v>2081</v>
      </c>
      <c r="U1330" s="35" t="s">
        <v>1642</v>
      </c>
      <c r="V1330" s="226"/>
      <c r="W1330" s="227"/>
    </row>
    <row r="1331" s="83" customFormat="1" ht="26" customHeight="1" spans="1:23">
      <c r="A1331" s="31" t="s">
        <v>1849</v>
      </c>
      <c r="B1331" s="31" t="s">
        <v>20</v>
      </c>
      <c r="C1331" s="31" t="s">
        <v>5152</v>
      </c>
      <c r="D1331" s="31" t="s">
        <v>5153</v>
      </c>
      <c r="E1331" s="44">
        <v>44725</v>
      </c>
      <c r="F1331" s="45" t="s">
        <v>3636</v>
      </c>
      <c r="G1331" s="47" t="s">
        <v>5154</v>
      </c>
      <c r="H1331" s="46">
        <v>10</v>
      </c>
      <c r="I1331" s="47">
        <v>1</v>
      </c>
      <c r="J1331" s="48">
        <v>5491118.66960824</v>
      </c>
      <c r="K1331" s="34">
        <v>1260669.32789756</v>
      </c>
      <c r="L1331" s="34">
        <v>4230449.34171068</v>
      </c>
      <c r="M1331" s="49" t="s">
        <v>2079</v>
      </c>
      <c r="N1331" s="49" t="s">
        <v>2089</v>
      </c>
      <c r="O1331" s="33" t="s">
        <v>1997</v>
      </c>
      <c r="P1331" s="49" t="s">
        <v>2081</v>
      </c>
      <c r="Q1331" s="49" t="s">
        <v>2103</v>
      </c>
      <c r="R1331" s="49" t="s">
        <v>2128</v>
      </c>
      <c r="S1331" s="33" t="s">
        <v>2084</v>
      </c>
      <c r="T1331" s="50" t="s">
        <v>2081</v>
      </c>
      <c r="U1331" s="35" t="s">
        <v>953</v>
      </c>
      <c r="V1331" s="226"/>
      <c r="W1331" s="227"/>
    </row>
    <row r="1332" s="83" customFormat="1" ht="26" customHeight="1" spans="1:23">
      <c r="A1332" s="31" t="s">
        <v>1849</v>
      </c>
      <c r="B1332" s="31" t="s">
        <v>20</v>
      </c>
      <c r="C1332" s="31" t="s">
        <v>5155</v>
      </c>
      <c r="D1332" s="31" t="s">
        <v>5156</v>
      </c>
      <c r="E1332" s="44">
        <v>44725</v>
      </c>
      <c r="F1332" s="45" t="s">
        <v>3636</v>
      </c>
      <c r="G1332" s="47" t="s">
        <v>2250</v>
      </c>
      <c r="H1332" s="46">
        <v>10</v>
      </c>
      <c r="I1332" s="47">
        <v>1</v>
      </c>
      <c r="J1332" s="48">
        <v>404778.235399158</v>
      </c>
      <c r="K1332" s="34">
        <v>92930.3365437234</v>
      </c>
      <c r="L1332" s="34">
        <v>311847.898855435</v>
      </c>
      <c r="M1332" s="49" t="s">
        <v>2079</v>
      </c>
      <c r="N1332" s="49" t="s">
        <v>2089</v>
      </c>
      <c r="O1332" s="33" t="s">
        <v>1997</v>
      </c>
      <c r="P1332" s="49" t="s">
        <v>2081</v>
      </c>
      <c r="Q1332" s="49" t="s">
        <v>2103</v>
      </c>
      <c r="R1332" s="49" t="s">
        <v>2128</v>
      </c>
      <c r="S1332" s="33" t="s">
        <v>2084</v>
      </c>
      <c r="T1332" s="50" t="s">
        <v>2081</v>
      </c>
      <c r="U1332" s="35" t="s">
        <v>953</v>
      </c>
      <c r="V1332" s="226"/>
      <c r="W1332" s="227"/>
    </row>
    <row r="1333" s="83" customFormat="1" ht="26" customHeight="1" spans="1:23">
      <c r="A1333" s="31" t="s">
        <v>1849</v>
      </c>
      <c r="B1333" s="31" t="s">
        <v>20</v>
      </c>
      <c r="C1333" s="31" t="s">
        <v>5157</v>
      </c>
      <c r="D1333" s="31" t="s">
        <v>5158</v>
      </c>
      <c r="E1333" s="44">
        <v>44725</v>
      </c>
      <c r="F1333" s="45" t="s">
        <v>3636</v>
      </c>
      <c r="G1333" s="47" t="s">
        <v>5159</v>
      </c>
      <c r="H1333" s="46">
        <v>10</v>
      </c>
      <c r="I1333" s="47">
        <v>1</v>
      </c>
      <c r="J1333" s="48">
        <v>1475651.48413334</v>
      </c>
      <c r="K1333" s="34">
        <v>338784.986565613</v>
      </c>
      <c r="L1333" s="34">
        <v>1136866.49756773</v>
      </c>
      <c r="M1333" s="49" t="s">
        <v>2079</v>
      </c>
      <c r="N1333" s="49" t="s">
        <v>2089</v>
      </c>
      <c r="O1333" s="33" t="s">
        <v>1997</v>
      </c>
      <c r="P1333" s="49" t="s">
        <v>2081</v>
      </c>
      <c r="Q1333" s="49" t="s">
        <v>2103</v>
      </c>
      <c r="R1333" s="49" t="s">
        <v>2128</v>
      </c>
      <c r="S1333" s="33" t="s">
        <v>2084</v>
      </c>
      <c r="T1333" s="50" t="s">
        <v>2081</v>
      </c>
      <c r="U1333" s="35" t="s">
        <v>953</v>
      </c>
      <c r="V1333" s="226"/>
      <c r="W1333" s="227"/>
    </row>
    <row r="1334" s="83" customFormat="1" ht="26" customHeight="1" spans="1:23">
      <c r="A1334" s="31" t="s">
        <v>1849</v>
      </c>
      <c r="B1334" s="31" t="s">
        <v>20</v>
      </c>
      <c r="C1334" s="31" t="s">
        <v>5160</v>
      </c>
      <c r="D1334" s="31" t="s">
        <v>5161</v>
      </c>
      <c r="E1334" s="44">
        <v>44725</v>
      </c>
      <c r="F1334" s="45" t="s">
        <v>3636</v>
      </c>
      <c r="G1334" s="47" t="s">
        <v>5162</v>
      </c>
      <c r="H1334" s="46">
        <v>10</v>
      </c>
      <c r="I1334" s="47">
        <v>1</v>
      </c>
      <c r="J1334" s="48">
        <v>475334.883613763</v>
      </c>
      <c r="K1334" s="34">
        <v>109128.96702966</v>
      </c>
      <c r="L1334" s="34">
        <v>366205.916584103</v>
      </c>
      <c r="M1334" s="49" t="s">
        <v>2079</v>
      </c>
      <c r="N1334" s="49" t="s">
        <v>2089</v>
      </c>
      <c r="O1334" s="33" t="s">
        <v>1997</v>
      </c>
      <c r="P1334" s="49" t="s">
        <v>2081</v>
      </c>
      <c r="Q1334" s="49" t="s">
        <v>2103</v>
      </c>
      <c r="R1334" s="49" t="s">
        <v>2128</v>
      </c>
      <c r="S1334" s="33" t="s">
        <v>2084</v>
      </c>
      <c r="T1334" s="50" t="s">
        <v>2081</v>
      </c>
      <c r="U1334" s="35" t="s">
        <v>953</v>
      </c>
      <c r="V1334" s="226"/>
      <c r="W1334" s="227"/>
    </row>
    <row r="1335" s="83" customFormat="1" ht="26" customHeight="1" spans="1:23">
      <c r="A1335" s="31" t="s">
        <v>1849</v>
      </c>
      <c r="B1335" s="31" t="s">
        <v>20</v>
      </c>
      <c r="C1335" s="31" t="s">
        <v>5163</v>
      </c>
      <c r="D1335" s="31" t="s">
        <v>5164</v>
      </c>
      <c r="E1335" s="44">
        <v>44725</v>
      </c>
      <c r="F1335" s="45" t="s">
        <v>3636</v>
      </c>
      <c r="G1335" s="47" t="s">
        <v>5165</v>
      </c>
      <c r="H1335" s="46">
        <v>10</v>
      </c>
      <c r="I1335" s="47">
        <v>1</v>
      </c>
      <c r="J1335" s="48">
        <v>190424.678144963</v>
      </c>
      <c r="K1335" s="34">
        <v>43718.3323574477</v>
      </c>
      <c r="L1335" s="34">
        <v>146706.345787515</v>
      </c>
      <c r="M1335" s="49" t="s">
        <v>2079</v>
      </c>
      <c r="N1335" s="49" t="s">
        <v>2089</v>
      </c>
      <c r="O1335" s="33" t="s">
        <v>1997</v>
      </c>
      <c r="P1335" s="49" t="s">
        <v>2081</v>
      </c>
      <c r="Q1335" s="49" t="s">
        <v>2103</v>
      </c>
      <c r="R1335" s="49" t="s">
        <v>2128</v>
      </c>
      <c r="S1335" s="33" t="s">
        <v>2084</v>
      </c>
      <c r="T1335" s="50" t="s">
        <v>2081</v>
      </c>
      <c r="U1335" s="35" t="s">
        <v>953</v>
      </c>
      <c r="V1335" s="226"/>
      <c r="W1335" s="227"/>
    </row>
    <row r="1336" s="83" customFormat="1" ht="26" customHeight="1" spans="1:23">
      <c r="A1336" s="31" t="s">
        <v>1849</v>
      </c>
      <c r="B1336" s="31" t="s">
        <v>20</v>
      </c>
      <c r="C1336" s="31" t="s">
        <v>5166</v>
      </c>
      <c r="D1336" s="31" t="s">
        <v>5167</v>
      </c>
      <c r="E1336" s="44">
        <v>44725</v>
      </c>
      <c r="F1336" s="45" t="s">
        <v>3636</v>
      </c>
      <c r="G1336" s="47" t="s">
        <v>5168</v>
      </c>
      <c r="H1336" s="46">
        <v>10</v>
      </c>
      <c r="I1336" s="47">
        <v>1</v>
      </c>
      <c r="J1336" s="48">
        <v>147598.693570963</v>
      </c>
      <c r="K1336" s="34">
        <v>33886.2000656669</v>
      </c>
      <c r="L1336" s="34">
        <v>113712.493505296</v>
      </c>
      <c r="M1336" s="49" t="s">
        <v>2079</v>
      </c>
      <c r="N1336" s="49" t="s">
        <v>2089</v>
      </c>
      <c r="O1336" s="33" t="s">
        <v>1997</v>
      </c>
      <c r="P1336" s="49" t="s">
        <v>2081</v>
      </c>
      <c r="Q1336" s="49" t="s">
        <v>2103</v>
      </c>
      <c r="R1336" s="49" t="s">
        <v>2128</v>
      </c>
      <c r="S1336" s="33" t="s">
        <v>2084</v>
      </c>
      <c r="T1336" s="50" t="s">
        <v>2081</v>
      </c>
      <c r="U1336" s="35" t="s">
        <v>953</v>
      </c>
      <c r="V1336" s="226"/>
      <c r="W1336" s="227"/>
    </row>
    <row r="1337" s="83" customFormat="1" ht="26" customHeight="1" spans="1:23">
      <c r="A1337" s="31" t="s">
        <v>1849</v>
      </c>
      <c r="B1337" s="31" t="s">
        <v>20</v>
      </c>
      <c r="C1337" s="31" t="s">
        <v>5169</v>
      </c>
      <c r="D1337" s="31" t="s">
        <v>5170</v>
      </c>
      <c r="E1337" s="44">
        <v>44725</v>
      </c>
      <c r="F1337" s="45" t="s">
        <v>3636</v>
      </c>
      <c r="G1337" s="47" t="s">
        <v>4852</v>
      </c>
      <c r="H1337" s="46">
        <v>10</v>
      </c>
      <c r="I1337" s="47">
        <v>1</v>
      </c>
      <c r="J1337" s="48">
        <v>322257.147629937</v>
      </c>
      <c r="K1337" s="34">
        <v>73984.870143373</v>
      </c>
      <c r="L1337" s="34">
        <v>248272.277486564</v>
      </c>
      <c r="M1337" s="49" t="s">
        <v>2079</v>
      </c>
      <c r="N1337" s="49" t="s">
        <v>2089</v>
      </c>
      <c r="O1337" s="33" t="s">
        <v>1997</v>
      </c>
      <c r="P1337" s="49" t="s">
        <v>2081</v>
      </c>
      <c r="Q1337" s="49" t="s">
        <v>2103</v>
      </c>
      <c r="R1337" s="49" t="s">
        <v>2128</v>
      </c>
      <c r="S1337" s="33" t="s">
        <v>2084</v>
      </c>
      <c r="T1337" s="50" t="s">
        <v>2081</v>
      </c>
      <c r="U1337" s="35" t="s">
        <v>953</v>
      </c>
      <c r="V1337" s="226"/>
      <c r="W1337" s="227"/>
    </row>
    <row r="1338" s="83" customFormat="1" ht="26" customHeight="1" spans="1:23">
      <c r="A1338" s="31" t="s">
        <v>1849</v>
      </c>
      <c r="B1338" s="31" t="s">
        <v>20</v>
      </c>
      <c r="C1338" s="31" t="s">
        <v>5171</v>
      </c>
      <c r="D1338" s="31" t="s">
        <v>5172</v>
      </c>
      <c r="E1338" s="44">
        <v>44725</v>
      </c>
      <c r="F1338" s="45" t="s">
        <v>3636</v>
      </c>
      <c r="G1338" s="47" t="s">
        <v>5173</v>
      </c>
      <c r="H1338" s="46">
        <v>10</v>
      </c>
      <c r="I1338" s="47">
        <v>1</v>
      </c>
      <c r="J1338" s="48">
        <v>348869.63934955</v>
      </c>
      <c r="K1338" s="34">
        <v>80094.6547006675</v>
      </c>
      <c r="L1338" s="34">
        <v>268774.984648882</v>
      </c>
      <c r="M1338" s="49" t="s">
        <v>2079</v>
      </c>
      <c r="N1338" s="49" t="s">
        <v>2089</v>
      </c>
      <c r="O1338" s="33" t="s">
        <v>1997</v>
      </c>
      <c r="P1338" s="49" t="s">
        <v>2081</v>
      </c>
      <c r="Q1338" s="49" t="s">
        <v>2103</v>
      </c>
      <c r="R1338" s="49" t="s">
        <v>2128</v>
      </c>
      <c r="S1338" s="33" t="s">
        <v>2084</v>
      </c>
      <c r="T1338" s="50" t="s">
        <v>2081</v>
      </c>
      <c r="U1338" s="35" t="s">
        <v>953</v>
      </c>
      <c r="V1338" s="226"/>
      <c r="W1338" s="227"/>
    </row>
    <row r="1339" s="83" customFormat="1" ht="26" customHeight="1" spans="1:23">
      <c r="A1339" s="31" t="s">
        <v>1849</v>
      </c>
      <c r="B1339" s="31" t="s">
        <v>20</v>
      </c>
      <c r="C1339" s="31" t="s">
        <v>5174</v>
      </c>
      <c r="D1339" s="31" t="s">
        <v>5175</v>
      </c>
      <c r="E1339" s="44">
        <v>44725</v>
      </c>
      <c r="F1339" s="45" t="s">
        <v>3636</v>
      </c>
      <c r="G1339" s="47" t="s">
        <v>5176</v>
      </c>
      <c r="H1339" s="46">
        <v>10</v>
      </c>
      <c r="I1339" s="47">
        <v>1</v>
      </c>
      <c r="J1339" s="48">
        <v>353565.961417718</v>
      </c>
      <c r="K1339" s="34">
        <v>81172.8519754844</v>
      </c>
      <c r="L1339" s="34">
        <v>272393.109442234</v>
      </c>
      <c r="M1339" s="49" t="s">
        <v>2079</v>
      </c>
      <c r="N1339" s="49" t="s">
        <v>2089</v>
      </c>
      <c r="O1339" s="33" t="s">
        <v>1997</v>
      </c>
      <c r="P1339" s="49" t="s">
        <v>2081</v>
      </c>
      <c r="Q1339" s="49" t="s">
        <v>2103</v>
      </c>
      <c r="R1339" s="49" t="s">
        <v>2128</v>
      </c>
      <c r="S1339" s="33" t="s">
        <v>2084</v>
      </c>
      <c r="T1339" s="50" t="s">
        <v>2081</v>
      </c>
      <c r="U1339" s="35" t="s">
        <v>953</v>
      </c>
      <c r="V1339" s="226"/>
      <c r="W1339" s="227"/>
    </row>
    <row r="1340" s="83" customFormat="1" ht="26" customHeight="1" spans="1:23">
      <c r="A1340" s="31" t="s">
        <v>1849</v>
      </c>
      <c r="B1340" s="31" t="s">
        <v>20</v>
      </c>
      <c r="C1340" s="31" t="s">
        <v>5177</v>
      </c>
      <c r="D1340" s="31" t="s">
        <v>5178</v>
      </c>
      <c r="E1340" s="44">
        <v>44725</v>
      </c>
      <c r="F1340" s="45" t="s">
        <v>3636</v>
      </c>
      <c r="G1340" s="47" t="s">
        <v>2431</v>
      </c>
      <c r="H1340" s="46">
        <v>10</v>
      </c>
      <c r="I1340" s="47">
        <v>1</v>
      </c>
      <c r="J1340" s="48">
        <v>152295.01563913</v>
      </c>
      <c r="K1340" s="34">
        <v>34964.3973404836</v>
      </c>
      <c r="L1340" s="34">
        <v>117330.618298646</v>
      </c>
      <c r="M1340" s="49" t="s">
        <v>2079</v>
      </c>
      <c r="N1340" s="49" t="s">
        <v>2089</v>
      </c>
      <c r="O1340" s="33" t="s">
        <v>1997</v>
      </c>
      <c r="P1340" s="49" t="s">
        <v>2081</v>
      </c>
      <c r="Q1340" s="49" t="s">
        <v>2103</v>
      </c>
      <c r="R1340" s="49" t="s">
        <v>2128</v>
      </c>
      <c r="S1340" s="33" t="s">
        <v>2084</v>
      </c>
      <c r="T1340" s="50" t="s">
        <v>2081</v>
      </c>
      <c r="U1340" s="35" t="s">
        <v>953</v>
      </c>
      <c r="V1340" s="226"/>
      <c r="W1340" s="227"/>
    </row>
    <row r="1341" s="83" customFormat="1" ht="26" customHeight="1" spans="1:23">
      <c r="A1341" s="31" t="s">
        <v>1849</v>
      </c>
      <c r="B1341" s="31" t="s">
        <v>20</v>
      </c>
      <c r="C1341" s="31" t="s">
        <v>5179</v>
      </c>
      <c r="D1341" s="31" t="s">
        <v>5180</v>
      </c>
      <c r="E1341" s="44">
        <v>44725</v>
      </c>
      <c r="F1341" s="45" t="s">
        <v>3636</v>
      </c>
      <c r="G1341" s="47" t="s">
        <v>5181</v>
      </c>
      <c r="H1341" s="46">
        <v>10</v>
      </c>
      <c r="I1341" s="47">
        <v>1</v>
      </c>
      <c r="J1341" s="48">
        <v>272274.862761588</v>
      </c>
      <c r="K1341" s="34">
        <v>62509.7705756812</v>
      </c>
      <c r="L1341" s="34">
        <v>209765.092185907</v>
      </c>
      <c r="M1341" s="49" t="s">
        <v>2079</v>
      </c>
      <c r="N1341" s="49" t="s">
        <v>2089</v>
      </c>
      <c r="O1341" s="33" t="s">
        <v>1997</v>
      </c>
      <c r="P1341" s="49" t="s">
        <v>2081</v>
      </c>
      <c r="Q1341" s="49" t="s">
        <v>2103</v>
      </c>
      <c r="R1341" s="49" t="s">
        <v>2128</v>
      </c>
      <c r="S1341" s="33" t="s">
        <v>2084</v>
      </c>
      <c r="T1341" s="50" t="s">
        <v>2081</v>
      </c>
      <c r="U1341" s="35" t="s">
        <v>953</v>
      </c>
      <c r="V1341" s="226"/>
      <c r="W1341" s="227"/>
    </row>
    <row r="1342" s="83" customFormat="1" ht="26" customHeight="1" spans="1:23">
      <c r="A1342" s="31" t="s">
        <v>1849</v>
      </c>
      <c r="B1342" s="31" t="s">
        <v>20</v>
      </c>
      <c r="C1342" s="31" t="s">
        <v>5182</v>
      </c>
      <c r="D1342" s="31" t="s">
        <v>5183</v>
      </c>
      <c r="E1342" s="44">
        <v>44725</v>
      </c>
      <c r="F1342" s="45" t="s">
        <v>3636</v>
      </c>
      <c r="G1342" s="47" t="s">
        <v>5184</v>
      </c>
      <c r="H1342" s="46">
        <v>10</v>
      </c>
      <c r="I1342" s="47">
        <v>1</v>
      </c>
      <c r="J1342" s="48">
        <v>505637.342672649</v>
      </c>
      <c r="K1342" s="34">
        <v>116085.906588596</v>
      </c>
      <c r="L1342" s="34">
        <v>389551.436084053</v>
      </c>
      <c r="M1342" s="49" t="s">
        <v>2079</v>
      </c>
      <c r="N1342" s="49" t="s">
        <v>2089</v>
      </c>
      <c r="O1342" s="33" t="s">
        <v>1997</v>
      </c>
      <c r="P1342" s="49" t="s">
        <v>2081</v>
      </c>
      <c r="Q1342" s="49" t="s">
        <v>2103</v>
      </c>
      <c r="R1342" s="49" t="s">
        <v>2128</v>
      </c>
      <c r="S1342" s="33" t="s">
        <v>2084</v>
      </c>
      <c r="T1342" s="50" t="s">
        <v>2081</v>
      </c>
      <c r="U1342" s="35" t="s">
        <v>953</v>
      </c>
      <c r="V1342" s="226"/>
      <c r="W1342" s="227"/>
    </row>
    <row r="1343" s="83" customFormat="1" ht="26" customHeight="1" spans="1:23">
      <c r="A1343" s="31" t="s">
        <v>1849</v>
      </c>
      <c r="B1343" s="31" t="s">
        <v>20</v>
      </c>
      <c r="C1343" s="31" t="s">
        <v>5185</v>
      </c>
      <c r="D1343" s="31" t="s">
        <v>5186</v>
      </c>
      <c r="E1343" s="44">
        <v>44725</v>
      </c>
      <c r="F1343" s="45" t="s">
        <v>3636</v>
      </c>
      <c r="G1343" s="47" t="s">
        <v>5187</v>
      </c>
      <c r="H1343" s="46">
        <v>10</v>
      </c>
      <c r="I1343" s="47">
        <v>1</v>
      </c>
      <c r="J1343" s="48">
        <v>239288.79109232</v>
      </c>
      <c r="K1343" s="34">
        <v>54936.7182882785</v>
      </c>
      <c r="L1343" s="34">
        <v>184352.072804042</v>
      </c>
      <c r="M1343" s="49" t="s">
        <v>2079</v>
      </c>
      <c r="N1343" s="49" t="s">
        <v>2089</v>
      </c>
      <c r="O1343" s="33" t="s">
        <v>1997</v>
      </c>
      <c r="P1343" s="49" t="s">
        <v>2081</v>
      </c>
      <c r="Q1343" s="49" t="s">
        <v>2103</v>
      </c>
      <c r="R1343" s="49" t="s">
        <v>2128</v>
      </c>
      <c r="S1343" s="33" t="s">
        <v>2084</v>
      </c>
      <c r="T1343" s="50" t="s">
        <v>2081</v>
      </c>
      <c r="U1343" s="35" t="s">
        <v>953</v>
      </c>
      <c r="V1343" s="226"/>
      <c r="W1343" s="227"/>
    </row>
    <row r="1344" s="83" customFormat="1" ht="26" customHeight="1" spans="1:23">
      <c r="A1344" s="31" t="s">
        <v>1849</v>
      </c>
      <c r="B1344" s="31" t="s">
        <v>20</v>
      </c>
      <c r="C1344" s="31" t="s">
        <v>5188</v>
      </c>
      <c r="D1344" s="31" t="s">
        <v>5189</v>
      </c>
      <c r="E1344" s="44">
        <v>44725</v>
      </c>
      <c r="F1344" s="45" t="s">
        <v>3636</v>
      </c>
      <c r="G1344" s="47" t="s">
        <v>5190</v>
      </c>
      <c r="H1344" s="46">
        <v>10</v>
      </c>
      <c r="I1344" s="47">
        <v>1</v>
      </c>
      <c r="J1344" s="48">
        <v>921485.48008963</v>
      </c>
      <c r="K1344" s="34">
        <v>211557.708137244</v>
      </c>
      <c r="L1344" s="34">
        <v>709927.771952386</v>
      </c>
      <c r="M1344" s="49" t="s">
        <v>2079</v>
      </c>
      <c r="N1344" s="49" t="s">
        <v>2089</v>
      </c>
      <c r="O1344" s="33" t="s">
        <v>1997</v>
      </c>
      <c r="P1344" s="49" t="s">
        <v>2081</v>
      </c>
      <c r="Q1344" s="49" t="s">
        <v>2103</v>
      </c>
      <c r="R1344" s="49" t="s">
        <v>2128</v>
      </c>
      <c r="S1344" s="33" t="s">
        <v>2084</v>
      </c>
      <c r="T1344" s="50" t="s">
        <v>2081</v>
      </c>
      <c r="U1344" s="35" t="s">
        <v>953</v>
      </c>
      <c r="V1344" s="226"/>
      <c r="W1344" s="227"/>
    </row>
    <row r="1345" s="83" customFormat="1" ht="26" customHeight="1" spans="1:23">
      <c r="A1345" s="31" t="s">
        <v>1849</v>
      </c>
      <c r="B1345" s="31" t="s">
        <v>20</v>
      </c>
      <c r="C1345" s="31" t="s">
        <v>5191</v>
      </c>
      <c r="D1345" s="31" t="s">
        <v>5192</v>
      </c>
      <c r="E1345" s="44">
        <v>44725</v>
      </c>
      <c r="F1345" s="45" t="s">
        <v>3636</v>
      </c>
      <c r="G1345" s="47" t="s">
        <v>5193</v>
      </c>
      <c r="H1345" s="46">
        <v>10</v>
      </c>
      <c r="I1345" s="47">
        <v>1</v>
      </c>
      <c r="J1345" s="48">
        <v>1943830.06745275</v>
      </c>
      <c r="K1345" s="34">
        <v>446270.98631936</v>
      </c>
      <c r="L1345" s="34">
        <v>1497559.08113339</v>
      </c>
      <c r="M1345" s="49" t="s">
        <v>2079</v>
      </c>
      <c r="N1345" s="49" t="s">
        <v>2089</v>
      </c>
      <c r="O1345" s="33" t="s">
        <v>1997</v>
      </c>
      <c r="P1345" s="49" t="s">
        <v>2081</v>
      </c>
      <c r="Q1345" s="49" t="s">
        <v>2103</v>
      </c>
      <c r="R1345" s="49" t="s">
        <v>2128</v>
      </c>
      <c r="S1345" s="33" t="s">
        <v>2084</v>
      </c>
      <c r="T1345" s="50" t="s">
        <v>2081</v>
      </c>
      <c r="U1345" s="35" t="s">
        <v>953</v>
      </c>
      <c r="V1345" s="226"/>
      <c r="W1345" s="227"/>
    </row>
    <row r="1346" s="83" customFormat="1" ht="26" customHeight="1" spans="1:23">
      <c r="A1346" s="31" t="s">
        <v>1849</v>
      </c>
      <c r="B1346" s="31" t="s">
        <v>20</v>
      </c>
      <c r="C1346" s="31" t="s">
        <v>5194</v>
      </c>
      <c r="D1346" s="31" t="s">
        <v>5195</v>
      </c>
      <c r="E1346" s="44">
        <v>44725</v>
      </c>
      <c r="F1346" s="45" t="s">
        <v>3636</v>
      </c>
      <c r="G1346" s="47" t="s">
        <v>5196</v>
      </c>
      <c r="H1346" s="46">
        <v>10</v>
      </c>
      <c r="I1346" s="47">
        <v>1</v>
      </c>
      <c r="J1346" s="48">
        <v>832255.360794457</v>
      </c>
      <c r="K1346" s="34">
        <v>191071.959915727</v>
      </c>
      <c r="L1346" s="34">
        <v>641183.40087873</v>
      </c>
      <c r="M1346" s="49" t="s">
        <v>2079</v>
      </c>
      <c r="N1346" s="49" t="s">
        <v>2089</v>
      </c>
      <c r="O1346" s="33" t="s">
        <v>1997</v>
      </c>
      <c r="P1346" s="49" t="s">
        <v>2081</v>
      </c>
      <c r="Q1346" s="49" t="s">
        <v>2103</v>
      </c>
      <c r="R1346" s="49" t="s">
        <v>2128</v>
      </c>
      <c r="S1346" s="33" t="s">
        <v>2084</v>
      </c>
      <c r="T1346" s="50" t="s">
        <v>2081</v>
      </c>
      <c r="U1346" s="35" t="s">
        <v>953</v>
      </c>
      <c r="V1346" s="226"/>
      <c r="W1346" s="227"/>
    </row>
    <row r="1347" s="83" customFormat="1" ht="26" customHeight="1" spans="1:23">
      <c r="A1347" s="31" t="s">
        <v>1849</v>
      </c>
      <c r="B1347" s="31" t="s">
        <v>20</v>
      </c>
      <c r="C1347" s="31" t="s">
        <v>5197</v>
      </c>
      <c r="D1347" s="31" t="s">
        <v>5198</v>
      </c>
      <c r="E1347" s="44">
        <v>44725</v>
      </c>
      <c r="F1347" s="45" t="s">
        <v>3636</v>
      </c>
      <c r="G1347" s="47" t="s">
        <v>5199</v>
      </c>
      <c r="H1347" s="46">
        <v>10</v>
      </c>
      <c r="I1347" s="47">
        <v>1</v>
      </c>
      <c r="J1347" s="48">
        <v>589723.87113126</v>
      </c>
      <c r="K1347" s="34">
        <v>135390.772080552</v>
      </c>
      <c r="L1347" s="34">
        <v>454333.099050708</v>
      </c>
      <c r="M1347" s="49" t="s">
        <v>2079</v>
      </c>
      <c r="N1347" s="49" t="s">
        <v>2089</v>
      </c>
      <c r="O1347" s="33" t="s">
        <v>1997</v>
      </c>
      <c r="P1347" s="49" t="s">
        <v>2081</v>
      </c>
      <c r="Q1347" s="49" t="s">
        <v>2103</v>
      </c>
      <c r="R1347" s="49" t="s">
        <v>2128</v>
      </c>
      <c r="S1347" s="33" t="s">
        <v>2084</v>
      </c>
      <c r="T1347" s="50" t="s">
        <v>2081</v>
      </c>
      <c r="U1347" s="35" t="s">
        <v>953</v>
      </c>
      <c r="V1347" s="226"/>
      <c r="W1347" s="227"/>
    </row>
    <row r="1348" s="83" customFormat="1" ht="26" customHeight="1" spans="1:23">
      <c r="A1348" s="31" t="s">
        <v>1849</v>
      </c>
      <c r="B1348" s="31" t="s">
        <v>20</v>
      </c>
      <c r="C1348" s="31" t="s">
        <v>5200</v>
      </c>
      <c r="D1348" s="31" t="s">
        <v>5201</v>
      </c>
      <c r="E1348" s="44">
        <v>44725</v>
      </c>
      <c r="F1348" s="45" t="s">
        <v>3636</v>
      </c>
      <c r="G1348" s="47" t="s">
        <v>5202</v>
      </c>
      <c r="H1348" s="46">
        <v>10</v>
      </c>
      <c r="I1348" s="47">
        <v>1</v>
      </c>
      <c r="J1348" s="48">
        <v>729271.72687108</v>
      </c>
      <c r="K1348" s="34">
        <v>167428.633960819</v>
      </c>
      <c r="L1348" s="34">
        <v>561843.092910261</v>
      </c>
      <c r="M1348" s="49" t="s">
        <v>2079</v>
      </c>
      <c r="N1348" s="49" t="s">
        <v>2089</v>
      </c>
      <c r="O1348" s="33" t="s">
        <v>1997</v>
      </c>
      <c r="P1348" s="49" t="s">
        <v>2081</v>
      </c>
      <c r="Q1348" s="49" t="s">
        <v>2103</v>
      </c>
      <c r="R1348" s="49" t="s">
        <v>2128</v>
      </c>
      <c r="S1348" s="33" t="s">
        <v>2084</v>
      </c>
      <c r="T1348" s="50" t="s">
        <v>2081</v>
      </c>
      <c r="U1348" s="35" t="s">
        <v>953</v>
      </c>
      <c r="V1348" s="226"/>
      <c r="W1348" s="178" t="s">
        <v>5203</v>
      </c>
    </row>
    <row r="1349" s="83" customFormat="1" ht="26" customHeight="1" spans="1:23">
      <c r="A1349" s="31" t="s">
        <v>1849</v>
      </c>
      <c r="B1349" s="31" t="s">
        <v>20</v>
      </c>
      <c r="C1349" s="31" t="s">
        <v>5204</v>
      </c>
      <c r="D1349" s="31" t="s">
        <v>5205</v>
      </c>
      <c r="E1349" s="44">
        <v>44725</v>
      </c>
      <c r="F1349" s="45" t="s">
        <v>3636</v>
      </c>
      <c r="G1349" s="47" t="s">
        <v>5206</v>
      </c>
      <c r="H1349" s="46">
        <v>10</v>
      </c>
      <c r="I1349" s="47">
        <v>1</v>
      </c>
      <c r="J1349" s="48">
        <v>49311.3817157537</v>
      </c>
      <c r="K1349" s="34">
        <v>11321.0713855751</v>
      </c>
      <c r="L1349" s="34">
        <v>37990.3103301786</v>
      </c>
      <c r="M1349" s="49" t="s">
        <v>2079</v>
      </c>
      <c r="N1349" s="49" t="s">
        <v>2089</v>
      </c>
      <c r="O1349" s="33" t="s">
        <v>1997</v>
      </c>
      <c r="P1349" s="49" t="s">
        <v>2081</v>
      </c>
      <c r="Q1349" s="49" t="s">
        <v>2103</v>
      </c>
      <c r="R1349" s="49" t="s">
        <v>2128</v>
      </c>
      <c r="S1349" s="33" t="s">
        <v>2084</v>
      </c>
      <c r="T1349" s="50" t="s">
        <v>2081</v>
      </c>
      <c r="U1349" s="35" t="s">
        <v>953</v>
      </c>
      <c r="V1349" s="226"/>
      <c r="W1349" s="227"/>
    </row>
    <row r="1350" s="83" customFormat="1" ht="26" customHeight="1" spans="1:23">
      <c r="A1350" s="31" t="s">
        <v>1849</v>
      </c>
      <c r="B1350" s="31" t="s">
        <v>20</v>
      </c>
      <c r="C1350" s="31" t="s">
        <v>5207</v>
      </c>
      <c r="D1350" s="31" t="s">
        <v>5208</v>
      </c>
      <c r="E1350" s="44">
        <v>44725</v>
      </c>
      <c r="F1350" s="45" t="s">
        <v>3636</v>
      </c>
      <c r="G1350" s="45" t="s">
        <v>2243</v>
      </c>
      <c r="H1350" s="46">
        <v>10</v>
      </c>
      <c r="I1350" s="47">
        <v>1</v>
      </c>
      <c r="J1350" s="48">
        <v>3262378.3966867</v>
      </c>
      <c r="K1350" s="34">
        <v>748987.706905988</v>
      </c>
      <c r="L1350" s="34">
        <v>2513390.68978071</v>
      </c>
      <c r="M1350" s="49" t="s">
        <v>2079</v>
      </c>
      <c r="N1350" s="49" t="s">
        <v>2089</v>
      </c>
      <c r="O1350" s="33" t="s">
        <v>1997</v>
      </c>
      <c r="P1350" s="49" t="s">
        <v>2081</v>
      </c>
      <c r="Q1350" s="49" t="s">
        <v>2103</v>
      </c>
      <c r="R1350" s="49" t="s">
        <v>2128</v>
      </c>
      <c r="S1350" s="33" t="s">
        <v>2084</v>
      </c>
      <c r="T1350" s="50" t="s">
        <v>2081</v>
      </c>
      <c r="U1350" s="35" t="s">
        <v>953</v>
      </c>
      <c r="V1350" s="226"/>
      <c r="W1350" s="227"/>
    </row>
    <row r="1351" s="83" customFormat="1" ht="26" customHeight="1" spans="1:23">
      <c r="A1351" s="31" t="s">
        <v>1849</v>
      </c>
      <c r="B1351" s="31" t="s">
        <v>20</v>
      </c>
      <c r="C1351" s="31" t="s">
        <v>5209</v>
      </c>
      <c r="D1351" s="31" t="s">
        <v>5210</v>
      </c>
      <c r="E1351" s="44">
        <v>44725</v>
      </c>
      <c r="F1351" s="45" t="s">
        <v>3636</v>
      </c>
      <c r="G1351" s="45" t="s">
        <v>2169</v>
      </c>
      <c r="H1351" s="46">
        <v>10</v>
      </c>
      <c r="I1351" s="47">
        <v>1</v>
      </c>
      <c r="J1351" s="48">
        <v>503177.364446467</v>
      </c>
      <c r="K1351" s="34">
        <v>115521.136587501</v>
      </c>
      <c r="L1351" s="34">
        <v>387656.227858966</v>
      </c>
      <c r="M1351" s="49" t="s">
        <v>2079</v>
      </c>
      <c r="N1351" s="49" t="s">
        <v>2096</v>
      </c>
      <c r="O1351" s="33" t="s">
        <v>1997</v>
      </c>
      <c r="P1351" s="49" t="s">
        <v>2081</v>
      </c>
      <c r="Q1351" s="49" t="s">
        <v>2103</v>
      </c>
      <c r="R1351" s="49" t="s">
        <v>2128</v>
      </c>
      <c r="S1351" s="33" t="s">
        <v>2084</v>
      </c>
      <c r="T1351" s="50" t="s">
        <v>2081</v>
      </c>
      <c r="U1351" s="35" t="s">
        <v>953</v>
      </c>
      <c r="V1351" s="226"/>
      <c r="W1351" s="227"/>
    </row>
    <row r="1352" s="83" customFormat="1" ht="26" customHeight="1" spans="1:23">
      <c r="A1352" s="31" t="s">
        <v>1849</v>
      </c>
      <c r="B1352" s="31" t="s">
        <v>20</v>
      </c>
      <c r="C1352" s="31" t="s">
        <v>5211</v>
      </c>
      <c r="D1352" s="31" t="s">
        <v>5212</v>
      </c>
      <c r="E1352" s="44">
        <v>44725</v>
      </c>
      <c r="F1352" s="45" t="s">
        <v>3636</v>
      </c>
      <c r="G1352" s="45" t="s">
        <v>2169</v>
      </c>
      <c r="H1352" s="46">
        <v>10</v>
      </c>
      <c r="I1352" s="47">
        <v>1</v>
      </c>
      <c r="J1352" s="48">
        <v>201270.945778587</v>
      </c>
      <c r="K1352" s="34">
        <v>46208.4546350006</v>
      </c>
      <c r="L1352" s="34">
        <v>155062.491143586</v>
      </c>
      <c r="M1352" s="49" t="s">
        <v>2079</v>
      </c>
      <c r="N1352" s="49" t="s">
        <v>2096</v>
      </c>
      <c r="O1352" s="33" t="s">
        <v>1997</v>
      </c>
      <c r="P1352" s="49" t="s">
        <v>2081</v>
      </c>
      <c r="Q1352" s="49" t="s">
        <v>2103</v>
      </c>
      <c r="R1352" s="49" t="s">
        <v>2128</v>
      </c>
      <c r="S1352" s="33" t="s">
        <v>2084</v>
      </c>
      <c r="T1352" s="50" t="s">
        <v>2081</v>
      </c>
      <c r="U1352" s="35" t="s">
        <v>953</v>
      </c>
      <c r="V1352" s="226"/>
      <c r="W1352" s="227"/>
    </row>
    <row r="1353" s="83" customFormat="1" ht="26" customHeight="1" spans="1:23">
      <c r="A1353" s="31" t="s">
        <v>1645</v>
      </c>
      <c r="B1353" s="31" t="s">
        <v>20</v>
      </c>
      <c r="C1353" s="31" t="s">
        <v>5213</v>
      </c>
      <c r="D1353" s="31" t="s">
        <v>5214</v>
      </c>
      <c r="E1353" s="44">
        <v>44568</v>
      </c>
      <c r="F1353" s="45" t="s">
        <v>5215</v>
      </c>
      <c r="G1353" s="47" t="s">
        <v>5216</v>
      </c>
      <c r="H1353" s="46">
        <v>10</v>
      </c>
      <c r="I1353" s="47">
        <v>1</v>
      </c>
      <c r="J1353" s="48">
        <v>1787217.06</v>
      </c>
      <c r="K1353" s="51">
        <v>481059.25865</v>
      </c>
      <c r="L1353" s="34">
        <v>1306157.80135</v>
      </c>
      <c r="M1353" s="49" t="s">
        <v>2079</v>
      </c>
      <c r="N1353" s="49" t="s">
        <v>2089</v>
      </c>
      <c r="O1353" s="33" t="s">
        <v>1997</v>
      </c>
      <c r="P1353" s="49" t="s">
        <v>2081</v>
      </c>
      <c r="Q1353" s="49" t="s">
        <v>2103</v>
      </c>
      <c r="R1353" s="49" t="s">
        <v>2128</v>
      </c>
      <c r="S1353" s="33" t="s">
        <v>2084</v>
      </c>
      <c r="T1353" s="50" t="s">
        <v>2081</v>
      </c>
      <c r="U1353" s="35" t="s">
        <v>698</v>
      </c>
      <c r="V1353" s="226"/>
      <c r="W1353" s="178" t="s">
        <v>5217</v>
      </c>
    </row>
    <row r="1354" s="83" customFormat="1" ht="26" customHeight="1" spans="1:23">
      <c r="A1354" s="31" t="s">
        <v>1645</v>
      </c>
      <c r="B1354" s="31" t="s">
        <v>20</v>
      </c>
      <c r="C1354" s="31" t="s">
        <v>5218</v>
      </c>
      <c r="D1354" s="31" t="s">
        <v>5219</v>
      </c>
      <c r="E1354" s="44">
        <v>44568</v>
      </c>
      <c r="F1354" s="45" t="s">
        <v>5215</v>
      </c>
      <c r="G1354" s="47" t="s">
        <v>4010</v>
      </c>
      <c r="H1354" s="46">
        <v>10</v>
      </c>
      <c r="I1354" s="47">
        <v>1</v>
      </c>
      <c r="J1354" s="48">
        <v>81132.08</v>
      </c>
      <c r="K1354" s="51">
        <v>21838.0515333333</v>
      </c>
      <c r="L1354" s="34">
        <v>59294.0284666667</v>
      </c>
      <c r="M1354" s="49" t="s">
        <v>2079</v>
      </c>
      <c r="N1354" s="49" t="s">
        <v>2089</v>
      </c>
      <c r="O1354" s="33" t="s">
        <v>1997</v>
      </c>
      <c r="P1354" s="49" t="s">
        <v>2081</v>
      </c>
      <c r="Q1354" s="49" t="s">
        <v>2103</v>
      </c>
      <c r="R1354" s="49" t="s">
        <v>2128</v>
      </c>
      <c r="S1354" s="33" t="s">
        <v>2084</v>
      </c>
      <c r="T1354" s="50" t="s">
        <v>2081</v>
      </c>
      <c r="U1354" s="35" t="s">
        <v>698</v>
      </c>
      <c r="V1354" s="226"/>
      <c r="W1354" s="227"/>
    </row>
    <row r="1355" s="83" customFormat="1" ht="26" customHeight="1" spans="1:23">
      <c r="A1355" s="31" t="s">
        <v>1645</v>
      </c>
      <c r="B1355" s="31" t="s">
        <v>20</v>
      </c>
      <c r="C1355" s="31" t="s">
        <v>5220</v>
      </c>
      <c r="D1355" s="31" t="s">
        <v>4194</v>
      </c>
      <c r="E1355" s="44">
        <v>44568</v>
      </c>
      <c r="F1355" s="45" t="s">
        <v>5215</v>
      </c>
      <c r="G1355" s="45" t="s">
        <v>2243</v>
      </c>
      <c r="H1355" s="46">
        <v>10</v>
      </c>
      <c r="I1355" s="47">
        <v>1</v>
      </c>
      <c r="J1355" s="48">
        <v>11236.48</v>
      </c>
      <c r="K1355" s="51">
        <v>3024.48586666667</v>
      </c>
      <c r="L1355" s="34">
        <v>8211.99413333333</v>
      </c>
      <c r="M1355" s="49" t="s">
        <v>2079</v>
      </c>
      <c r="N1355" s="49" t="s">
        <v>2089</v>
      </c>
      <c r="O1355" s="33" t="s">
        <v>1997</v>
      </c>
      <c r="P1355" s="49" t="s">
        <v>2081</v>
      </c>
      <c r="Q1355" s="49" t="s">
        <v>2103</v>
      </c>
      <c r="R1355" s="49" t="s">
        <v>2128</v>
      </c>
      <c r="S1355" s="33" t="s">
        <v>2084</v>
      </c>
      <c r="T1355" s="50" t="s">
        <v>2081</v>
      </c>
      <c r="U1355" s="35" t="s">
        <v>698</v>
      </c>
      <c r="V1355" s="226"/>
      <c r="W1355" s="227"/>
    </row>
    <row r="1356" s="83" customFormat="1" ht="26" customHeight="1" spans="1:23">
      <c r="A1356" s="31" t="s">
        <v>1645</v>
      </c>
      <c r="B1356" s="31" t="s">
        <v>20</v>
      </c>
      <c r="C1356" s="31" t="s">
        <v>5221</v>
      </c>
      <c r="D1356" s="31" t="s">
        <v>5222</v>
      </c>
      <c r="E1356" s="44">
        <v>44568</v>
      </c>
      <c r="F1356" s="45" t="s">
        <v>5215</v>
      </c>
      <c r="G1356" s="45" t="s">
        <v>2243</v>
      </c>
      <c r="H1356" s="46">
        <v>10</v>
      </c>
      <c r="I1356" s="47">
        <v>1</v>
      </c>
      <c r="J1356" s="48">
        <v>10773.165</v>
      </c>
      <c r="K1356" s="51">
        <v>2899.7769125</v>
      </c>
      <c r="L1356" s="34">
        <v>7873.3880875</v>
      </c>
      <c r="M1356" s="49" t="s">
        <v>2079</v>
      </c>
      <c r="N1356" s="49" t="s">
        <v>2089</v>
      </c>
      <c r="O1356" s="33" t="s">
        <v>1997</v>
      </c>
      <c r="P1356" s="49" t="s">
        <v>2081</v>
      </c>
      <c r="Q1356" s="49" t="s">
        <v>2103</v>
      </c>
      <c r="R1356" s="49" t="s">
        <v>2128</v>
      </c>
      <c r="S1356" s="33" t="s">
        <v>2084</v>
      </c>
      <c r="T1356" s="50" t="s">
        <v>2081</v>
      </c>
      <c r="U1356" s="35" t="s">
        <v>698</v>
      </c>
      <c r="V1356" s="226"/>
      <c r="W1356" s="227"/>
    </row>
    <row r="1357" s="83" customFormat="1" ht="26" customHeight="1" spans="1:23">
      <c r="A1357" s="31" t="s">
        <v>1645</v>
      </c>
      <c r="B1357" s="31" t="s">
        <v>20</v>
      </c>
      <c r="C1357" s="31" t="s">
        <v>5223</v>
      </c>
      <c r="D1357" s="31" t="s">
        <v>5224</v>
      </c>
      <c r="E1357" s="44">
        <v>44568</v>
      </c>
      <c r="F1357" s="45" t="s">
        <v>5215</v>
      </c>
      <c r="G1357" s="45" t="s">
        <v>2095</v>
      </c>
      <c r="H1357" s="46">
        <v>10</v>
      </c>
      <c r="I1357" s="47">
        <v>24</v>
      </c>
      <c r="J1357" s="48">
        <v>27671.125</v>
      </c>
      <c r="K1357" s="51">
        <v>7448.14447916667</v>
      </c>
      <c r="L1357" s="34">
        <v>20222.9805208333</v>
      </c>
      <c r="M1357" s="49" t="s">
        <v>2079</v>
      </c>
      <c r="N1357" s="49" t="s">
        <v>2089</v>
      </c>
      <c r="O1357" s="33" t="s">
        <v>1997</v>
      </c>
      <c r="P1357" s="49" t="s">
        <v>2081</v>
      </c>
      <c r="Q1357" s="49" t="s">
        <v>2103</v>
      </c>
      <c r="R1357" s="49" t="s">
        <v>2128</v>
      </c>
      <c r="S1357" s="33" t="s">
        <v>2084</v>
      </c>
      <c r="T1357" s="50" t="s">
        <v>2081</v>
      </c>
      <c r="U1357" s="35" t="s">
        <v>698</v>
      </c>
      <c r="V1357" s="226"/>
      <c r="W1357" s="227"/>
    </row>
    <row r="1358" s="83" customFormat="1" ht="26" customHeight="1" spans="1:23">
      <c r="A1358" s="110" t="s">
        <v>1651</v>
      </c>
      <c r="B1358" s="31" t="s">
        <v>20</v>
      </c>
      <c r="C1358" s="31" t="s">
        <v>5225</v>
      </c>
      <c r="D1358" s="31" t="s">
        <v>5226</v>
      </c>
      <c r="E1358" s="44">
        <v>45071</v>
      </c>
      <c r="F1358" s="45" t="s">
        <v>1476</v>
      </c>
      <c r="G1358" s="47" t="s">
        <v>5227</v>
      </c>
      <c r="H1358" s="46">
        <v>10</v>
      </c>
      <c r="I1358" s="47">
        <v>1</v>
      </c>
      <c r="J1358" s="48">
        <v>1023199.86696211</v>
      </c>
      <c r="K1358" s="34">
        <v>145805.981042101</v>
      </c>
      <c r="L1358" s="34">
        <v>877393.885920009</v>
      </c>
      <c r="M1358" s="49" t="s">
        <v>2079</v>
      </c>
      <c r="N1358" s="49" t="s">
        <v>2089</v>
      </c>
      <c r="O1358" s="33" t="s">
        <v>1997</v>
      </c>
      <c r="P1358" s="49" t="s">
        <v>2081</v>
      </c>
      <c r="Q1358" s="49" t="s">
        <v>2103</v>
      </c>
      <c r="R1358" s="49" t="s">
        <v>2083</v>
      </c>
      <c r="S1358" s="33" t="s">
        <v>2084</v>
      </c>
      <c r="T1358" s="41" t="s">
        <v>2159</v>
      </c>
      <c r="U1358" s="35" t="s">
        <v>1617</v>
      </c>
      <c r="V1358" s="226"/>
      <c r="W1358" s="227"/>
    </row>
    <row r="1359" s="83" customFormat="1" ht="26" customHeight="1" spans="1:23">
      <c r="A1359" s="110" t="s">
        <v>1651</v>
      </c>
      <c r="B1359" s="31" t="s">
        <v>20</v>
      </c>
      <c r="C1359" s="31" t="s">
        <v>5228</v>
      </c>
      <c r="D1359" s="31" t="s">
        <v>5229</v>
      </c>
      <c r="E1359" s="44">
        <v>45071</v>
      </c>
      <c r="F1359" s="45" t="s">
        <v>1476</v>
      </c>
      <c r="G1359" s="47" t="s">
        <v>5230</v>
      </c>
      <c r="H1359" s="46">
        <v>10</v>
      </c>
      <c r="I1359" s="47">
        <v>1</v>
      </c>
      <c r="J1359" s="48">
        <v>53765.0593337386</v>
      </c>
      <c r="K1359" s="34">
        <v>7661.52095505775</v>
      </c>
      <c r="L1359" s="34">
        <v>46103.5383786809</v>
      </c>
      <c r="M1359" s="49" t="s">
        <v>2079</v>
      </c>
      <c r="N1359" s="49" t="s">
        <v>2089</v>
      </c>
      <c r="O1359" s="33" t="s">
        <v>1997</v>
      </c>
      <c r="P1359" s="49" t="s">
        <v>2081</v>
      </c>
      <c r="Q1359" s="49" t="s">
        <v>2103</v>
      </c>
      <c r="R1359" s="49" t="s">
        <v>2083</v>
      </c>
      <c r="S1359" s="33" t="s">
        <v>2084</v>
      </c>
      <c r="T1359" s="41" t="s">
        <v>2159</v>
      </c>
      <c r="U1359" s="35" t="s">
        <v>1617</v>
      </c>
      <c r="V1359" s="226"/>
      <c r="W1359" s="227"/>
    </row>
    <row r="1360" s="83" customFormat="1" ht="26" customHeight="1" spans="1:23">
      <c r="A1360" s="110" t="s">
        <v>1651</v>
      </c>
      <c r="B1360" s="31" t="s">
        <v>20</v>
      </c>
      <c r="C1360" s="31" t="s">
        <v>5231</v>
      </c>
      <c r="D1360" s="31" t="s">
        <v>2640</v>
      </c>
      <c r="E1360" s="44">
        <v>45071</v>
      </c>
      <c r="F1360" s="45" t="s">
        <v>1476</v>
      </c>
      <c r="G1360" s="47" t="s">
        <v>5232</v>
      </c>
      <c r="H1360" s="46">
        <v>20</v>
      </c>
      <c r="I1360" s="47">
        <v>1</v>
      </c>
      <c r="J1360" s="48">
        <v>370751.239770438</v>
      </c>
      <c r="K1360" s="34">
        <v>26416.0258336437</v>
      </c>
      <c r="L1360" s="34">
        <v>344335.213936794</v>
      </c>
      <c r="M1360" s="49" t="s">
        <v>2079</v>
      </c>
      <c r="N1360" s="49" t="s">
        <v>2080</v>
      </c>
      <c r="O1360" s="33" t="s">
        <v>1997</v>
      </c>
      <c r="P1360" s="49" t="s">
        <v>2081</v>
      </c>
      <c r="Q1360" s="49" t="s">
        <v>2103</v>
      </c>
      <c r="R1360" s="49" t="s">
        <v>2083</v>
      </c>
      <c r="S1360" s="33" t="s">
        <v>2084</v>
      </c>
      <c r="T1360" s="41" t="s">
        <v>2159</v>
      </c>
      <c r="U1360" s="35" t="s">
        <v>1617</v>
      </c>
      <c r="V1360" s="226"/>
      <c r="W1360" s="227"/>
    </row>
    <row r="1361" s="83" customFormat="1" ht="26" customHeight="1" spans="1:23">
      <c r="A1361" s="110" t="s">
        <v>1651</v>
      </c>
      <c r="B1361" s="31" t="s">
        <v>20</v>
      </c>
      <c r="C1361" s="31" t="s">
        <v>5233</v>
      </c>
      <c r="D1361" s="31" t="s">
        <v>5234</v>
      </c>
      <c r="E1361" s="44">
        <v>45071</v>
      </c>
      <c r="F1361" s="45" t="s">
        <v>1476</v>
      </c>
      <c r="G1361" s="47" t="s">
        <v>5235</v>
      </c>
      <c r="H1361" s="46">
        <v>10</v>
      </c>
      <c r="I1361" s="47">
        <v>1</v>
      </c>
      <c r="J1361" s="48">
        <v>281259.56120516</v>
      </c>
      <c r="K1361" s="34">
        <v>40079.4874717353</v>
      </c>
      <c r="L1361" s="34">
        <v>241180.073733425</v>
      </c>
      <c r="M1361" s="49" t="s">
        <v>2079</v>
      </c>
      <c r="N1361" s="49" t="s">
        <v>2089</v>
      </c>
      <c r="O1361" s="33" t="s">
        <v>1997</v>
      </c>
      <c r="P1361" s="49" t="s">
        <v>2081</v>
      </c>
      <c r="Q1361" s="49" t="s">
        <v>2103</v>
      </c>
      <c r="R1361" s="49" t="s">
        <v>2083</v>
      </c>
      <c r="S1361" s="33" t="s">
        <v>2084</v>
      </c>
      <c r="T1361" s="41" t="s">
        <v>2159</v>
      </c>
      <c r="U1361" s="35" t="s">
        <v>1617</v>
      </c>
      <c r="V1361" s="226"/>
      <c r="W1361" s="227"/>
    </row>
    <row r="1362" s="83" customFormat="1" ht="26" customHeight="1" spans="1:23">
      <c r="A1362" s="110" t="s">
        <v>1651</v>
      </c>
      <c r="B1362" s="31" t="s">
        <v>20</v>
      </c>
      <c r="C1362" s="31" t="s">
        <v>5236</v>
      </c>
      <c r="D1362" s="31" t="s">
        <v>5237</v>
      </c>
      <c r="E1362" s="44">
        <v>45071</v>
      </c>
      <c r="F1362" s="45" t="s">
        <v>1476</v>
      </c>
      <c r="G1362" s="47" t="s">
        <v>5238</v>
      </c>
      <c r="H1362" s="46">
        <v>10</v>
      </c>
      <c r="I1362" s="47">
        <v>1</v>
      </c>
      <c r="J1362" s="48">
        <v>255427.814456865</v>
      </c>
      <c r="K1362" s="34">
        <v>36398.4635601033</v>
      </c>
      <c r="L1362" s="34">
        <v>219029.350896762</v>
      </c>
      <c r="M1362" s="49" t="s">
        <v>2079</v>
      </c>
      <c r="N1362" s="49" t="s">
        <v>2089</v>
      </c>
      <c r="O1362" s="33" t="s">
        <v>1997</v>
      </c>
      <c r="P1362" s="49" t="s">
        <v>2081</v>
      </c>
      <c r="Q1362" s="49" t="s">
        <v>2103</v>
      </c>
      <c r="R1362" s="49" t="s">
        <v>2083</v>
      </c>
      <c r="S1362" s="33" t="s">
        <v>2084</v>
      </c>
      <c r="T1362" s="41" t="s">
        <v>2159</v>
      </c>
      <c r="U1362" s="35" t="s">
        <v>1617</v>
      </c>
      <c r="V1362" s="226"/>
      <c r="W1362" s="227"/>
    </row>
    <row r="1363" s="83" customFormat="1" ht="26" customHeight="1" spans="1:23">
      <c r="A1363" s="110" t="s">
        <v>1651</v>
      </c>
      <c r="B1363" s="31" t="s">
        <v>20</v>
      </c>
      <c r="C1363" s="31" t="s">
        <v>5239</v>
      </c>
      <c r="D1363" s="31" t="s">
        <v>2087</v>
      </c>
      <c r="E1363" s="44">
        <v>45071</v>
      </c>
      <c r="F1363" s="45" t="s">
        <v>1476</v>
      </c>
      <c r="G1363" s="47" t="s">
        <v>5240</v>
      </c>
      <c r="H1363" s="46">
        <v>5</v>
      </c>
      <c r="I1363" s="47">
        <v>1</v>
      </c>
      <c r="J1363" s="48">
        <v>130121.951416833</v>
      </c>
      <c r="K1363" s="34">
        <v>37084.7561537974</v>
      </c>
      <c r="L1363" s="34">
        <v>93037.1952630356</v>
      </c>
      <c r="M1363" s="49" t="s">
        <v>2079</v>
      </c>
      <c r="N1363" s="49" t="s">
        <v>2089</v>
      </c>
      <c r="O1363" s="33" t="s">
        <v>1997</v>
      </c>
      <c r="P1363" s="49" t="s">
        <v>2081</v>
      </c>
      <c r="Q1363" s="49" t="s">
        <v>2103</v>
      </c>
      <c r="R1363" s="49" t="s">
        <v>2083</v>
      </c>
      <c r="S1363" s="33" t="s">
        <v>2084</v>
      </c>
      <c r="T1363" s="41" t="s">
        <v>2159</v>
      </c>
      <c r="U1363" s="35" t="s">
        <v>1617</v>
      </c>
      <c r="V1363" s="226"/>
      <c r="W1363" s="227"/>
    </row>
    <row r="1364" s="83" customFormat="1" ht="26" customHeight="1" spans="1:23">
      <c r="A1364" s="110" t="s">
        <v>1651</v>
      </c>
      <c r="B1364" s="31" t="s">
        <v>20</v>
      </c>
      <c r="C1364" s="31" t="s">
        <v>5241</v>
      </c>
      <c r="D1364" s="31" t="s">
        <v>5242</v>
      </c>
      <c r="E1364" s="44">
        <v>45071</v>
      </c>
      <c r="F1364" s="45" t="s">
        <v>1476</v>
      </c>
      <c r="G1364" s="45" t="s">
        <v>2243</v>
      </c>
      <c r="H1364" s="46">
        <v>3</v>
      </c>
      <c r="I1364" s="47">
        <v>1</v>
      </c>
      <c r="J1364" s="48">
        <v>221890.326305689</v>
      </c>
      <c r="K1364" s="34">
        <v>105397.904995202</v>
      </c>
      <c r="L1364" s="34">
        <v>116492.421310487</v>
      </c>
      <c r="M1364" s="49" t="s">
        <v>2079</v>
      </c>
      <c r="N1364" s="49" t="s">
        <v>2089</v>
      </c>
      <c r="O1364" s="33" t="s">
        <v>1997</v>
      </c>
      <c r="P1364" s="49" t="s">
        <v>2081</v>
      </c>
      <c r="Q1364" s="49" t="s">
        <v>2103</v>
      </c>
      <c r="R1364" s="49" t="s">
        <v>2083</v>
      </c>
      <c r="S1364" s="33" t="s">
        <v>2084</v>
      </c>
      <c r="T1364" s="41" t="s">
        <v>2159</v>
      </c>
      <c r="U1364" s="35" t="s">
        <v>1617</v>
      </c>
      <c r="V1364" s="226"/>
      <c r="W1364" s="227"/>
    </row>
    <row r="1365" s="83" customFormat="1" ht="26" customHeight="1" spans="1:23">
      <c r="A1365" s="110" t="s">
        <v>1651</v>
      </c>
      <c r="B1365" s="31" t="s">
        <v>20</v>
      </c>
      <c r="C1365" s="31" t="s">
        <v>5243</v>
      </c>
      <c r="D1365" s="31" t="s">
        <v>5244</v>
      </c>
      <c r="E1365" s="44">
        <v>45071</v>
      </c>
      <c r="F1365" s="45" t="s">
        <v>1476</v>
      </c>
      <c r="G1365" s="45" t="s">
        <v>2078</v>
      </c>
      <c r="H1365" s="46">
        <v>5</v>
      </c>
      <c r="I1365" s="47">
        <v>1</v>
      </c>
      <c r="J1365" s="48">
        <v>99123.8553188799</v>
      </c>
      <c r="K1365" s="34">
        <v>28250.2987658808</v>
      </c>
      <c r="L1365" s="34">
        <v>70873.5565529991</v>
      </c>
      <c r="M1365" s="49" t="s">
        <v>2079</v>
      </c>
      <c r="N1365" s="49" t="s">
        <v>2089</v>
      </c>
      <c r="O1365" s="33" t="s">
        <v>1997</v>
      </c>
      <c r="P1365" s="49" t="s">
        <v>2081</v>
      </c>
      <c r="Q1365" s="49" t="s">
        <v>2103</v>
      </c>
      <c r="R1365" s="49" t="s">
        <v>2083</v>
      </c>
      <c r="S1365" s="33" t="s">
        <v>2084</v>
      </c>
      <c r="T1365" s="41" t="s">
        <v>2159</v>
      </c>
      <c r="U1365" s="35" t="s">
        <v>1617</v>
      </c>
      <c r="V1365" s="226"/>
      <c r="W1365" s="227"/>
    </row>
    <row r="1366" s="83" customFormat="1" ht="26" customHeight="1" spans="1:23">
      <c r="A1366" s="110" t="s">
        <v>1651</v>
      </c>
      <c r="B1366" s="31" t="s">
        <v>20</v>
      </c>
      <c r="C1366" s="31" t="s">
        <v>5245</v>
      </c>
      <c r="D1366" s="31" t="s">
        <v>5246</v>
      </c>
      <c r="E1366" s="44">
        <v>45071</v>
      </c>
      <c r="F1366" s="45" t="s">
        <v>1476</v>
      </c>
      <c r="G1366" s="47" t="s">
        <v>5247</v>
      </c>
      <c r="H1366" s="46">
        <v>10</v>
      </c>
      <c r="I1366" s="47">
        <v>1</v>
      </c>
      <c r="J1366" s="48">
        <v>42031.3167429878</v>
      </c>
      <c r="K1366" s="34">
        <v>5989.46263587576</v>
      </c>
      <c r="L1366" s="34">
        <v>36041.854107112</v>
      </c>
      <c r="M1366" s="49" t="s">
        <v>2079</v>
      </c>
      <c r="N1366" s="49" t="s">
        <v>2089</v>
      </c>
      <c r="O1366" s="33" t="s">
        <v>1997</v>
      </c>
      <c r="P1366" s="49" t="s">
        <v>2081</v>
      </c>
      <c r="Q1366" s="49" t="s">
        <v>2103</v>
      </c>
      <c r="R1366" s="49" t="s">
        <v>2083</v>
      </c>
      <c r="S1366" s="33" t="s">
        <v>2084</v>
      </c>
      <c r="T1366" s="41" t="s">
        <v>2159</v>
      </c>
      <c r="U1366" s="35" t="s">
        <v>1617</v>
      </c>
      <c r="V1366" s="226"/>
      <c r="W1366" s="227"/>
    </row>
    <row r="1367" s="83" customFormat="1" ht="26" customHeight="1" spans="1:23">
      <c r="A1367" s="110" t="s">
        <v>1651</v>
      </c>
      <c r="B1367" s="31" t="s">
        <v>20</v>
      </c>
      <c r="C1367" s="31" t="s">
        <v>5248</v>
      </c>
      <c r="D1367" s="31" t="s">
        <v>5249</v>
      </c>
      <c r="E1367" s="44">
        <v>45071</v>
      </c>
      <c r="F1367" s="45" t="s">
        <v>1476</v>
      </c>
      <c r="G1367" s="47" t="s">
        <v>5235</v>
      </c>
      <c r="H1367" s="46">
        <v>3</v>
      </c>
      <c r="I1367" s="47">
        <v>1</v>
      </c>
      <c r="J1367" s="48">
        <v>8231.13286216846</v>
      </c>
      <c r="K1367" s="34">
        <v>3909.78810953002</v>
      </c>
      <c r="L1367" s="34">
        <v>4321.34475263844</v>
      </c>
      <c r="M1367" s="49" t="s">
        <v>2079</v>
      </c>
      <c r="N1367" s="49" t="s">
        <v>2089</v>
      </c>
      <c r="O1367" s="33" t="s">
        <v>1997</v>
      </c>
      <c r="P1367" s="49" t="s">
        <v>2081</v>
      </c>
      <c r="Q1367" s="49" t="s">
        <v>2103</v>
      </c>
      <c r="R1367" s="49" t="s">
        <v>2083</v>
      </c>
      <c r="S1367" s="33" t="s">
        <v>2084</v>
      </c>
      <c r="T1367" s="41" t="s">
        <v>2159</v>
      </c>
      <c r="U1367" s="35" t="s">
        <v>1617</v>
      </c>
      <c r="V1367" s="226"/>
      <c r="W1367" s="227"/>
    </row>
    <row r="1368" s="83" customFormat="1" ht="26" customHeight="1" spans="1:23">
      <c r="A1368" s="110" t="s">
        <v>1651</v>
      </c>
      <c r="B1368" s="31" t="s">
        <v>20</v>
      </c>
      <c r="C1368" s="31" t="s">
        <v>5250</v>
      </c>
      <c r="D1368" s="31" t="s">
        <v>5251</v>
      </c>
      <c r="E1368" s="44">
        <v>45071</v>
      </c>
      <c r="F1368" s="45" t="s">
        <v>1476</v>
      </c>
      <c r="G1368" s="45" t="s">
        <v>2243</v>
      </c>
      <c r="H1368" s="46">
        <v>3</v>
      </c>
      <c r="I1368" s="47">
        <v>1</v>
      </c>
      <c r="J1368" s="48">
        <v>6654.9584843064</v>
      </c>
      <c r="K1368" s="34">
        <v>3161.10528004554</v>
      </c>
      <c r="L1368" s="34">
        <v>3493.85320426086</v>
      </c>
      <c r="M1368" s="49" t="s">
        <v>2079</v>
      </c>
      <c r="N1368" s="49" t="s">
        <v>2089</v>
      </c>
      <c r="O1368" s="33" t="s">
        <v>1997</v>
      </c>
      <c r="P1368" s="49" t="s">
        <v>2081</v>
      </c>
      <c r="Q1368" s="49" t="s">
        <v>2103</v>
      </c>
      <c r="R1368" s="49" t="s">
        <v>2083</v>
      </c>
      <c r="S1368" s="33" t="s">
        <v>2084</v>
      </c>
      <c r="T1368" s="41" t="s">
        <v>2159</v>
      </c>
      <c r="U1368" s="35" t="s">
        <v>1617</v>
      </c>
      <c r="V1368" s="226"/>
      <c r="W1368" s="227"/>
    </row>
    <row r="1369" s="83" customFormat="1" ht="26" customHeight="1" spans="1:23">
      <c r="A1369" s="110" t="s">
        <v>1651</v>
      </c>
      <c r="B1369" s="31" t="s">
        <v>20</v>
      </c>
      <c r="C1369" s="31" t="s">
        <v>5252</v>
      </c>
      <c r="D1369" s="31" t="s">
        <v>5253</v>
      </c>
      <c r="E1369" s="44">
        <v>45071</v>
      </c>
      <c r="F1369" s="45" t="s">
        <v>1476</v>
      </c>
      <c r="G1369" s="45" t="s">
        <v>2078</v>
      </c>
      <c r="H1369" s="46">
        <v>5</v>
      </c>
      <c r="I1369" s="47">
        <v>1</v>
      </c>
      <c r="J1369" s="48">
        <v>14448.265130402</v>
      </c>
      <c r="K1369" s="34">
        <v>4117.75556216457</v>
      </c>
      <c r="L1369" s="34">
        <v>10330.5095682374</v>
      </c>
      <c r="M1369" s="49" t="s">
        <v>2079</v>
      </c>
      <c r="N1369" s="49" t="s">
        <v>2089</v>
      </c>
      <c r="O1369" s="33" t="s">
        <v>1997</v>
      </c>
      <c r="P1369" s="49" t="s">
        <v>2081</v>
      </c>
      <c r="Q1369" s="49" t="s">
        <v>2103</v>
      </c>
      <c r="R1369" s="49" t="s">
        <v>2083</v>
      </c>
      <c r="S1369" s="33" t="s">
        <v>2084</v>
      </c>
      <c r="T1369" s="41" t="s">
        <v>2159</v>
      </c>
      <c r="U1369" s="35" t="s">
        <v>1617</v>
      </c>
      <c r="V1369" s="226"/>
      <c r="W1369" s="227" t="s">
        <v>5254</v>
      </c>
    </row>
    <row r="1370" s="83" customFormat="1" ht="26" customHeight="1" spans="1:23">
      <c r="A1370" s="110" t="s">
        <v>1651</v>
      </c>
      <c r="B1370" s="31" t="s">
        <v>20</v>
      </c>
      <c r="C1370" s="31" t="s">
        <v>5255</v>
      </c>
      <c r="D1370" s="31" t="s">
        <v>5256</v>
      </c>
      <c r="E1370" s="44">
        <v>45071</v>
      </c>
      <c r="F1370" s="45" t="s">
        <v>1476</v>
      </c>
      <c r="G1370" s="45" t="s">
        <v>2078</v>
      </c>
      <c r="H1370" s="46">
        <v>5</v>
      </c>
      <c r="I1370" s="47">
        <v>1</v>
      </c>
      <c r="J1370" s="48">
        <v>37040.097879758</v>
      </c>
      <c r="K1370" s="34">
        <v>10556.427895731</v>
      </c>
      <c r="L1370" s="34">
        <v>26483.669984027</v>
      </c>
      <c r="M1370" s="49" t="s">
        <v>2079</v>
      </c>
      <c r="N1370" s="49" t="s">
        <v>2089</v>
      </c>
      <c r="O1370" s="33" t="s">
        <v>1997</v>
      </c>
      <c r="P1370" s="49" t="s">
        <v>2081</v>
      </c>
      <c r="Q1370" s="49" t="s">
        <v>2103</v>
      </c>
      <c r="R1370" s="49" t="s">
        <v>2083</v>
      </c>
      <c r="S1370" s="33" t="s">
        <v>2084</v>
      </c>
      <c r="T1370" s="41" t="s">
        <v>2159</v>
      </c>
      <c r="U1370" s="35" t="s">
        <v>1617</v>
      </c>
      <c r="V1370" s="226"/>
      <c r="W1370" s="227"/>
    </row>
    <row r="1371" s="83" customFormat="1" ht="26" customHeight="1" spans="1:23">
      <c r="A1371" s="110" t="s">
        <v>1651</v>
      </c>
      <c r="B1371" s="31" t="s">
        <v>20</v>
      </c>
      <c r="C1371" s="31" t="s">
        <v>5257</v>
      </c>
      <c r="D1371" s="31" t="s">
        <v>5258</v>
      </c>
      <c r="E1371" s="44">
        <v>45071</v>
      </c>
      <c r="F1371" s="45" t="s">
        <v>1476</v>
      </c>
      <c r="G1371" s="45" t="s">
        <v>2243</v>
      </c>
      <c r="H1371" s="46">
        <v>10</v>
      </c>
      <c r="I1371" s="47">
        <v>1</v>
      </c>
      <c r="J1371" s="48">
        <v>873200.605335569</v>
      </c>
      <c r="K1371" s="34">
        <v>124431.086260319</v>
      </c>
      <c r="L1371" s="34">
        <v>748769.51907525</v>
      </c>
      <c r="M1371" s="49" t="s">
        <v>2079</v>
      </c>
      <c r="N1371" s="49" t="s">
        <v>2089</v>
      </c>
      <c r="O1371" s="33" t="s">
        <v>1997</v>
      </c>
      <c r="P1371" s="49" t="s">
        <v>2081</v>
      </c>
      <c r="Q1371" s="49" t="s">
        <v>2103</v>
      </c>
      <c r="R1371" s="49" t="s">
        <v>2083</v>
      </c>
      <c r="S1371" s="33" t="s">
        <v>2084</v>
      </c>
      <c r="T1371" s="41" t="s">
        <v>2159</v>
      </c>
      <c r="U1371" s="35" t="s">
        <v>1617</v>
      </c>
      <c r="V1371" s="226"/>
      <c r="W1371" s="227"/>
    </row>
    <row r="1372" s="83" customFormat="1" ht="26" customHeight="1" spans="1:23">
      <c r="A1372" s="110" t="s">
        <v>1651</v>
      </c>
      <c r="B1372" s="31" t="s">
        <v>20</v>
      </c>
      <c r="C1372" s="31" t="s">
        <v>5259</v>
      </c>
      <c r="D1372" s="31" t="s">
        <v>3527</v>
      </c>
      <c r="E1372" s="44">
        <v>45071</v>
      </c>
      <c r="F1372" s="45" t="s">
        <v>1476</v>
      </c>
      <c r="G1372" s="45" t="s">
        <v>2158</v>
      </c>
      <c r="H1372" s="46">
        <v>3</v>
      </c>
      <c r="I1372" s="47">
        <v>18000</v>
      </c>
      <c r="J1372" s="48">
        <v>427584.972616166</v>
      </c>
      <c r="K1372" s="34">
        <v>0</v>
      </c>
      <c r="L1372" s="34">
        <v>427584.972616166</v>
      </c>
      <c r="M1372" s="49" t="s">
        <v>2137</v>
      </c>
      <c r="N1372" s="76" t="s">
        <v>2138</v>
      </c>
      <c r="O1372" s="33" t="s">
        <v>1997</v>
      </c>
      <c r="P1372" s="49" t="s">
        <v>2081</v>
      </c>
      <c r="Q1372" s="49" t="s">
        <v>2103</v>
      </c>
      <c r="R1372" s="49" t="s">
        <v>2083</v>
      </c>
      <c r="S1372" s="33" t="s">
        <v>2084</v>
      </c>
      <c r="T1372" s="41" t="s">
        <v>2159</v>
      </c>
      <c r="U1372" s="35" t="s">
        <v>1617</v>
      </c>
      <c r="V1372" s="226"/>
      <c r="W1372" s="227"/>
    </row>
    <row r="1373" s="83" customFormat="1" ht="26" customHeight="1" spans="1:23">
      <c r="A1373" s="110" t="s">
        <v>1651</v>
      </c>
      <c r="B1373" s="31" t="s">
        <v>20</v>
      </c>
      <c r="C1373" s="31" t="s">
        <v>5260</v>
      </c>
      <c r="D1373" s="31" t="s">
        <v>5261</v>
      </c>
      <c r="E1373" s="44">
        <v>45071</v>
      </c>
      <c r="F1373" s="45" t="s">
        <v>1476</v>
      </c>
      <c r="G1373" s="45" t="s">
        <v>2190</v>
      </c>
      <c r="H1373" s="46">
        <v>5</v>
      </c>
      <c r="I1373" s="47">
        <v>100</v>
      </c>
      <c r="J1373" s="48">
        <v>113834.816178925</v>
      </c>
      <c r="K1373" s="34">
        <v>32442.9226109936</v>
      </c>
      <c r="L1373" s="34">
        <v>81391.8935679314</v>
      </c>
      <c r="M1373" s="49" t="s">
        <v>2079</v>
      </c>
      <c r="N1373" s="49" t="s">
        <v>2089</v>
      </c>
      <c r="O1373" s="33" t="s">
        <v>1997</v>
      </c>
      <c r="P1373" s="49" t="s">
        <v>2081</v>
      </c>
      <c r="Q1373" s="49" t="s">
        <v>2103</v>
      </c>
      <c r="R1373" s="49" t="s">
        <v>2083</v>
      </c>
      <c r="S1373" s="33" t="s">
        <v>2084</v>
      </c>
      <c r="T1373" s="41" t="s">
        <v>2159</v>
      </c>
      <c r="U1373" s="35" t="s">
        <v>1617</v>
      </c>
      <c r="V1373" s="226"/>
      <c r="W1373" s="227"/>
    </row>
    <row r="1374" s="83" customFormat="1" ht="26" customHeight="1" spans="1:23">
      <c r="A1374" s="31" t="s">
        <v>1654</v>
      </c>
      <c r="B1374" s="31" t="s">
        <v>20</v>
      </c>
      <c r="C1374" s="31" t="s">
        <v>5262</v>
      </c>
      <c r="D1374" s="31" t="s">
        <v>2640</v>
      </c>
      <c r="E1374" s="44">
        <v>44510</v>
      </c>
      <c r="F1374" s="45" t="s">
        <v>4304</v>
      </c>
      <c r="G1374" s="47" t="s">
        <v>5263</v>
      </c>
      <c r="H1374" s="46">
        <v>20</v>
      </c>
      <c r="I1374" s="47">
        <v>1</v>
      </c>
      <c r="J1374" s="48">
        <v>714632.744050022</v>
      </c>
      <c r="K1374" s="51">
        <v>101835.166027128</v>
      </c>
      <c r="L1374" s="34">
        <v>612797.578022894</v>
      </c>
      <c r="M1374" s="49" t="s">
        <v>2079</v>
      </c>
      <c r="N1374" s="49" t="s">
        <v>2080</v>
      </c>
      <c r="O1374" s="33" t="s">
        <v>1997</v>
      </c>
      <c r="P1374" s="49" t="s">
        <v>2081</v>
      </c>
      <c r="Q1374" s="49" t="s">
        <v>2103</v>
      </c>
      <c r="R1374" s="49" t="s">
        <v>2104</v>
      </c>
      <c r="S1374" s="33" t="s">
        <v>2084</v>
      </c>
      <c r="T1374" s="50" t="s">
        <v>2081</v>
      </c>
      <c r="U1374" s="35" t="s">
        <v>900</v>
      </c>
      <c r="V1374" s="226"/>
      <c r="W1374" s="227"/>
    </row>
    <row r="1375" s="83" customFormat="1" ht="26" customHeight="1" spans="1:23">
      <c r="A1375" s="31" t="s">
        <v>1654</v>
      </c>
      <c r="B1375" s="31" t="s">
        <v>20</v>
      </c>
      <c r="C1375" s="31" t="s">
        <v>5264</v>
      </c>
      <c r="D1375" s="31" t="s">
        <v>5265</v>
      </c>
      <c r="E1375" s="44">
        <v>44510</v>
      </c>
      <c r="F1375" s="45" t="s">
        <v>4304</v>
      </c>
      <c r="G1375" s="47" t="s">
        <v>5266</v>
      </c>
      <c r="H1375" s="46">
        <v>10</v>
      </c>
      <c r="I1375" s="47">
        <v>1</v>
      </c>
      <c r="J1375" s="48">
        <v>1435671.7785413</v>
      </c>
      <c r="K1375" s="51">
        <v>409166.45688427</v>
      </c>
      <c r="L1375" s="34">
        <v>1026505.32165703</v>
      </c>
      <c r="M1375" s="49" t="s">
        <v>2079</v>
      </c>
      <c r="N1375" s="49" t="s">
        <v>2080</v>
      </c>
      <c r="O1375" s="33" t="s">
        <v>1997</v>
      </c>
      <c r="P1375" s="49" t="s">
        <v>2081</v>
      </c>
      <c r="Q1375" s="49" t="s">
        <v>2103</v>
      </c>
      <c r="R1375" s="49" t="s">
        <v>2104</v>
      </c>
      <c r="S1375" s="33" t="s">
        <v>2084</v>
      </c>
      <c r="T1375" s="50" t="s">
        <v>2081</v>
      </c>
      <c r="U1375" s="35" t="s">
        <v>900</v>
      </c>
      <c r="V1375" s="226"/>
      <c r="W1375" s="227"/>
    </row>
    <row r="1376" s="83" customFormat="1" ht="26" customHeight="1" spans="1:23">
      <c r="A1376" s="31" t="s">
        <v>1654</v>
      </c>
      <c r="B1376" s="31" t="s">
        <v>20</v>
      </c>
      <c r="C1376" s="31" t="s">
        <v>5267</v>
      </c>
      <c r="D1376" s="31" t="s">
        <v>5268</v>
      </c>
      <c r="E1376" s="44">
        <v>44510</v>
      </c>
      <c r="F1376" s="45" t="s">
        <v>4304</v>
      </c>
      <c r="G1376" s="47" t="s">
        <v>5269</v>
      </c>
      <c r="H1376" s="46">
        <v>10</v>
      </c>
      <c r="I1376" s="47">
        <v>1</v>
      </c>
      <c r="J1376" s="48">
        <v>1371719.32741224</v>
      </c>
      <c r="K1376" s="51">
        <v>390940.008312488</v>
      </c>
      <c r="L1376" s="34">
        <v>980779.319099752</v>
      </c>
      <c r="M1376" s="49" t="s">
        <v>2079</v>
      </c>
      <c r="N1376" s="49" t="s">
        <v>2080</v>
      </c>
      <c r="O1376" s="33" t="s">
        <v>1997</v>
      </c>
      <c r="P1376" s="49" t="s">
        <v>2081</v>
      </c>
      <c r="Q1376" s="49" t="s">
        <v>2103</v>
      </c>
      <c r="R1376" s="49" t="s">
        <v>2104</v>
      </c>
      <c r="S1376" s="33" t="s">
        <v>2084</v>
      </c>
      <c r="T1376" s="50" t="s">
        <v>2081</v>
      </c>
      <c r="U1376" s="35" t="s">
        <v>900</v>
      </c>
      <c r="V1376" s="226"/>
      <c r="W1376" s="227"/>
    </row>
    <row r="1377" s="83" customFormat="1" ht="26" customHeight="1" spans="1:23">
      <c r="A1377" s="31" t="s">
        <v>1654</v>
      </c>
      <c r="B1377" s="31" t="s">
        <v>20</v>
      </c>
      <c r="C1377" s="31" t="s">
        <v>5270</v>
      </c>
      <c r="D1377" s="31" t="s">
        <v>5271</v>
      </c>
      <c r="E1377" s="44">
        <v>44510</v>
      </c>
      <c r="F1377" s="45" t="s">
        <v>4304</v>
      </c>
      <c r="G1377" s="47" t="s">
        <v>5216</v>
      </c>
      <c r="H1377" s="46">
        <v>10</v>
      </c>
      <c r="I1377" s="47">
        <v>1</v>
      </c>
      <c r="J1377" s="48">
        <v>2106565.02233725</v>
      </c>
      <c r="K1377" s="51">
        <v>600371.031366116</v>
      </c>
      <c r="L1377" s="34">
        <v>1506193.99097113</v>
      </c>
      <c r="M1377" s="49" t="s">
        <v>2079</v>
      </c>
      <c r="N1377" s="49" t="s">
        <v>2080</v>
      </c>
      <c r="O1377" s="33" t="s">
        <v>1997</v>
      </c>
      <c r="P1377" s="49" t="s">
        <v>2081</v>
      </c>
      <c r="Q1377" s="49" t="s">
        <v>2103</v>
      </c>
      <c r="R1377" s="49" t="s">
        <v>2104</v>
      </c>
      <c r="S1377" s="33" t="s">
        <v>2084</v>
      </c>
      <c r="T1377" s="50" t="s">
        <v>2081</v>
      </c>
      <c r="U1377" s="35" t="s">
        <v>900</v>
      </c>
      <c r="V1377" s="226"/>
      <c r="W1377" s="227"/>
    </row>
    <row r="1378" s="83" customFormat="1" ht="26" customHeight="1" spans="1:23">
      <c r="A1378" s="31" t="s">
        <v>1654</v>
      </c>
      <c r="B1378" s="31" t="s">
        <v>20</v>
      </c>
      <c r="C1378" s="31" t="s">
        <v>5272</v>
      </c>
      <c r="D1378" s="31" t="s">
        <v>2475</v>
      </c>
      <c r="E1378" s="44">
        <v>44510</v>
      </c>
      <c r="F1378" s="45" t="s">
        <v>4304</v>
      </c>
      <c r="G1378" s="47" t="s">
        <v>5273</v>
      </c>
      <c r="H1378" s="46">
        <v>3</v>
      </c>
      <c r="I1378" s="47">
        <v>1</v>
      </c>
      <c r="J1378" s="48">
        <v>206547.640088646</v>
      </c>
      <c r="K1378" s="51">
        <v>196220.258084214</v>
      </c>
      <c r="L1378" s="34">
        <v>10327.3820044323</v>
      </c>
      <c r="M1378" s="49" t="s">
        <v>2079</v>
      </c>
      <c r="N1378" s="49" t="s">
        <v>2089</v>
      </c>
      <c r="O1378" s="33" t="s">
        <v>1997</v>
      </c>
      <c r="P1378" s="49" t="s">
        <v>2081</v>
      </c>
      <c r="Q1378" s="49" t="s">
        <v>2103</v>
      </c>
      <c r="R1378" s="49" t="s">
        <v>2104</v>
      </c>
      <c r="S1378" s="33" t="s">
        <v>2084</v>
      </c>
      <c r="T1378" s="50" t="s">
        <v>2081</v>
      </c>
      <c r="U1378" s="35" t="s">
        <v>900</v>
      </c>
      <c r="V1378" s="226"/>
      <c r="W1378" s="227"/>
    </row>
    <row r="1379" s="83" customFormat="1" ht="26" customHeight="1" spans="1:23">
      <c r="A1379" s="31" t="s">
        <v>1654</v>
      </c>
      <c r="B1379" s="31" t="s">
        <v>20</v>
      </c>
      <c r="C1379" s="31" t="s">
        <v>5274</v>
      </c>
      <c r="D1379" s="31" t="s">
        <v>2108</v>
      </c>
      <c r="E1379" s="44">
        <v>44510</v>
      </c>
      <c r="F1379" s="45" t="s">
        <v>4304</v>
      </c>
      <c r="G1379" s="45" t="s">
        <v>2078</v>
      </c>
      <c r="H1379" s="46">
        <v>10</v>
      </c>
      <c r="I1379" s="47">
        <v>1</v>
      </c>
      <c r="J1379" s="48">
        <v>75660.499176857</v>
      </c>
      <c r="K1379" s="51">
        <v>21563.2422654042</v>
      </c>
      <c r="L1379" s="34">
        <v>54097.2569114528</v>
      </c>
      <c r="M1379" s="49" t="s">
        <v>2079</v>
      </c>
      <c r="N1379" s="49" t="s">
        <v>2089</v>
      </c>
      <c r="O1379" s="33" t="s">
        <v>1997</v>
      </c>
      <c r="P1379" s="49" t="s">
        <v>2081</v>
      </c>
      <c r="Q1379" s="49" t="s">
        <v>2103</v>
      </c>
      <c r="R1379" s="49" t="s">
        <v>2104</v>
      </c>
      <c r="S1379" s="33" t="s">
        <v>2084</v>
      </c>
      <c r="T1379" s="50" t="s">
        <v>2081</v>
      </c>
      <c r="U1379" s="35" t="s">
        <v>900</v>
      </c>
      <c r="V1379" s="226"/>
      <c r="W1379" s="227"/>
    </row>
    <row r="1380" s="83" customFormat="1" ht="26" customHeight="1" spans="1:23">
      <c r="A1380" s="31" t="s">
        <v>1654</v>
      </c>
      <c r="B1380" s="31" t="s">
        <v>20</v>
      </c>
      <c r="C1380" s="31" t="s">
        <v>5275</v>
      </c>
      <c r="D1380" s="31" t="s">
        <v>5276</v>
      </c>
      <c r="E1380" s="44">
        <v>44510</v>
      </c>
      <c r="F1380" s="45" t="s">
        <v>4304</v>
      </c>
      <c r="G1380" s="47" t="s">
        <v>5277</v>
      </c>
      <c r="H1380" s="46">
        <v>10</v>
      </c>
      <c r="I1380" s="47">
        <v>1</v>
      </c>
      <c r="J1380" s="48">
        <v>720928.581207804</v>
      </c>
      <c r="K1380" s="51">
        <v>205464.645644224</v>
      </c>
      <c r="L1380" s="34">
        <v>515463.93556358</v>
      </c>
      <c r="M1380" s="49" t="s">
        <v>2079</v>
      </c>
      <c r="N1380" s="49" t="s">
        <v>2089</v>
      </c>
      <c r="O1380" s="33" t="s">
        <v>1997</v>
      </c>
      <c r="P1380" s="49" t="s">
        <v>2081</v>
      </c>
      <c r="Q1380" s="49" t="s">
        <v>2103</v>
      </c>
      <c r="R1380" s="49" t="s">
        <v>2104</v>
      </c>
      <c r="S1380" s="33" t="s">
        <v>2084</v>
      </c>
      <c r="T1380" s="50" t="s">
        <v>2081</v>
      </c>
      <c r="U1380" s="35" t="s">
        <v>900</v>
      </c>
      <c r="V1380" s="226"/>
      <c r="W1380" s="227"/>
    </row>
    <row r="1381" s="83" customFormat="1" ht="26" customHeight="1" spans="1:23">
      <c r="A1381" s="31" t="s">
        <v>1654</v>
      </c>
      <c r="B1381" s="31" t="s">
        <v>20</v>
      </c>
      <c r="C1381" s="31" t="s">
        <v>5278</v>
      </c>
      <c r="D1381" s="31" t="s">
        <v>5279</v>
      </c>
      <c r="E1381" s="44">
        <v>44510</v>
      </c>
      <c r="F1381" s="45" t="s">
        <v>4304</v>
      </c>
      <c r="G1381" s="47" t="s">
        <v>5280</v>
      </c>
      <c r="H1381" s="46">
        <v>10</v>
      </c>
      <c r="I1381" s="47">
        <v>1</v>
      </c>
      <c r="J1381" s="48">
        <v>584076.962988642</v>
      </c>
      <c r="K1381" s="51">
        <v>166461.934451763</v>
      </c>
      <c r="L1381" s="34">
        <v>417615.028536879</v>
      </c>
      <c r="M1381" s="49" t="s">
        <v>2079</v>
      </c>
      <c r="N1381" s="49" t="s">
        <v>2089</v>
      </c>
      <c r="O1381" s="33" t="s">
        <v>1997</v>
      </c>
      <c r="P1381" s="49" t="s">
        <v>2081</v>
      </c>
      <c r="Q1381" s="49" t="s">
        <v>2103</v>
      </c>
      <c r="R1381" s="49" t="s">
        <v>2104</v>
      </c>
      <c r="S1381" s="33" t="s">
        <v>2084</v>
      </c>
      <c r="T1381" s="50" t="s">
        <v>2081</v>
      </c>
      <c r="U1381" s="35" t="s">
        <v>900</v>
      </c>
      <c r="V1381" s="226"/>
      <c r="W1381" s="227"/>
    </row>
    <row r="1382" s="83" customFormat="1" ht="26" customHeight="1" spans="1:23">
      <c r="A1382" s="31" t="s">
        <v>1654</v>
      </c>
      <c r="B1382" s="31" t="s">
        <v>20</v>
      </c>
      <c r="C1382" s="31" t="s">
        <v>5281</v>
      </c>
      <c r="D1382" s="31" t="s">
        <v>5282</v>
      </c>
      <c r="E1382" s="44">
        <v>44510</v>
      </c>
      <c r="F1382" s="45" t="s">
        <v>4304</v>
      </c>
      <c r="G1382" s="47" t="s">
        <v>5283</v>
      </c>
      <c r="H1382" s="46">
        <v>5</v>
      </c>
      <c r="I1382" s="47">
        <v>1</v>
      </c>
      <c r="J1382" s="48">
        <v>485442.180850053</v>
      </c>
      <c r="K1382" s="51">
        <v>276702.04308453</v>
      </c>
      <c r="L1382" s="34">
        <v>208740.137765523</v>
      </c>
      <c r="M1382" s="49" t="s">
        <v>2079</v>
      </c>
      <c r="N1382" s="49" t="s">
        <v>2089</v>
      </c>
      <c r="O1382" s="33" t="s">
        <v>1997</v>
      </c>
      <c r="P1382" s="49" t="s">
        <v>2081</v>
      </c>
      <c r="Q1382" s="49" t="s">
        <v>2103</v>
      </c>
      <c r="R1382" s="49" t="s">
        <v>2104</v>
      </c>
      <c r="S1382" s="33" t="s">
        <v>2084</v>
      </c>
      <c r="T1382" s="50" t="s">
        <v>2081</v>
      </c>
      <c r="U1382" s="35" t="s">
        <v>900</v>
      </c>
      <c r="V1382" s="226"/>
      <c r="W1382" s="227"/>
    </row>
    <row r="1383" s="83" customFormat="1" ht="26" customHeight="1" spans="1:23">
      <c r="A1383" s="31" t="s">
        <v>1654</v>
      </c>
      <c r="B1383" s="31" t="s">
        <v>20</v>
      </c>
      <c r="C1383" s="31" t="s">
        <v>5284</v>
      </c>
      <c r="D1383" s="31" t="s">
        <v>5285</v>
      </c>
      <c r="E1383" s="44">
        <v>44510</v>
      </c>
      <c r="F1383" s="45" t="s">
        <v>4304</v>
      </c>
      <c r="G1383" s="45" t="s">
        <v>2078</v>
      </c>
      <c r="H1383" s="46">
        <v>5</v>
      </c>
      <c r="I1383" s="47">
        <v>1</v>
      </c>
      <c r="J1383" s="48">
        <v>24631.0822137797</v>
      </c>
      <c r="K1383" s="51">
        <v>14039.7168618544</v>
      </c>
      <c r="L1383" s="34">
        <v>10591.3653519253</v>
      </c>
      <c r="M1383" s="49" t="s">
        <v>2079</v>
      </c>
      <c r="N1383" s="49" t="s">
        <v>2089</v>
      </c>
      <c r="O1383" s="33" t="s">
        <v>1997</v>
      </c>
      <c r="P1383" s="49" t="s">
        <v>2081</v>
      </c>
      <c r="Q1383" s="49" t="s">
        <v>2103</v>
      </c>
      <c r="R1383" s="49" t="s">
        <v>2104</v>
      </c>
      <c r="S1383" s="33" t="s">
        <v>2084</v>
      </c>
      <c r="T1383" s="50" t="s">
        <v>2081</v>
      </c>
      <c r="U1383" s="35" t="s">
        <v>900</v>
      </c>
      <c r="V1383" s="226"/>
      <c r="W1383" s="178" t="s">
        <v>5286</v>
      </c>
    </row>
    <row r="1384" s="83" customFormat="1" ht="26" customHeight="1" spans="1:23">
      <c r="A1384" s="31" t="s">
        <v>1654</v>
      </c>
      <c r="B1384" s="31" t="s">
        <v>20</v>
      </c>
      <c r="C1384" s="31" t="s">
        <v>5287</v>
      </c>
      <c r="D1384" s="31" t="s">
        <v>5288</v>
      </c>
      <c r="E1384" s="44">
        <v>44510</v>
      </c>
      <c r="F1384" s="45" t="s">
        <v>4304</v>
      </c>
      <c r="G1384" s="45" t="s">
        <v>2243</v>
      </c>
      <c r="H1384" s="46">
        <v>10</v>
      </c>
      <c r="I1384" s="47">
        <v>1</v>
      </c>
      <c r="J1384" s="48">
        <v>497481.588748269</v>
      </c>
      <c r="K1384" s="51">
        <v>141782.252793257</v>
      </c>
      <c r="L1384" s="34">
        <v>355699.335955012</v>
      </c>
      <c r="M1384" s="49" t="s">
        <v>2079</v>
      </c>
      <c r="N1384" s="49" t="s">
        <v>2089</v>
      </c>
      <c r="O1384" s="33" t="s">
        <v>1997</v>
      </c>
      <c r="P1384" s="49" t="s">
        <v>2081</v>
      </c>
      <c r="Q1384" s="49" t="s">
        <v>2103</v>
      </c>
      <c r="R1384" s="49" t="s">
        <v>2104</v>
      </c>
      <c r="S1384" s="33" t="s">
        <v>2084</v>
      </c>
      <c r="T1384" s="50" t="s">
        <v>2081</v>
      </c>
      <c r="U1384" s="35" t="s">
        <v>900</v>
      </c>
      <c r="V1384" s="226"/>
      <c r="W1384" s="227"/>
    </row>
    <row r="1385" s="83" customFormat="1" ht="26" customHeight="1" spans="1:23">
      <c r="A1385" s="31" t="s">
        <v>1654</v>
      </c>
      <c r="B1385" s="31" t="s">
        <v>20</v>
      </c>
      <c r="C1385" s="31" t="s">
        <v>5289</v>
      </c>
      <c r="D1385" s="31" t="s">
        <v>5290</v>
      </c>
      <c r="E1385" s="44">
        <v>44510</v>
      </c>
      <c r="F1385" s="45" t="s">
        <v>4304</v>
      </c>
      <c r="G1385" s="45" t="s">
        <v>2078</v>
      </c>
      <c r="H1385" s="46">
        <v>10</v>
      </c>
      <c r="I1385" s="47">
        <v>2</v>
      </c>
      <c r="J1385" s="48">
        <v>673102.309465353</v>
      </c>
      <c r="K1385" s="51">
        <v>191834.158197626</v>
      </c>
      <c r="L1385" s="34">
        <v>481268.151267727</v>
      </c>
      <c r="M1385" s="49" t="s">
        <v>2079</v>
      </c>
      <c r="N1385" s="49" t="s">
        <v>2089</v>
      </c>
      <c r="O1385" s="33" t="s">
        <v>1997</v>
      </c>
      <c r="P1385" s="49" t="s">
        <v>2081</v>
      </c>
      <c r="Q1385" s="49" t="s">
        <v>2103</v>
      </c>
      <c r="R1385" s="49" t="s">
        <v>2104</v>
      </c>
      <c r="S1385" s="33" t="s">
        <v>2084</v>
      </c>
      <c r="T1385" s="50" t="s">
        <v>2081</v>
      </c>
      <c r="U1385" s="35" t="s">
        <v>900</v>
      </c>
      <c r="V1385" s="226"/>
      <c r="W1385" s="227"/>
    </row>
    <row r="1386" s="83" customFormat="1" ht="26" customHeight="1" spans="1:23">
      <c r="A1386" s="31" t="s">
        <v>1654</v>
      </c>
      <c r="B1386" s="31" t="s">
        <v>20</v>
      </c>
      <c r="C1386" s="31" t="s">
        <v>5291</v>
      </c>
      <c r="D1386" s="31" t="s">
        <v>5292</v>
      </c>
      <c r="E1386" s="44">
        <v>44510</v>
      </c>
      <c r="F1386" s="45" t="s">
        <v>4304</v>
      </c>
      <c r="G1386" s="45" t="s">
        <v>3977</v>
      </c>
      <c r="H1386" s="46">
        <v>10</v>
      </c>
      <c r="I1386" s="47">
        <v>1</v>
      </c>
      <c r="J1386" s="48">
        <v>6564128.18333056</v>
      </c>
      <c r="K1386" s="34">
        <v>0</v>
      </c>
      <c r="L1386" s="34">
        <v>6564128.18333056</v>
      </c>
      <c r="M1386" s="49" t="s">
        <v>2137</v>
      </c>
      <c r="N1386" s="49" t="s">
        <v>2143</v>
      </c>
      <c r="O1386" s="33" t="s">
        <v>1997</v>
      </c>
      <c r="P1386" s="49" t="s">
        <v>2081</v>
      </c>
      <c r="Q1386" s="49" t="s">
        <v>2103</v>
      </c>
      <c r="R1386" s="49" t="s">
        <v>2128</v>
      </c>
      <c r="S1386" s="33" t="s">
        <v>2084</v>
      </c>
      <c r="T1386" s="50" t="s">
        <v>2081</v>
      </c>
      <c r="U1386" s="35" t="s">
        <v>900</v>
      </c>
      <c r="V1386" s="226"/>
      <c r="W1386" s="227"/>
    </row>
    <row r="1387" s="83" customFormat="1" ht="26" customHeight="1" spans="1:23">
      <c r="A1387" s="31" t="s">
        <v>1654</v>
      </c>
      <c r="B1387" s="31" t="s">
        <v>20</v>
      </c>
      <c r="C1387" s="31" t="s">
        <v>5293</v>
      </c>
      <c r="D1387" s="31" t="s">
        <v>5294</v>
      </c>
      <c r="E1387" s="44">
        <v>44510</v>
      </c>
      <c r="F1387" s="45" t="s">
        <v>4304</v>
      </c>
      <c r="G1387" s="45" t="s">
        <v>2243</v>
      </c>
      <c r="H1387" s="46">
        <v>10</v>
      </c>
      <c r="I1387" s="47">
        <v>1</v>
      </c>
      <c r="J1387" s="48">
        <v>4076720.23958922</v>
      </c>
      <c r="K1387" s="51">
        <v>1161865.26828293</v>
      </c>
      <c r="L1387" s="34">
        <v>2914854.97130629</v>
      </c>
      <c r="M1387" s="49" t="s">
        <v>2079</v>
      </c>
      <c r="N1387" s="49" t="s">
        <v>2089</v>
      </c>
      <c r="O1387" s="33" t="s">
        <v>1997</v>
      </c>
      <c r="P1387" s="49" t="s">
        <v>2081</v>
      </c>
      <c r="Q1387" s="49" t="s">
        <v>2103</v>
      </c>
      <c r="R1387" s="49" t="s">
        <v>2104</v>
      </c>
      <c r="S1387" s="33" t="s">
        <v>2084</v>
      </c>
      <c r="T1387" s="50" t="s">
        <v>2081</v>
      </c>
      <c r="U1387" s="35" t="s">
        <v>900</v>
      </c>
      <c r="V1387" s="226"/>
      <c r="W1387" s="227"/>
    </row>
    <row r="1388" s="83" customFormat="1" ht="26" customHeight="1" spans="1:23">
      <c r="A1388" s="31" t="s">
        <v>1658</v>
      </c>
      <c r="B1388" s="31" t="s">
        <v>20</v>
      </c>
      <c r="C1388" s="31" t="s">
        <v>5295</v>
      </c>
      <c r="D1388" s="31" t="s">
        <v>5296</v>
      </c>
      <c r="E1388" s="44">
        <v>44895</v>
      </c>
      <c r="F1388" s="45" t="s">
        <v>5297</v>
      </c>
      <c r="G1388" s="47" t="s">
        <v>5298</v>
      </c>
      <c r="H1388" s="46">
        <v>5</v>
      </c>
      <c r="I1388" s="47">
        <v>1</v>
      </c>
      <c r="J1388" s="48">
        <v>163918.266479897</v>
      </c>
      <c r="K1388" s="51">
        <v>62288.9412623609</v>
      </c>
      <c r="L1388" s="34">
        <v>101629.325217536</v>
      </c>
      <c r="M1388" s="49" t="s">
        <v>2079</v>
      </c>
      <c r="N1388" s="49" t="s">
        <v>2089</v>
      </c>
      <c r="O1388" s="33" t="s">
        <v>1997</v>
      </c>
      <c r="P1388" s="49" t="s">
        <v>2081</v>
      </c>
      <c r="Q1388" s="49" t="s">
        <v>2103</v>
      </c>
      <c r="R1388" s="49" t="s">
        <v>2128</v>
      </c>
      <c r="S1388" s="33" t="s">
        <v>2084</v>
      </c>
      <c r="T1388" s="50" t="s">
        <v>2081</v>
      </c>
      <c r="U1388" s="35" t="s">
        <v>1643</v>
      </c>
      <c r="V1388" s="226"/>
      <c r="W1388" s="227"/>
    </row>
    <row r="1389" s="83" customFormat="1" ht="26" customHeight="1" spans="1:23">
      <c r="A1389" s="31" t="s">
        <v>1658</v>
      </c>
      <c r="B1389" s="31" t="s">
        <v>20</v>
      </c>
      <c r="C1389" s="31" t="s">
        <v>5299</v>
      </c>
      <c r="D1389" s="31" t="s">
        <v>5300</v>
      </c>
      <c r="E1389" s="44">
        <v>44895</v>
      </c>
      <c r="F1389" s="45" t="s">
        <v>5297</v>
      </c>
      <c r="G1389" s="45" t="s">
        <v>2109</v>
      </c>
      <c r="H1389" s="46">
        <v>5</v>
      </c>
      <c r="I1389" s="47">
        <v>1</v>
      </c>
      <c r="J1389" s="48">
        <v>4705.78755444679</v>
      </c>
      <c r="K1389" s="51">
        <v>1788.19927068978</v>
      </c>
      <c r="L1389" s="34">
        <v>2917.58828375701</v>
      </c>
      <c r="M1389" s="49" t="s">
        <v>2079</v>
      </c>
      <c r="N1389" s="49" t="s">
        <v>2089</v>
      </c>
      <c r="O1389" s="33" t="s">
        <v>1997</v>
      </c>
      <c r="P1389" s="49" t="s">
        <v>2081</v>
      </c>
      <c r="Q1389" s="49" t="s">
        <v>2103</v>
      </c>
      <c r="R1389" s="49" t="s">
        <v>2128</v>
      </c>
      <c r="S1389" s="33" t="s">
        <v>2084</v>
      </c>
      <c r="T1389" s="50" t="s">
        <v>2081</v>
      </c>
      <c r="U1389" s="35" t="s">
        <v>1643</v>
      </c>
      <c r="V1389" s="226"/>
      <c r="W1389" s="227"/>
    </row>
    <row r="1390" s="83" customFormat="1" ht="26" customHeight="1" spans="1:23">
      <c r="A1390" s="31" t="s">
        <v>1658</v>
      </c>
      <c r="B1390" s="31" t="s">
        <v>20</v>
      </c>
      <c r="C1390" s="31" t="s">
        <v>5301</v>
      </c>
      <c r="D1390" s="31" t="s">
        <v>5302</v>
      </c>
      <c r="E1390" s="44">
        <v>44895</v>
      </c>
      <c r="F1390" s="45" t="s">
        <v>5297</v>
      </c>
      <c r="G1390" s="45" t="s">
        <v>2095</v>
      </c>
      <c r="H1390" s="46">
        <v>3</v>
      </c>
      <c r="I1390" s="47">
        <v>1</v>
      </c>
      <c r="J1390" s="48">
        <v>2464.93633804356</v>
      </c>
      <c r="K1390" s="51">
        <v>1561.12634742759</v>
      </c>
      <c r="L1390" s="34">
        <v>903.809990615972</v>
      </c>
      <c r="M1390" s="49" t="s">
        <v>2079</v>
      </c>
      <c r="N1390" s="49" t="s">
        <v>2089</v>
      </c>
      <c r="O1390" s="33" t="s">
        <v>1997</v>
      </c>
      <c r="P1390" s="49" t="s">
        <v>2081</v>
      </c>
      <c r="Q1390" s="49" t="s">
        <v>2103</v>
      </c>
      <c r="R1390" s="49" t="s">
        <v>2128</v>
      </c>
      <c r="S1390" s="33" t="s">
        <v>2084</v>
      </c>
      <c r="T1390" s="50" t="s">
        <v>2081</v>
      </c>
      <c r="U1390" s="35" t="s">
        <v>1643</v>
      </c>
      <c r="V1390" s="226"/>
      <c r="W1390" s="227"/>
    </row>
    <row r="1391" s="83" customFormat="1" ht="26" customHeight="1" spans="1:23">
      <c r="A1391" s="31" t="s">
        <v>1658</v>
      </c>
      <c r="B1391" s="31" t="s">
        <v>20</v>
      </c>
      <c r="C1391" s="31" t="s">
        <v>5303</v>
      </c>
      <c r="D1391" s="31" t="s">
        <v>5304</v>
      </c>
      <c r="E1391" s="44">
        <v>44895</v>
      </c>
      <c r="F1391" s="45" t="s">
        <v>5297</v>
      </c>
      <c r="G1391" s="45" t="s">
        <v>2195</v>
      </c>
      <c r="H1391" s="46">
        <v>10</v>
      </c>
      <c r="I1391" s="47">
        <v>45000</v>
      </c>
      <c r="J1391" s="48">
        <v>674966.591081554</v>
      </c>
      <c r="K1391" s="34">
        <v>0</v>
      </c>
      <c r="L1391" s="34">
        <v>674966.591081554</v>
      </c>
      <c r="M1391" s="49" t="s">
        <v>2137</v>
      </c>
      <c r="N1391" s="49" t="s">
        <v>2143</v>
      </c>
      <c r="O1391" s="33" t="s">
        <v>1997</v>
      </c>
      <c r="P1391" s="49" t="s">
        <v>2081</v>
      </c>
      <c r="Q1391" s="49" t="s">
        <v>2103</v>
      </c>
      <c r="R1391" s="49" t="s">
        <v>2305</v>
      </c>
      <c r="S1391" s="33" t="s">
        <v>2084</v>
      </c>
      <c r="T1391" s="50" t="s">
        <v>2081</v>
      </c>
      <c r="U1391" s="35" t="s">
        <v>1643</v>
      </c>
      <c r="V1391" s="195"/>
      <c r="W1391" s="218" t="s">
        <v>2497</v>
      </c>
    </row>
    <row r="1392" s="83" customFormat="1" ht="26" customHeight="1" spans="1:23">
      <c r="A1392" s="31" t="s">
        <v>1658</v>
      </c>
      <c r="B1392" s="31" t="s">
        <v>20</v>
      </c>
      <c r="C1392" s="31" t="s">
        <v>5305</v>
      </c>
      <c r="D1392" s="31" t="s">
        <v>5306</v>
      </c>
      <c r="E1392" s="44">
        <v>44895</v>
      </c>
      <c r="F1392" s="45" t="s">
        <v>5297</v>
      </c>
      <c r="G1392" s="45" t="s">
        <v>2195</v>
      </c>
      <c r="H1392" s="46">
        <v>10</v>
      </c>
      <c r="I1392" s="47">
        <v>99975</v>
      </c>
      <c r="J1392" s="48">
        <v>818004.965636008</v>
      </c>
      <c r="K1392" s="34">
        <v>0</v>
      </c>
      <c r="L1392" s="34">
        <v>818004.965636008</v>
      </c>
      <c r="M1392" s="49" t="s">
        <v>2137</v>
      </c>
      <c r="N1392" s="49" t="s">
        <v>2143</v>
      </c>
      <c r="O1392" s="33" t="s">
        <v>1997</v>
      </c>
      <c r="P1392" s="49" t="s">
        <v>2081</v>
      </c>
      <c r="Q1392" s="49" t="s">
        <v>2103</v>
      </c>
      <c r="R1392" s="49" t="s">
        <v>2305</v>
      </c>
      <c r="S1392" s="33" t="s">
        <v>2084</v>
      </c>
      <c r="T1392" s="50" t="s">
        <v>2081</v>
      </c>
      <c r="U1392" s="35" t="s">
        <v>1643</v>
      </c>
      <c r="V1392" s="226"/>
      <c r="W1392" s="227" t="s">
        <v>4720</v>
      </c>
    </row>
    <row r="1393" s="83" customFormat="1" ht="26" customHeight="1" spans="1:23">
      <c r="A1393" s="31" t="s">
        <v>1658</v>
      </c>
      <c r="B1393" s="31" t="s">
        <v>20</v>
      </c>
      <c r="C1393" s="31" t="s">
        <v>5307</v>
      </c>
      <c r="D1393" s="31" t="s">
        <v>5308</v>
      </c>
      <c r="E1393" s="44">
        <v>44895</v>
      </c>
      <c r="F1393" s="45" t="s">
        <v>5297</v>
      </c>
      <c r="G1393" s="45" t="s">
        <v>2195</v>
      </c>
      <c r="H1393" s="46">
        <v>10</v>
      </c>
      <c r="I1393" s="47">
        <v>133300</v>
      </c>
      <c r="J1393" s="48">
        <v>508883.902609365</v>
      </c>
      <c r="K1393" s="34">
        <v>0</v>
      </c>
      <c r="L1393" s="34">
        <v>508883.902609365</v>
      </c>
      <c r="M1393" s="49" t="s">
        <v>2137</v>
      </c>
      <c r="N1393" s="49" t="s">
        <v>2143</v>
      </c>
      <c r="O1393" s="33" t="s">
        <v>1997</v>
      </c>
      <c r="P1393" s="49" t="s">
        <v>2081</v>
      </c>
      <c r="Q1393" s="49" t="s">
        <v>2103</v>
      </c>
      <c r="R1393" s="49" t="s">
        <v>2305</v>
      </c>
      <c r="S1393" s="33" t="s">
        <v>2084</v>
      </c>
      <c r="T1393" s="50" t="s">
        <v>2081</v>
      </c>
      <c r="U1393" s="35" t="s">
        <v>1643</v>
      </c>
      <c r="V1393" s="226"/>
      <c r="W1393" s="227"/>
    </row>
    <row r="1394" s="83" customFormat="1" ht="26" customHeight="1" spans="1:23">
      <c r="A1394" s="31" t="s">
        <v>1658</v>
      </c>
      <c r="B1394" s="31" t="s">
        <v>20</v>
      </c>
      <c r="C1394" s="31" t="s">
        <v>5309</v>
      </c>
      <c r="D1394" s="31" t="s">
        <v>5310</v>
      </c>
      <c r="E1394" s="44">
        <v>44895</v>
      </c>
      <c r="F1394" s="45" t="s">
        <v>5297</v>
      </c>
      <c r="G1394" s="45" t="s">
        <v>2195</v>
      </c>
      <c r="H1394" s="46">
        <v>10</v>
      </c>
      <c r="I1394" s="47">
        <v>463300</v>
      </c>
      <c r="J1394" s="48">
        <v>2021627.20795457</v>
      </c>
      <c r="K1394" s="34">
        <v>0</v>
      </c>
      <c r="L1394" s="34">
        <v>2021627.20795457</v>
      </c>
      <c r="M1394" s="49" t="s">
        <v>2137</v>
      </c>
      <c r="N1394" s="49" t="s">
        <v>2143</v>
      </c>
      <c r="O1394" s="33" t="s">
        <v>1997</v>
      </c>
      <c r="P1394" s="49" t="s">
        <v>2081</v>
      </c>
      <c r="Q1394" s="49" t="s">
        <v>2103</v>
      </c>
      <c r="R1394" s="49" t="s">
        <v>2305</v>
      </c>
      <c r="S1394" s="33" t="s">
        <v>2084</v>
      </c>
      <c r="T1394" s="50" t="s">
        <v>2081</v>
      </c>
      <c r="U1394" s="35" t="s">
        <v>1643</v>
      </c>
      <c r="V1394" s="226"/>
      <c r="W1394" s="227"/>
    </row>
    <row r="1395" s="83" customFormat="1" ht="26" customHeight="1" spans="1:23">
      <c r="A1395" s="31" t="s">
        <v>1658</v>
      </c>
      <c r="B1395" s="31" t="s">
        <v>20</v>
      </c>
      <c r="C1395" s="31" t="s">
        <v>5311</v>
      </c>
      <c r="D1395" s="31" t="s">
        <v>5312</v>
      </c>
      <c r="E1395" s="44">
        <v>44895</v>
      </c>
      <c r="F1395" s="45" t="s">
        <v>5297</v>
      </c>
      <c r="G1395" s="45" t="s">
        <v>2195</v>
      </c>
      <c r="H1395" s="46">
        <v>10</v>
      </c>
      <c r="I1395" s="47">
        <v>463300</v>
      </c>
      <c r="J1395" s="48">
        <v>1958357.61234612</v>
      </c>
      <c r="K1395" s="34">
        <v>0</v>
      </c>
      <c r="L1395" s="34">
        <v>1958357.61234612</v>
      </c>
      <c r="M1395" s="49" t="s">
        <v>2137</v>
      </c>
      <c r="N1395" s="49" t="s">
        <v>2143</v>
      </c>
      <c r="O1395" s="33" t="s">
        <v>1997</v>
      </c>
      <c r="P1395" s="49" t="s">
        <v>2081</v>
      </c>
      <c r="Q1395" s="49" t="s">
        <v>2103</v>
      </c>
      <c r="R1395" s="49" t="s">
        <v>2305</v>
      </c>
      <c r="S1395" s="33" t="s">
        <v>2084</v>
      </c>
      <c r="T1395" s="50" t="s">
        <v>2081</v>
      </c>
      <c r="U1395" s="35" t="s">
        <v>1643</v>
      </c>
      <c r="V1395" s="226"/>
      <c r="W1395" s="227"/>
    </row>
    <row r="1396" s="83" customFormat="1" ht="26" customHeight="1" spans="1:23">
      <c r="A1396" s="31" t="s">
        <v>1648</v>
      </c>
      <c r="B1396" s="73" t="s">
        <v>20</v>
      </c>
      <c r="C1396" s="31" t="s">
        <v>5313</v>
      </c>
      <c r="D1396" s="73" t="s">
        <v>2176</v>
      </c>
      <c r="E1396" s="198">
        <v>44405</v>
      </c>
      <c r="F1396" s="199" t="s">
        <v>1524</v>
      </c>
      <c r="G1396" s="220" t="s">
        <v>5314</v>
      </c>
      <c r="H1396" s="73">
        <v>10</v>
      </c>
      <c r="I1396" s="74">
        <v>1</v>
      </c>
      <c r="J1396" s="70">
        <v>2338544.47</v>
      </c>
      <c r="K1396" s="184">
        <v>740539.082166667</v>
      </c>
      <c r="L1396" s="184">
        <v>1598005.38783333</v>
      </c>
      <c r="M1396" s="182" t="s">
        <v>2079</v>
      </c>
      <c r="N1396" s="182" t="s">
        <v>2089</v>
      </c>
      <c r="O1396" s="33" t="s">
        <v>1997</v>
      </c>
      <c r="P1396" s="182" t="s">
        <v>2081</v>
      </c>
      <c r="Q1396" s="182" t="s">
        <v>2103</v>
      </c>
      <c r="R1396" s="182" t="s">
        <v>2104</v>
      </c>
      <c r="S1396" s="33" t="s">
        <v>2105</v>
      </c>
      <c r="T1396" s="74" t="s">
        <v>664</v>
      </c>
      <c r="U1396" s="35" t="s">
        <v>1667</v>
      </c>
      <c r="V1396" s="226"/>
      <c r="W1396" s="227"/>
    </row>
    <row r="1397" s="83" customFormat="1" ht="26" customHeight="1" spans="1:23">
      <c r="A1397" s="31" t="s">
        <v>1674</v>
      </c>
      <c r="B1397" s="31" t="s">
        <v>20</v>
      </c>
      <c r="C1397" s="31" t="s">
        <v>5315</v>
      </c>
      <c r="D1397" s="31" t="s">
        <v>5316</v>
      </c>
      <c r="E1397" s="44">
        <v>44896</v>
      </c>
      <c r="F1397" s="45" t="s">
        <v>902</v>
      </c>
      <c r="G1397" s="45" t="s">
        <v>2078</v>
      </c>
      <c r="H1397" s="46">
        <v>10</v>
      </c>
      <c r="I1397" s="47">
        <v>5</v>
      </c>
      <c r="J1397" s="48">
        <v>33724.6462490635</v>
      </c>
      <c r="K1397" s="51">
        <v>6407.68278732206</v>
      </c>
      <c r="L1397" s="34">
        <v>27316.9634617414</v>
      </c>
      <c r="M1397" s="49" t="s">
        <v>2079</v>
      </c>
      <c r="N1397" s="49" t="s">
        <v>2089</v>
      </c>
      <c r="O1397" s="33" t="s">
        <v>1997</v>
      </c>
      <c r="P1397" s="49" t="s">
        <v>2081</v>
      </c>
      <c r="Q1397" s="49" t="s">
        <v>2103</v>
      </c>
      <c r="R1397" s="49" t="s">
        <v>2104</v>
      </c>
      <c r="S1397" s="33" t="s">
        <v>2084</v>
      </c>
      <c r="T1397" s="50" t="s">
        <v>2081</v>
      </c>
      <c r="U1397" s="35" t="s">
        <v>1672</v>
      </c>
      <c r="V1397" s="226"/>
      <c r="W1397" s="227"/>
    </row>
    <row r="1398" s="83" customFormat="1" ht="26" customHeight="1" spans="1:23">
      <c r="A1398" s="31" t="s">
        <v>1674</v>
      </c>
      <c r="B1398" s="31" t="s">
        <v>20</v>
      </c>
      <c r="C1398" s="31" t="s">
        <v>5317</v>
      </c>
      <c r="D1398" s="31" t="s">
        <v>5318</v>
      </c>
      <c r="E1398" s="44">
        <v>44896</v>
      </c>
      <c r="F1398" s="45" t="s">
        <v>902</v>
      </c>
      <c r="G1398" s="47" t="s">
        <v>5319</v>
      </c>
      <c r="H1398" s="46">
        <v>10</v>
      </c>
      <c r="I1398" s="47">
        <v>1</v>
      </c>
      <c r="J1398" s="48">
        <v>199659.681054238</v>
      </c>
      <c r="K1398" s="51">
        <v>37935.3394003052</v>
      </c>
      <c r="L1398" s="34">
        <v>161724.341653933</v>
      </c>
      <c r="M1398" s="49" t="s">
        <v>2079</v>
      </c>
      <c r="N1398" s="49" t="s">
        <v>2089</v>
      </c>
      <c r="O1398" s="33" t="s">
        <v>1997</v>
      </c>
      <c r="P1398" s="49" t="s">
        <v>2081</v>
      </c>
      <c r="Q1398" s="49" t="s">
        <v>2103</v>
      </c>
      <c r="R1398" s="49" t="s">
        <v>2104</v>
      </c>
      <c r="S1398" s="33" t="s">
        <v>2084</v>
      </c>
      <c r="T1398" s="50" t="s">
        <v>2081</v>
      </c>
      <c r="U1398" s="35" t="s">
        <v>1672</v>
      </c>
      <c r="V1398" s="226"/>
      <c r="W1398" s="227"/>
    </row>
    <row r="1399" s="83" customFormat="1" ht="26" customHeight="1" spans="1:23">
      <c r="A1399" s="31" t="s">
        <v>1674</v>
      </c>
      <c r="B1399" s="31" t="s">
        <v>20</v>
      </c>
      <c r="C1399" s="31" t="s">
        <v>5320</v>
      </c>
      <c r="D1399" s="31" t="s">
        <v>5321</v>
      </c>
      <c r="E1399" s="44">
        <v>44896</v>
      </c>
      <c r="F1399" s="45" t="s">
        <v>902</v>
      </c>
      <c r="G1399" s="47" t="s">
        <v>5322</v>
      </c>
      <c r="H1399" s="46">
        <v>10</v>
      </c>
      <c r="I1399" s="47">
        <v>1</v>
      </c>
      <c r="J1399" s="48">
        <v>109482.909562177</v>
      </c>
      <c r="K1399" s="51">
        <v>20801.7528168136</v>
      </c>
      <c r="L1399" s="34">
        <v>88681.1567453634</v>
      </c>
      <c r="M1399" s="49" t="s">
        <v>2079</v>
      </c>
      <c r="N1399" s="49" t="s">
        <v>2089</v>
      </c>
      <c r="O1399" s="33" t="s">
        <v>1997</v>
      </c>
      <c r="P1399" s="49" t="s">
        <v>2081</v>
      </c>
      <c r="Q1399" s="49" t="s">
        <v>2103</v>
      </c>
      <c r="R1399" s="49" t="s">
        <v>2104</v>
      </c>
      <c r="S1399" s="33" t="s">
        <v>2084</v>
      </c>
      <c r="T1399" s="50" t="s">
        <v>2081</v>
      </c>
      <c r="U1399" s="35" t="s">
        <v>1672</v>
      </c>
      <c r="V1399" s="226"/>
      <c r="W1399" s="227"/>
    </row>
    <row r="1400" s="83" customFormat="1" ht="26" customHeight="1" spans="1:23">
      <c r="A1400" s="31" t="s">
        <v>1674</v>
      </c>
      <c r="B1400" s="31" t="s">
        <v>20</v>
      </c>
      <c r="C1400" s="31" t="s">
        <v>5323</v>
      </c>
      <c r="D1400" s="31" t="s">
        <v>5324</v>
      </c>
      <c r="E1400" s="44">
        <v>44896</v>
      </c>
      <c r="F1400" s="45" t="s">
        <v>902</v>
      </c>
      <c r="G1400" s="45" t="s">
        <v>2078</v>
      </c>
      <c r="H1400" s="46">
        <v>3</v>
      </c>
      <c r="I1400" s="47">
        <v>1</v>
      </c>
      <c r="J1400" s="48">
        <v>12219.0747279216</v>
      </c>
      <c r="K1400" s="51">
        <v>7738.74732768368</v>
      </c>
      <c r="L1400" s="34">
        <v>4480.32740023792</v>
      </c>
      <c r="M1400" s="49" t="s">
        <v>2079</v>
      </c>
      <c r="N1400" s="49" t="s">
        <v>2089</v>
      </c>
      <c r="O1400" s="33" t="s">
        <v>1997</v>
      </c>
      <c r="P1400" s="49" t="s">
        <v>2081</v>
      </c>
      <c r="Q1400" s="49" t="s">
        <v>2103</v>
      </c>
      <c r="R1400" s="49" t="s">
        <v>2104</v>
      </c>
      <c r="S1400" s="33" t="s">
        <v>2084</v>
      </c>
      <c r="T1400" s="50" t="s">
        <v>2081</v>
      </c>
      <c r="U1400" s="35" t="s">
        <v>1672</v>
      </c>
      <c r="V1400" s="226"/>
      <c r="W1400" s="227"/>
    </row>
    <row r="1401" s="83" customFormat="1" ht="26" customHeight="1" spans="1:23">
      <c r="A1401" s="31" t="s">
        <v>1674</v>
      </c>
      <c r="B1401" s="31" t="s">
        <v>20</v>
      </c>
      <c r="C1401" s="31" t="s">
        <v>5325</v>
      </c>
      <c r="D1401" s="31" t="s">
        <v>5326</v>
      </c>
      <c r="E1401" s="44">
        <v>44896</v>
      </c>
      <c r="F1401" s="45" t="s">
        <v>902</v>
      </c>
      <c r="G1401" s="45" t="s">
        <v>2243</v>
      </c>
      <c r="H1401" s="46">
        <v>10</v>
      </c>
      <c r="I1401" s="47">
        <v>1</v>
      </c>
      <c r="J1401" s="48">
        <v>4543983.11593401</v>
      </c>
      <c r="K1401" s="51">
        <v>863356.792027462</v>
      </c>
      <c r="L1401" s="34">
        <v>3680626.32390655</v>
      </c>
      <c r="M1401" s="49" t="s">
        <v>2079</v>
      </c>
      <c r="N1401" s="49" t="s">
        <v>2089</v>
      </c>
      <c r="O1401" s="33" t="s">
        <v>1997</v>
      </c>
      <c r="P1401" s="49" t="s">
        <v>2081</v>
      </c>
      <c r="Q1401" s="49" t="s">
        <v>2103</v>
      </c>
      <c r="R1401" s="49" t="s">
        <v>2104</v>
      </c>
      <c r="S1401" s="33" t="s">
        <v>2084</v>
      </c>
      <c r="T1401" s="50" t="s">
        <v>2081</v>
      </c>
      <c r="U1401" s="35" t="s">
        <v>1672</v>
      </c>
      <c r="V1401" s="226"/>
      <c r="W1401" s="227"/>
    </row>
    <row r="1402" s="83" customFormat="1" ht="26" customHeight="1" spans="1:23">
      <c r="A1402" s="31" t="s">
        <v>1674</v>
      </c>
      <c r="B1402" s="31" t="s">
        <v>20</v>
      </c>
      <c r="C1402" s="31" t="s">
        <v>5327</v>
      </c>
      <c r="D1402" s="31" t="s">
        <v>5265</v>
      </c>
      <c r="E1402" s="44">
        <v>44896</v>
      </c>
      <c r="F1402" s="45" t="s">
        <v>902</v>
      </c>
      <c r="G1402" s="45" t="s">
        <v>5328</v>
      </c>
      <c r="H1402" s="46">
        <v>10</v>
      </c>
      <c r="I1402" s="47">
        <v>60</v>
      </c>
      <c r="J1402" s="48">
        <v>180328.698325354</v>
      </c>
      <c r="K1402" s="51">
        <v>34262.4526818173</v>
      </c>
      <c r="L1402" s="34">
        <v>146066.245643537</v>
      </c>
      <c r="M1402" s="49" t="s">
        <v>2079</v>
      </c>
      <c r="N1402" s="49" t="s">
        <v>2089</v>
      </c>
      <c r="O1402" s="33" t="s">
        <v>1997</v>
      </c>
      <c r="P1402" s="49" t="s">
        <v>2081</v>
      </c>
      <c r="Q1402" s="49" t="s">
        <v>2103</v>
      </c>
      <c r="R1402" s="49" t="s">
        <v>2104</v>
      </c>
      <c r="S1402" s="33" t="s">
        <v>2084</v>
      </c>
      <c r="T1402" s="50" t="s">
        <v>2081</v>
      </c>
      <c r="U1402" s="35" t="s">
        <v>1672</v>
      </c>
      <c r="V1402" s="226"/>
      <c r="W1402" s="227"/>
    </row>
    <row r="1403" s="83" customFormat="1" ht="26" customHeight="1" spans="1:23">
      <c r="A1403" s="31" t="s">
        <v>1674</v>
      </c>
      <c r="B1403" s="31" t="s">
        <v>20</v>
      </c>
      <c r="C1403" s="31" t="s">
        <v>5329</v>
      </c>
      <c r="D1403" s="31" t="s">
        <v>5330</v>
      </c>
      <c r="E1403" s="44">
        <v>44896</v>
      </c>
      <c r="F1403" s="45" t="s">
        <v>902</v>
      </c>
      <c r="G1403" s="45" t="s">
        <v>2078</v>
      </c>
      <c r="H1403" s="46">
        <v>10</v>
      </c>
      <c r="I1403" s="47">
        <v>1</v>
      </c>
      <c r="J1403" s="48">
        <v>63716.1400749584</v>
      </c>
      <c r="K1403" s="51">
        <v>12106.0666142421</v>
      </c>
      <c r="L1403" s="34">
        <v>51610.0734607163</v>
      </c>
      <c r="M1403" s="49" t="s">
        <v>2079</v>
      </c>
      <c r="N1403" s="49" t="s">
        <v>2096</v>
      </c>
      <c r="O1403" s="33" t="s">
        <v>1997</v>
      </c>
      <c r="P1403" s="49" t="s">
        <v>2081</v>
      </c>
      <c r="Q1403" s="49" t="s">
        <v>2103</v>
      </c>
      <c r="R1403" s="49" t="s">
        <v>2104</v>
      </c>
      <c r="S1403" s="33" t="s">
        <v>2084</v>
      </c>
      <c r="T1403" s="50" t="s">
        <v>2081</v>
      </c>
      <c r="U1403" s="35" t="s">
        <v>1672</v>
      </c>
      <c r="V1403" s="226"/>
      <c r="W1403" s="227"/>
    </row>
    <row r="1404" s="83" customFormat="1" ht="26" customHeight="1" spans="1:23">
      <c r="A1404" s="31" t="s">
        <v>1674</v>
      </c>
      <c r="B1404" s="31" t="s">
        <v>20</v>
      </c>
      <c r="C1404" s="31" t="s">
        <v>5331</v>
      </c>
      <c r="D1404" s="31" t="s">
        <v>4394</v>
      </c>
      <c r="E1404" s="44">
        <v>44896</v>
      </c>
      <c r="F1404" s="45" t="s">
        <v>902</v>
      </c>
      <c r="G1404" s="45" t="s">
        <v>2078</v>
      </c>
      <c r="H1404" s="46">
        <v>10</v>
      </c>
      <c r="I1404" s="47">
        <v>1</v>
      </c>
      <c r="J1404" s="48">
        <v>24043.8264433805</v>
      </c>
      <c r="K1404" s="51">
        <v>4568.3270242423</v>
      </c>
      <c r="L1404" s="34">
        <v>19475.4994191382</v>
      </c>
      <c r="M1404" s="49" t="s">
        <v>2079</v>
      </c>
      <c r="N1404" s="49" t="s">
        <v>2096</v>
      </c>
      <c r="O1404" s="33" t="s">
        <v>1997</v>
      </c>
      <c r="P1404" s="49" t="s">
        <v>2081</v>
      </c>
      <c r="Q1404" s="49" t="s">
        <v>2103</v>
      </c>
      <c r="R1404" s="49" t="s">
        <v>2104</v>
      </c>
      <c r="S1404" s="33" t="s">
        <v>2084</v>
      </c>
      <c r="T1404" s="50" t="s">
        <v>2081</v>
      </c>
      <c r="U1404" s="35" t="s">
        <v>1672</v>
      </c>
      <c r="V1404" s="226"/>
      <c r="W1404" s="227"/>
    </row>
    <row r="1405" s="83" customFormat="1" ht="26" customHeight="1" spans="1:23">
      <c r="A1405" s="31" t="s">
        <v>1674</v>
      </c>
      <c r="B1405" s="31" t="s">
        <v>20</v>
      </c>
      <c r="C1405" s="31" t="s">
        <v>5332</v>
      </c>
      <c r="D1405" s="31" t="s">
        <v>5333</v>
      </c>
      <c r="E1405" s="44">
        <v>44896</v>
      </c>
      <c r="F1405" s="45" t="s">
        <v>902</v>
      </c>
      <c r="G1405" s="45" t="s">
        <v>2078</v>
      </c>
      <c r="H1405" s="46">
        <v>10</v>
      </c>
      <c r="I1405" s="47">
        <v>1</v>
      </c>
      <c r="J1405" s="48">
        <v>369492.104971764</v>
      </c>
      <c r="K1405" s="51">
        <v>70203.4999446352</v>
      </c>
      <c r="L1405" s="34">
        <v>299288.605027129</v>
      </c>
      <c r="M1405" s="49" t="s">
        <v>2079</v>
      </c>
      <c r="N1405" s="49" t="s">
        <v>2089</v>
      </c>
      <c r="O1405" s="33" t="s">
        <v>1997</v>
      </c>
      <c r="P1405" s="49" t="s">
        <v>2081</v>
      </c>
      <c r="Q1405" s="49" t="s">
        <v>2103</v>
      </c>
      <c r="R1405" s="49" t="s">
        <v>2104</v>
      </c>
      <c r="S1405" s="33" t="s">
        <v>2084</v>
      </c>
      <c r="T1405" s="50" t="s">
        <v>2081</v>
      </c>
      <c r="U1405" s="35" t="s">
        <v>1672</v>
      </c>
      <c r="V1405" s="226"/>
      <c r="W1405" s="227"/>
    </row>
    <row r="1406" s="83" customFormat="1" ht="26" customHeight="1" spans="1:23">
      <c r="A1406" s="31" t="s">
        <v>1674</v>
      </c>
      <c r="B1406" s="31" t="s">
        <v>20</v>
      </c>
      <c r="C1406" s="31" t="s">
        <v>5334</v>
      </c>
      <c r="D1406" s="31" t="s">
        <v>5335</v>
      </c>
      <c r="E1406" s="44">
        <v>44896</v>
      </c>
      <c r="F1406" s="45" t="s">
        <v>902</v>
      </c>
      <c r="G1406" s="45" t="s">
        <v>2243</v>
      </c>
      <c r="H1406" s="46">
        <v>10</v>
      </c>
      <c r="I1406" s="47">
        <v>1</v>
      </c>
      <c r="J1406" s="48">
        <v>387416.87077843</v>
      </c>
      <c r="K1406" s="51">
        <v>73609.2054479017</v>
      </c>
      <c r="L1406" s="34">
        <v>313807.665330528</v>
      </c>
      <c r="M1406" s="49" t="s">
        <v>2079</v>
      </c>
      <c r="N1406" s="49" t="s">
        <v>2096</v>
      </c>
      <c r="O1406" s="33" t="s">
        <v>1997</v>
      </c>
      <c r="P1406" s="49" t="s">
        <v>2081</v>
      </c>
      <c r="Q1406" s="49" t="s">
        <v>2103</v>
      </c>
      <c r="R1406" s="49" t="s">
        <v>2104</v>
      </c>
      <c r="S1406" s="33" t="s">
        <v>2084</v>
      </c>
      <c r="T1406" s="50" t="s">
        <v>2081</v>
      </c>
      <c r="U1406" s="35" t="s">
        <v>1672</v>
      </c>
      <c r="V1406" s="226"/>
      <c r="W1406" s="227"/>
    </row>
    <row r="1407" s="83" customFormat="1" ht="26" customHeight="1" spans="1:23">
      <c r="A1407" s="31" t="s">
        <v>1674</v>
      </c>
      <c r="B1407" s="31" t="s">
        <v>20</v>
      </c>
      <c r="C1407" s="31" t="s">
        <v>5336</v>
      </c>
      <c r="D1407" s="31" t="s">
        <v>5337</v>
      </c>
      <c r="E1407" s="44">
        <v>44896</v>
      </c>
      <c r="F1407" s="45" t="s">
        <v>902</v>
      </c>
      <c r="G1407" s="45" t="s">
        <v>2243</v>
      </c>
      <c r="H1407" s="46">
        <v>10</v>
      </c>
      <c r="I1407" s="47">
        <v>1</v>
      </c>
      <c r="J1407" s="48">
        <v>96661.7738899347</v>
      </c>
      <c r="K1407" s="51">
        <v>18365.7370390876</v>
      </c>
      <c r="L1407" s="34">
        <v>78296.0368508471</v>
      </c>
      <c r="M1407" s="49" t="s">
        <v>2079</v>
      </c>
      <c r="N1407" s="49" t="s">
        <v>2089</v>
      </c>
      <c r="O1407" s="33" t="s">
        <v>1997</v>
      </c>
      <c r="P1407" s="49" t="s">
        <v>2081</v>
      </c>
      <c r="Q1407" s="49" t="s">
        <v>2103</v>
      </c>
      <c r="R1407" s="49" t="s">
        <v>2104</v>
      </c>
      <c r="S1407" s="33" t="s">
        <v>2084</v>
      </c>
      <c r="T1407" s="50" t="s">
        <v>2081</v>
      </c>
      <c r="U1407" s="35" t="s">
        <v>1672</v>
      </c>
      <c r="V1407" s="226"/>
      <c r="W1407" s="227"/>
    </row>
    <row r="1408" s="83" customFormat="1" ht="26" customHeight="1" spans="1:23">
      <c r="A1408" s="31" t="s">
        <v>1674</v>
      </c>
      <c r="B1408" s="31" t="s">
        <v>20</v>
      </c>
      <c r="C1408" s="31" t="s">
        <v>5338</v>
      </c>
      <c r="D1408" s="31" t="s">
        <v>5339</v>
      </c>
      <c r="E1408" s="44">
        <v>44896</v>
      </c>
      <c r="F1408" s="45" t="s">
        <v>902</v>
      </c>
      <c r="G1408" s="45" t="s">
        <v>2243</v>
      </c>
      <c r="H1408" s="46">
        <v>10</v>
      </c>
      <c r="I1408" s="47">
        <v>1</v>
      </c>
      <c r="J1408" s="48">
        <v>67080.4119145167</v>
      </c>
      <c r="K1408" s="51">
        <v>12745.2782637582</v>
      </c>
      <c r="L1408" s="34">
        <v>54335.1336507585</v>
      </c>
      <c r="M1408" s="49" t="s">
        <v>2079</v>
      </c>
      <c r="N1408" s="49" t="s">
        <v>2089</v>
      </c>
      <c r="O1408" s="33" t="s">
        <v>1997</v>
      </c>
      <c r="P1408" s="49" t="s">
        <v>2081</v>
      </c>
      <c r="Q1408" s="49" t="s">
        <v>2103</v>
      </c>
      <c r="R1408" s="49" t="s">
        <v>2104</v>
      </c>
      <c r="S1408" s="33" t="s">
        <v>2084</v>
      </c>
      <c r="T1408" s="50" t="s">
        <v>2081</v>
      </c>
      <c r="U1408" s="35" t="s">
        <v>1672</v>
      </c>
      <c r="V1408" s="226"/>
      <c r="W1408" s="227"/>
    </row>
    <row r="1409" s="83" customFormat="1" ht="26" customHeight="1" spans="1:23">
      <c r="A1409" s="31" t="s">
        <v>1674</v>
      </c>
      <c r="B1409" s="31" t="s">
        <v>20</v>
      </c>
      <c r="C1409" s="31" t="s">
        <v>5340</v>
      </c>
      <c r="D1409" s="31" t="s">
        <v>5341</v>
      </c>
      <c r="E1409" s="44">
        <v>44896</v>
      </c>
      <c r="F1409" s="45" t="s">
        <v>902</v>
      </c>
      <c r="G1409" s="45" t="s">
        <v>2243</v>
      </c>
      <c r="H1409" s="46">
        <v>10</v>
      </c>
      <c r="I1409" s="47">
        <v>1</v>
      </c>
      <c r="J1409" s="48">
        <v>146147.323662939</v>
      </c>
      <c r="K1409" s="51">
        <v>27767.9914959584</v>
      </c>
      <c r="L1409" s="34">
        <v>118379.332166981</v>
      </c>
      <c r="M1409" s="49" t="s">
        <v>2079</v>
      </c>
      <c r="N1409" s="49" t="s">
        <v>2089</v>
      </c>
      <c r="O1409" s="33" t="s">
        <v>1997</v>
      </c>
      <c r="P1409" s="49" t="s">
        <v>2081</v>
      </c>
      <c r="Q1409" s="49" t="s">
        <v>2103</v>
      </c>
      <c r="R1409" s="49" t="s">
        <v>2104</v>
      </c>
      <c r="S1409" s="33" t="s">
        <v>2084</v>
      </c>
      <c r="T1409" s="50" t="s">
        <v>2081</v>
      </c>
      <c r="U1409" s="35" t="s">
        <v>1672</v>
      </c>
      <c r="V1409" s="226"/>
      <c r="W1409" s="227"/>
    </row>
    <row r="1410" s="83" customFormat="1" ht="26" customHeight="1" spans="1:23">
      <c r="A1410" s="31" t="s">
        <v>1674</v>
      </c>
      <c r="B1410" s="31" t="s">
        <v>20</v>
      </c>
      <c r="C1410" s="31" t="s">
        <v>5342</v>
      </c>
      <c r="D1410" s="31" t="s">
        <v>5343</v>
      </c>
      <c r="E1410" s="44">
        <v>44896</v>
      </c>
      <c r="F1410" s="45" t="s">
        <v>902</v>
      </c>
      <c r="G1410" s="45" t="s">
        <v>2243</v>
      </c>
      <c r="H1410" s="46">
        <v>10</v>
      </c>
      <c r="I1410" s="47">
        <v>1</v>
      </c>
      <c r="J1410" s="48">
        <v>1021381.7473148</v>
      </c>
      <c r="K1410" s="51">
        <v>194062.531989812</v>
      </c>
      <c r="L1410" s="34">
        <v>827319.215324988</v>
      </c>
      <c r="M1410" s="49" t="s">
        <v>2079</v>
      </c>
      <c r="N1410" s="49" t="s">
        <v>2089</v>
      </c>
      <c r="O1410" s="33" t="s">
        <v>1997</v>
      </c>
      <c r="P1410" s="49" t="s">
        <v>2081</v>
      </c>
      <c r="Q1410" s="49" t="s">
        <v>2103</v>
      </c>
      <c r="R1410" s="49" t="s">
        <v>2104</v>
      </c>
      <c r="S1410" s="33" t="s">
        <v>2084</v>
      </c>
      <c r="T1410" s="50" t="s">
        <v>2081</v>
      </c>
      <c r="U1410" s="35" t="s">
        <v>1672</v>
      </c>
      <c r="V1410" s="226"/>
      <c r="W1410" s="227"/>
    </row>
    <row r="1411" s="83" customFormat="1" ht="26" customHeight="1" spans="1:23">
      <c r="A1411" s="31" t="s">
        <v>1674</v>
      </c>
      <c r="B1411" s="31" t="s">
        <v>20</v>
      </c>
      <c r="C1411" s="31" t="s">
        <v>5344</v>
      </c>
      <c r="D1411" s="31" t="s">
        <v>5345</v>
      </c>
      <c r="E1411" s="44">
        <v>44896</v>
      </c>
      <c r="F1411" s="45" t="s">
        <v>798</v>
      </c>
      <c r="G1411" s="45" t="s">
        <v>5346</v>
      </c>
      <c r="H1411" s="46">
        <v>10</v>
      </c>
      <c r="I1411" s="47">
        <v>1</v>
      </c>
      <c r="J1411" s="48">
        <v>2925145.83102646</v>
      </c>
      <c r="K1411" s="34">
        <v>0</v>
      </c>
      <c r="L1411" s="34">
        <v>2925145.83102646</v>
      </c>
      <c r="M1411" s="49" t="s">
        <v>2137</v>
      </c>
      <c r="N1411" s="49" t="s">
        <v>2143</v>
      </c>
      <c r="O1411" s="33" t="s">
        <v>1997</v>
      </c>
      <c r="P1411" s="49" t="s">
        <v>2081</v>
      </c>
      <c r="Q1411" s="49" t="s">
        <v>2103</v>
      </c>
      <c r="R1411" s="49" t="s">
        <v>2104</v>
      </c>
      <c r="S1411" s="33" t="s">
        <v>2084</v>
      </c>
      <c r="T1411" s="50" t="s">
        <v>2081</v>
      </c>
      <c r="U1411" s="35" t="s">
        <v>1672</v>
      </c>
      <c r="V1411" s="226"/>
      <c r="W1411" s="227"/>
    </row>
    <row r="1412" s="83" customFormat="1" ht="26" customHeight="1" spans="1:23">
      <c r="A1412" s="31" t="s">
        <v>1674</v>
      </c>
      <c r="B1412" s="31" t="s">
        <v>20</v>
      </c>
      <c r="C1412" s="31" t="s">
        <v>5347</v>
      </c>
      <c r="D1412" s="31" t="s">
        <v>5324</v>
      </c>
      <c r="E1412" s="44">
        <v>44896</v>
      </c>
      <c r="F1412" s="45" t="s">
        <v>798</v>
      </c>
      <c r="G1412" s="45" t="s">
        <v>2078</v>
      </c>
      <c r="H1412" s="46">
        <v>3</v>
      </c>
      <c r="I1412" s="47">
        <v>1</v>
      </c>
      <c r="J1412" s="48">
        <v>6010.95661084513</v>
      </c>
      <c r="K1412" s="51">
        <v>3806.93918686858</v>
      </c>
      <c r="L1412" s="34">
        <v>2204.01742397655</v>
      </c>
      <c r="M1412" s="49" t="s">
        <v>2079</v>
      </c>
      <c r="N1412" s="49" t="s">
        <v>2089</v>
      </c>
      <c r="O1412" s="33" t="s">
        <v>1997</v>
      </c>
      <c r="P1412" s="49" t="s">
        <v>2081</v>
      </c>
      <c r="Q1412" s="49" t="s">
        <v>2103</v>
      </c>
      <c r="R1412" s="49" t="s">
        <v>2104</v>
      </c>
      <c r="S1412" s="33" t="s">
        <v>2084</v>
      </c>
      <c r="T1412" s="50" t="s">
        <v>2081</v>
      </c>
      <c r="U1412" s="35" t="s">
        <v>1672</v>
      </c>
      <c r="V1412" s="226"/>
      <c r="W1412" s="227"/>
    </row>
    <row r="1413" s="83" customFormat="1" ht="26" customHeight="1" spans="1:23">
      <c r="A1413" s="31" t="s">
        <v>1674</v>
      </c>
      <c r="B1413" s="31" t="s">
        <v>20</v>
      </c>
      <c r="C1413" s="31" t="s">
        <v>5348</v>
      </c>
      <c r="D1413" s="31" t="s">
        <v>5318</v>
      </c>
      <c r="E1413" s="44">
        <v>44896</v>
      </c>
      <c r="F1413" s="45" t="s">
        <v>798</v>
      </c>
      <c r="G1413" s="47" t="s">
        <v>5349</v>
      </c>
      <c r="H1413" s="46">
        <v>10</v>
      </c>
      <c r="I1413" s="47">
        <v>1</v>
      </c>
      <c r="J1413" s="48">
        <v>100022.318004463</v>
      </c>
      <c r="K1413" s="51">
        <v>19004.240420848</v>
      </c>
      <c r="L1413" s="34">
        <v>81018.077583615</v>
      </c>
      <c r="M1413" s="49" t="s">
        <v>2079</v>
      </c>
      <c r="N1413" s="49" t="s">
        <v>2089</v>
      </c>
      <c r="O1413" s="33" t="s">
        <v>1997</v>
      </c>
      <c r="P1413" s="49" t="s">
        <v>2081</v>
      </c>
      <c r="Q1413" s="49" t="s">
        <v>2103</v>
      </c>
      <c r="R1413" s="49" t="s">
        <v>2104</v>
      </c>
      <c r="S1413" s="33" t="s">
        <v>2084</v>
      </c>
      <c r="T1413" s="50" t="s">
        <v>2081</v>
      </c>
      <c r="U1413" s="35" t="s">
        <v>1672</v>
      </c>
      <c r="V1413" s="226"/>
      <c r="W1413" s="227"/>
    </row>
    <row r="1414" s="83" customFormat="1" ht="26" customHeight="1" spans="1:23">
      <c r="A1414" s="31" t="s">
        <v>1674</v>
      </c>
      <c r="B1414" s="31" t="s">
        <v>20</v>
      </c>
      <c r="C1414" s="31" t="s">
        <v>5350</v>
      </c>
      <c r="D1414" s="31" t="s">
        <v>5321</v>
      </c>
      <c r="E1414" s="44">
        <v>44896</v>
      </c>
      <c r="F1414" s="45" t="s">
        <v>798</v>
      </c>
      <c r="G1414" s="47" t="s">
        <v>5351</v>
      </c>
      <c r="H1414" s="46">
        <v>10</v>
      </c>
      <c r="I1414" s="47">
        <v>1</v>
      </c>
      <c r="J1414" s="48">
        <v>56262.5538775104</v>
      </c>
      <c r="K1414" s="51">
        <v>10689.885236727</v>
      </c>
      <c r="L1414" s="34">
        <v>45572.6686407834</v>
      </c>
      <c r="M1414" s="49" t="s">
        <v>2079</v>
      </c>
      <c r="N1414" s="49" t="s">
        <v>2089</v>
      </c>
      <c r="O1414" s="33" t="s">
        <v>1997</v>
      </c>
      <c r="P1414" s="49" t="s">
        <v>2081</v>
      </c>
      <c r="Q1414" s="49" t="s">
        <v>2103</v>
      </c>
      <c r="R1414" s="49" t="s">
        <v>2104</v>
      </c>
      <c r="S1414" s="33" t="s">
        <v>2084</v>
      </c>
      <c r="T1414" s="50" t="s">
        <v>2081</v>
      </c>
      <c r="U1414" s="35" t="s">
        <v>1672</v>
      </c>
      <c r="V1414" s="226"/>
      <c r="W1414" s="227"/>
    </row>
    <row r="1415" s="83" customFormat="1" ht="26" customHeight="1" spans="1:23">
      <c r="A1415" s="31" t="s">
        <v>1674</v>
      </c>
      <c r="B1415" s="31" t="s">
        <v>20</v>
      </c>
      <c r="C1415" s="31" t="s">
        <v>5352</v>
      </c>
      <c r="D1415" s="31" t="s">
        <v>5353</v>
      </c>
      <c r="E1415" s="44">
        <v>44896</v>
      </c>
      <c r="F1415" s="45" t="s">
        <v>798</v>
      </c>
      <c r="G1415" s="45" t="s">
        <v>2078</v>
      </c>
      <c r="H1415" s="46">
        <v>10</v>
      </c>
      <c r="I1415" s="47">
        <v>2</v>
      </c>
      <c r="J1415" s="48">
        <v>738984.209943528</v>
      </c>
      <c r="K1415" s="51">
        <v>140406.99988927</v>
      </c>
      <c r="L1415" s="34">
        <v>598577.210054258</v>
      </c>
      <c r="M1415" s="49" t="s">
        <v>2079</v>
      </c>
      <c r="N1415" s="49" t="s">
        <v>2089</v>
      </c>
      <c r="O1415" s="33" t="s">
        <v>1997</v>
      </c>
      <c r="P1415" s="49" t="s">
        <v>2081</v>
      </c>
      <c r="Q1415" s="49" t="s">
        <v>2103</v>
      </c>
      <c r="R1415" s="49" t="s">
        <v>2104</v>
      </c>
      <c r="S1415" s="33" t="s">
        <v>2084</v>
      </c>
      <c r="T1415" s="50" t="s">
        <v>2081</v>
      </c>
      <c r="U1415" s="35" t="s">
        <v>1672</v>
      </c>
      <c r="V1415" s="226"/>
      <c r="W1415" s="227"/>
    </row>
    <row r="1416" s="83" customFormat="1" ht="26" customHeight="1" spans="1:23">
      <c r="A1416" s="31" t="s">
        <v>1674</v>
      </c>
      <c r="B1416" s="31" t="s">
        <v>20</v>
      </c>
      <c r="C1416" s="31" t="s">
        <v>5354</v>
      </c>
      <c r="D1416" s="31" t="s">
        <v>5355</v>
      </c>
      <c r="E1416" s="44">
        <v>44896</v>
      </c>
      <c r="F1416" s="45" t="s">
        <v>798</v>
      </c>
      <c r="G1416" s="45" t="s">
        <v>2092</v>
      </c>
      <c r="H1416" s="46">
        <v>10</v>
      </c>
      <c r="I1416" s="47">
        <v>1</v>
      </c>
      <c r="J1416" s="48">
        <v>219935.776768907</v>
      </c>
      <c r="K1416" s="51">
        <v>41787.7975860923</v>
      </c>
      <c r="L1416" s="34">
        <v>178147.979182815</v>
      </c>
      <c r="M1416" s="49" t="s">
        <v>2079</v>
      </c>
      <c r="N1416" s="49" t="s">
        <v>2096</v>
      </c>
      <c r="O1416" s="33" t="s">
        <v>1997</v>
      </c>
      <c r="P1416" s="49" t="s">
        <v>2081</v>
      </c>
      <c r="Q1416" s="49" t="s">
        <v>2103</v>
      </c>
      <c r="R1416" s="49" t="s">
        <v>2104</v>
      </c>
      <c r="S1416" s="33" t="s">
        <v>2084</v>
      </c>
      <c r="T1416" s="50" t="s">
        <v>2081</v>
      </c>
      <c r="U1416" s="35" t="s">
        <v>1672</v>
      </c>
      <c r="V1416" s="226"/>
      <c r="W1416" s="227"/>
    </row>
    <row r="1417" s="83" customFormat="1" ht="26" customHeight="1" spans="1:23">
      <c r="A1417" s="31" t="s">
        <v>1674</v>
      </c>
      <c r="B1417" s="31" t="s">
        <v>20</v>
      </c>
      <c r="C1417" s="31" t="s">
        <v>5356</v>
      </c>
      <c r="D1417" s="31" t="s">
        <v>5357</v>
      </c>
      <c r="E1417" s="44">
        <v>44896</v>
      </c>
      <c r="F1417" s="45" t="s">
        <v>798</v>
      </c>
      <c r="G1417" s="31" t="s">
        <v>5358</v>
      </c>
      <c r="H1417" s="46">
        <v>10</v>
      </c>
      <c r="I1417" s="47">
        <v>1</v>
      </c>
      <c r="J1417" s="48">
        <v>358055.444579781</v>
      </c>
      <c r="K1417" s="51">
        <v>68030.5344701584</v>
      </c>
      <c r="L1417" s="34">
        <v>290024.910109623</v>
      </c>
      <c r="M1417" s="49" t="s">
        <v>2079</v>
      </c>
      <c r="N1417" s="49" t="s">
        <v>2096</v>
      </c>
      <c r="O1417" s="33" t="s">
        <v>1997</v>
      </c>
      <c r="P1417" s="49" t="s">
        <v>2081</v>
      </c>
      <c r="Q1417" s="49" t="s">
        <v>2103</v>
      </c>
      <c r="R1417" s="49" t="s">
        <v>2104</v>
      </c>
      <c r="S1417" s="33" t="s">
        <v>2084</v>
      </c>
      <c r="T1417" s="50" t="s">
        <v>2081</v>
      </c>
      <c r="U1417" s="35" t="s">
        <v>1672</v>
      </c>
      <c r="V1417" s="226"/>
      <c r="W1417" s="227"/>
    </row>
    <row r="1418" s="83" customFormat="1" ht="26" customHeight="1" spans="1:23">
      <c r="A1418" s="31" t="s">
        <v>1674</v>
      </c>
      <c r="B1418" s="31" t="s">
        <v>20</v>
      </c>
      <c r="C1418" s="31" t="s">
        <v>5359</v>
      </c>
      <c r="D1418" s="31" t="s">
        <v>5360</v>
      </c>
      <c r="E1418" s="44">
        <v>44896</v>
      </c>
      <c r="F1418" s="45" t="s">
        <v>798</v>
      </c>
      <c r="G1418" s="45" t="s">
        <v>2243</v>
      </c>
      <c r="H1418" s="46">
        <v>10</v>
      </c>
      <c r="I1418" s="47">
        <v>1</v>
      </c>
      <c r="J1418" s="48">
        <v>231152.501384121</v>
      </c>
      <c r="K1418" s="51">
        <v>43918.975262983</v>
      </c>
      <c r="L1418" s="34">
        <v>187233.526121138</v>
      </c>
      <c r="M1418" s="49" t="s">
        <v>2079</v>
      </c>
      <c r="N1418" s="49" t="s">
        <v>2089</v>
      </c>
      <c r="O1418" s="33" t="s">
        <v>1997</v>
      </c>
      <c r="P1418" s="49" t="s">
        <v>2081</v>
      </c>
      <c r="Q1418" s="49" t="s">
        <v>2103</v>
      </c>
      <c r="R1418" s="49" t="s">
        <v>2104</v>
      </c>
      <c r="S1418" s="33" t="s">
        <v>2084</v>
      </c>
      <c r="T1418" s="50" t="s">
        <v>2081</v>
      </c>
      <c r="U1418" s="35" t="s">
        <v>1672</v>
      </c>
      <c r="V1418" s="226"/>
      <c r="W1418" s="227"/>
    </row>
    <row r="1419" s="83" customFormat="1" ht="26" customHeight="1" spans="1:23">
      <c r="A1419" s="31" t="s">
        <v>1674</v>
      </c>
      <c r="B1419" s="31" t="s">
        <v>20</v>
      </c>
      <c r="C1419" s="31" t="s">
        <v>5361</v>
      </c>
      <c r="D1419" s="31" t="s">
        <v>5362</v>
      </c>
      <c r="E1419" s="44">
        <v>44896</v>
      </c>
      <c r="F1419" s="45" t="s">
        <v>798</v>
      </c>
      <c r="G1419" s="45" t="s">
        <v>2243</v>
      </c>
      <c r="H1419" s="46">
        <v>10</v>
      </c>
      <c r="I1419" s="47">
        <v>1</v>
      </c>
      <c r="J1419" s="48">
        <v>247427.74886502</v>
      </c>
      <c r="K1419" s="51">
        <v>47011.2722843538</v>
      </c>
      <c r="L1419" s="34">
        <v>200416.476580666</v>
      </c>
      <c r="M1419" s="49" t="s">
        <v>2079</v>
      </c>
      <c r="N1419" s="49" t="s">
        <v>2089</v>
      </c>
      <c r="O1419" s="33" t="s">
        <v>1997</v>
      </c>
      <c r="P1419" s="49" t="s">
        <v>2081</v>
      </c>
      <c r="Q1419" s="49" t="s">
        <v>2103</v>
      </c>
      <c r="R1419" s="49" t="s">
        <v>2104</v>
      </c>
      <c r="S1419" s="33" t="s">
        <v>2084</v>
      </c>
      <c r="T1419" s="50" t="s">
        <v>2081</v>
      </c>
      <c r="U1419" s="35" t="s">
        <v>1672</v>
      </c>
      <c r="V1419" s="226"/>
      <c r="W1419" s="227"/>
    </row>
    <row r="1420" s="83" customFormat="1" ht="26" customHeight="1" spans="1:23">
      <c r="A1420" s="31" t="s">
        <v>1674</v>
      </c>
      <c r="B1420" s="31" t="s">
        <v>20</v>
      </c>
      <c r="C1420" s="31" t="s">
        <v>5363</v>
      </c>
      <c r="D1420" s="31" t="s">
        <v>5364</v>
      </c>
      <c r="E1420" s="44">
        <v>44896</v>
      </c>
      <c r="F1420" s="45" t="s">
        <v>798</v>
      </c>
      <c r="G1420" s="45" t="s">
        <v>2243</v>
      </c>
      <c r="H1420" s="46">
        <v>10</v>
      </c>
      <c r="I1420" s="47">
        <v>1</v>
      </c>
      <c r="J1420" s="48">
        <v>249847.042409478</v>
      </c>
      <c r="K1420" s="51">
        <v>47470.9380578008</v>
      </c>
      <c r="L1420" s="34">
        <v>202376.104351677</v>
      </c>
      <c r="M1420" s="49" t="s">
        <v>2079</v>
      </c>
      <c r="N1420" s="49" t="s">
        <v>2096</v>
      </c>
      <c r="O1420" s="33" t="s">
        <v>1997</v>
      </c>
      <c r="P1420" s="49" t="s">
        <v>2081</v>
      </c>
      <c r="Q1420" s="49" t="s">
        <v>2103</v>
      </c>
      <c r="R1420" s="49" t="s">
        <v>2104</v>
      </c>
      <c r="S1420" s="33" t="s">
        <v>2084</v>
      </c>
      <c r="T1420" s="50" t="s">
        <v>2081</v>
      </c>
      <c r="U1420" s="35" t="s">
        <v>1672</v>
      </c>
      <c r="V1420" s="226"/>
      <c r="W1420" s="227"/>
    </row>
    <row r="1421" s="83" customFormat="1" ht="26" customHeight="1" spans="1:23">
      <c r="A1421" s="31" t="s">
        <v>1674</v>
      </c>
      <c r="B1421" s="31" t="s">
        <v>20</v>
      </c>
      <c r="C1421" s="31" t="s">
        <v>5365</v>
      </c>
      <c r="D1421" s="31" t="s">
        <v>5366</v>
      </c>
      <c r="E1421" s="44">
        <v>44896</v>
      </c>
      <c r="F1421" s="45" t="s">
        <v>798</v>
      </c>
      <c r="G1421" s="45" t="s">
        <v>2243</v>
      </c>
      <c r="H1421" s="46">
        <v>10</v>
      </c>
      <c r="I1421" s="47">
        <v>1</v>
      </c>
      <c r="J1421" s="48">
        <v>44317.0590189348</v>
      </c>
      <c r="K1421" s="51">
        <v>8420.24121359761</v>
      </c>
      <c r="L1421" s="34">
        <v>35896.8178053372</v>
      </c>
      <c r="M1421" s="49" t="s">
        <v>2079</v>
      </c>
      <c r="N1421" s="49" t="s">
        <v>2096</v>
      </c>
      <c r="O1421" s="33" t="s">
        <v>1997</v>
      </c>
      <c r="P1421" s="49" t="s">
        <v>2081</v>
      </c>
      <c r="Q1421" s="49" t="s">
        <v>2103</v>
      </c>
      <c r="R1421" s="49" t="s">
        <v>2104</v>
      </c>
      <c r="S1421" s="33" t="s">
        <v>2084</v>
      </c>
      <c r="T1421" s="50" t="s">
        <v>2081</v>
      </c>
      <c r="U1421" s="35" t="s">
        <v>1672</v>
      </c>
      <c r="V1421" s="226"/>
      <c r="W1421" s="227"/>
    </row>
    <row r="1422" s="83" customFormat="1" ht="26" customHeight="1" spans="1:23">
      <c r="A1422" s="31" t="s">
        <v>1674</v>
      </c>
      <c r="B1422" s="31" t="s">
        <v>20</v>
      </c>
      <c r="C1422" s="31" t="s">
        <v>5367</v>
      </c>
      <c r="D1422" s="31" t="s">
        <v>5337</v>
      </c>
      <c r="E1422" s="44">
        <v>44896</v>
      </c>
      <c r="F1422" s="45" t="s">
        <v>798</v>
      </c>
      <c r="G1422" s="45" t="s">
        <v>2243</v>
      </c>
      <c r="H1422" s="46">
        <v>10</v>
      </c>
      <c r="I1422" s="47">
        <v>1</v>
      </c>
      <c r="J1422" s="48">
        <v>211358.28147492</v>
      </c>
      <c r="K1422" s="51">
        <v>40158.0734802348</v>
      </c>
      <c r="L1422" s="34">
        <v>171200.207994685</v>
      </c>
      <c r="M1422" s="49" t="s">
        <v>2079</v>
      </c>
      <c r="N1422" s="49" t="s">
        <v>2089</v>
      </c>
      <c r="O1422" s="33" t="s">
        <v>1997</v>
      </c>
      <c r="P1422" s="49" t="s">
        <v>2081</v>
      </c>
      <c r="Q1422" s="49" t="s">
        <v>2103</v>
      </c>
      <c r="R1422" s="49" t="s">
        <v>2104</v>
      </c>
      <c r="S1422" s="33" t="s">
        <v>2084</v>
      </c>
      <c r="T1422" s="50" t="s">
        <v>2081</v>
      </c>
      <c r="U1422" s="35" t="s">
        <v>1672</v>
      </c>
      <c r="V1422" s="226"/>
      <c r="W1422" s="227"/>
    </row>
    <row r="1423" s="83" customFormat="1" ht="26" customHeight="1" spans="1:23">
      <c r="A1423" s="31" t="s">
        <v>1674</v>
      </c>
      <c r="B1423" s="31" t="s">
        <v>20</v>
      </c>
      <c r="C1423" s="31" t="s">
        <v>5368</v>
      </c>
      <c r="D1423" s="31" t="s">
        <v>5339</v>
      </c>
      <c r="E1423" s="44">
        <v>44896</v>
      </c>
      <c r="F1423" s="45" t="s">
        <v>798</v>
      </c>
      <c r="G1423" s="45" t="s">
        <v>2243</v>
      </c>
      <c r="H1423" s="46">
        <v>10</v>
      </c>
      <c r="I1423" s="47">
        <v>1</v>
      </c>
      <c r="J1423" s="48">
        <v>96331.8702247813</v>
      </c>
      <c r="K1423" s="51">
        <v>18303.0553427084</v>
      </c>
      <c r="L1423" s="34">
        <v>78028.8148820729</v>
      </c>
      <c r="M1423" s="49" t="s">
        <v>2079</v>
      </c>
      <c r="N1423" s="49" t="s">
        <v>2089</v>
      </c>
      <c r="O1423" s="33" t="s">
        <v>1997</v>
      </c>
      <c r="P1423" s="49" t="s">
        <v>2081</v>
      </c>
      <c r="Q1423" s="49" t="s">
        <v>2103</v>
      </c>
      <c r="R1423" s="49" t="s">
        <v>2104</v>
      </c>
      <c r="S1423" s="33" t="s">
        <v>2084</v>
      </c>
      <c r="T1423" s="50" t="s">
        <v>2081</v>
      </c>
      <c r="U1423" s="35" t="s">
        <v>1672</v>
      </c>
      <c r="V1423" s="226"/>
      <c r="W1423" s="227"/>
    </row>
    <row r="1424" s="83" customFormat="1" ht="26" customHeight="1" spans="1:23">
      <c r="A1424" s="31" t="s">
        <v>1674</v>
      </c>
      <c r="B1424" s="31" t="s">
        <v>20</v>
      </c>
      <c r="C1424" s="31" t="s">
        <v>5369</v>
      </c>
      <c r="D1424" s="31" t="s">
        <v>5341</v>
      </c>
      <c r="E1424" s="44">
        <v>44896</v>
      </c>
      <c r="F1424" s="45" t="s">
        <v>798</v>
      </c>
      <c r="G1424" s="45" t="s">
        <v>2243</v>
      </c>
      <c r="H1424" s="46">
        <v>10</v>
      </c>
      <c r="I1424" s="47">
        <v>1</v>
      </c>
      <c r="J1424" s="48">
        <v>213007.799800687</v>
      </c>
      <c r="K1424" s="51">
        <v>40471.4819621305</v>
      </c>
      <c r="L1424" s="34">
        <v>172536.317838556</v>
      </c>
      <c r="M1424" s="49" t="s">
        <v>2079</v>
      </c>
      <c r="N1424" s="49" t="s">
        <v>2089</v>
      </c>
      <c r="O1424" s="33" t="s">
        <v>1997</v>
      </c>
      <c r="P1424" s="49" t="s">
        <v>2081</v>
      </c>
      <c r="Q1424" s="49" t="s">
        <v>2103</v>
      </c>
      <c r="R1424" s="49" t="s">
        <v>2104</v>
      </c>
      <c r="S1424" s="33" t="s">
        <v>2084</v>
      </c>
      <c r="T1424" s="50" t="s">
        <v>2081</v>
      </c>
      <c r="U1424" s="35" t="s">
        <v>1672</v>
      </c>
      <c r="V1424" s="226"/>
      <c r="W1424" s="227"/>
    </row>
    <row r="1425" s="83" customFormat="1" ht="26" customHeight="1" spans="1:23">
      <c r="A1425" s="31" t="s">
        <v>1674</v>
      </c>
      <c r="B1425" s="31" t="s">
        <v>20</v>
      </c>
      <c r="C1425" s="31" t="s">
        <v>5370</v>
      </c>
      <c r="D1425" s="31" t="s">
        <v>5343</v>
      </c>
      <c r="E1425" s="44">
        <v>44896</v>
      </c>
      <c r="F1425" s="45" t="s">
        <v>798</v>
      </c>
      <c r="G1425" s="45" t="s">
        <v>2243</v>
      </c>
      <c r="H1425" s="46">
        <v>10</v>
      </c>
      <c r="I1425" s="47">
        <v>1</v>
      </c>
      <c r="J1425" s="48">
        <v>1563743.37282693</v>
      </c>
      <c r="K1425" s="51">
        <v>297111.240837117</v>
      </c>
      <c r="L1425" s="34">
        <v>1266632.13198981</v>
      </c>
      <c r="M1425" s="49" t="s">
        <v>2079</v>
      </c>
      <c r="N1425" s="49" t="s">
        <v>2089</v>
      </c>
      <c r="O1425" s="33" t="s">
        <v>1997</v>
      </c>
      <c r="P1425" s="49" t="s">
        <v>2081</v>
      </c>
      <c r="Q1425" s="49" t="s">
        <v>2103</v>
      </c>
      <c r="R1425" s="49" t="s">
        <v>2104</v>
      </c>
      <c r="S1425" s="33" t="s">
        <v>2084</v>
      </c>
      <c r="T1425" s="50" t="s">
        <v>2081</v>
      </c>
      <c r="U1425" s="35" t="s">
        <v>1672</v>
      </c>
      <c r="V1425" s="226"/>
      <c r="W1425" s="227"/>
    </row>
    <row r="1426" s="83" customFormat="1" ht="26" customHeight="1" spans="1:23">
      <c r="A1426" s="31" t="s">
        <v>1674</v>
      </c>
      <c r="B1426" s="31" t="s">
        <v>20</v>
      </c>
      <c r="C1426" s="31" t="s">
        <v>5371</v>
      </c>
      <c r="D1426" s="31" t="s">
        <v>5372</v>
      </c>
      <c r="E1426" s="44">
        <v>44896</v>
      </c>
      <c r="F1426" s="45" t="s">
        <v>798</v>
      </c>
      <c r="G1426" s="45" t="s">
        <v>2243</v>
      </c>
      <c r="H1426" s="46">
        <v>10</v>
      </c>
      <c r="I1426" s="47">
        <v>1</v>
      </c>
      <c r="J1426" s="48">
        <v>150765.974975086</v>
      </c>
      <c r="K1426" s="51">
        <v>28645.5352452663</v>
      </c>
      <c r="L1426" s="34">
        <v>122120.43972982</v>
      </c>
      <c r="M1426" s="49" t="s">
        <v>2079</v>
      </c>
      <c r="N1426" s="49" t="s">
        <v>2089</v>
      </c>
      <c r="O1426" s="33" t="s">
        <v>1997</v>
      </c>
      <c r="P1426" s="49" t="s">
        <v>2081</v>
      </c>
      <c r="Q1426" s="49" t="s">
        <v>2103</v>
      </c>
      <c r="R1426" s="49" t="s">
        <v>2104</v>
      </c>
      <c r="S1426" s="33" t="s">
        <v>2084</v>
      </c>
      <c r="T1426" s="50" t="s">
        <v>2081</v>
      </c>
      <c r="U1426" s="35" t="s">
        <v>1672</v>
      </c>
      <c r="V1426" s="226"/>
      <c r="W1426" s="227"/>
    </row>
    <row r="1427" s="83" customFormat="1" ht="26" customHeight="1" spans="1:23">
      <c r="A1427" s="31" t="s">
        <v>1674</v>
      </c>
      <c r="B1427" s="31" t="s">
        <v>20</v>
      </c>
      <c r="C1427" s="31" t="s">
        <v>5373</v>
      </c>
      <c r="D1427" s="31" t="s">
        <v>5360</v>
      </c>
      <c r="E1427" s="44">
        <v>44896</v>
      </c>
      <c r="F1427" s="45" t="s">
        <v>798</v>
      </c>
      <c r="G1427" s="45" t="s">
        <v>2243</v>
      </c>
      <c r="H1427" s="46">
        <v>10</v>
      </c>
      <c r="I1427" s="47">
        <v>1</v>
      </c>
      <c r="J1427" s="48">
        <v>48935.7103310818</v>
      </c>
      <c r="K1427" s="51">
        <v>9297.78496290554</v>
      </c>
      <c r="L1427" s="34">
        <v>39637.9253681763</v>
      </c>
      <c r="M1427" s="49" t="s">
        <v>2079</v>
      </c>
      <c r="N1427" s="49" t="s">
        <v>2089</v>
      </c>
      <c r="O1427" s="33" t="s">
        <v>1997</v>
      </c>
      <c r="P1427" s="49" t="s">
        <v>2081</v>
      </c>
      <c r="Q1427" s="49" t="s">
        <v>2103</v>
      </c>
      <c r="R1427" s="49" t="s">
        <v>2104</v>
      </c>
      <c r="S1427" s="33" t="s">
        <v>2084</v>
      </c>
      <c r="T1427" s="50" t="s">
        <v>2081</v>
      </c>
      <c r="U1427" s="35" t="s">
        <v>1672</v>
      </c>
      <c r="V1427" s="226"/>
      <c r="W1427" s="227" t="s">
        <v>4578</v>
      </c>
    </row>
    <row r="1428" s="83" customFormat="1" ht="26" customHeight="1" spans="1:23">
      <c r="A1428" s="31" t="s">
        <v>1674</v>
      </c>
      <c r="B1428" s="31" t="s">
        <v>20</v>
      </c>
      <c r="C1428" s="31" t="s">
        <v>5374</v>
      </c>
      <c r="D1428" s="31" t="s">
        <v>5375</v>
      </c>
      <c r="E1428" s="44">
        <v>44896</v>
      </c>
      <c r="F1428" s="45" t="s">
        <v>798</v>
      </c>
      <c r="G1428" s="45" t="s">
        <v>2243</v>
      </c>
      <c r="H1428" s="46">
        <v>10</v>
      </c>
      <c r="I1428" s="47">
        <v>1</v>
      </c>
      <c r="J1428" s="48">
        <v>114036.700254678</v>
      </c>
      <c r="K1428" s="51">
        <v>21666.9730483888</v>
      </c>
      <c r="L1428" s="34">
        <v>92369.7272062892</v>
      </c>
      <c r="M1428" s="49" t="s">
        <v>2079</v>
      </c>
      <c r="N1428" s="49" t="s">
        <v>2089</v>
      </c>
      <c r="O1428" s="33" t="s">
        <v>1997</v>
      </c>
      <c r="P1428" s="49" t="s">
        <v>2081</v>
      </c>
      <c r="Q1428" s="49" t="s">
        <v>2103</v>
      </c>
      <c r="R1428" s="49" t="s">
        <v>2104</v>
      </c>
      <c r="S1428" s="33" t="s">
        <v>2084</v>
      </c>
      <c r="T1428" s="50" t="s">
        <v>2081</v>
      </c>
      <c r="U1428" s="35" t="s">
        <v>1672</v>
      </c>
      <c r="V1428" s="226"/>
      <c r="W1428" s="227"/>
    </row>
    <row r="1429" s="83" customFormat="1" ht="26" customHeight="1" spans="1:23">
      <c r="A1429" s="31" t="s">
        <v>1674</v>
      </c>
      <c r="B1429" s="31" t="s">
        <v>20</v>
      </c>
      <c r="C1429" s="31" t="s">
        <v>5376</v>
      </c>
      <c r="D1429" s="31" t="s">
        <v>4631</v>
      </c>
      <c r="E1429" s="44">
        <v>44896</v>
      </c>
      <c r="F1429" s="45" t="s">
        <v>5377</v>
      </c>
      <c r="G1429" s="47" t="s">
        <v>5378</v>
      </c>
      <c r="H1429" s="46">
        <v>1</v>
      </c>
      <c r="I1429" s="47">
        <v>1</v>
      </c>
      <c r="J1429" s="48">
        <v>1800000</v>
      </c>
      <c r="K1429" s="34">
        <v>1800000</v>
      </c>
      <c r="L1429" s="34">
        <v>0</v>
      </c>
      <c r="M1429" s="49" t="s">
        <v>2123</v>
      </c>
      <c r="N1429" s="49" t="s">
        <v>2124</v>
      </c>
      <c r="O1429" s="33" t="s">
        <v>1997</v>
      </c>
      <c r="P1429" s="49" t="s">
        <v>2196</v>
      </c>
      <c r="Q1429" s="49" t="s">
        <v>2082</v>
      </c>
      <c r="R1429" s="49" t="s">
        <v>2145</v>
      </c>
      <c r="S1429" s="33" t="s">
        <v>2084</v>
      </c>
      <c r="T1429" s="33" t="s">
        <v>2159</v>
      </c>
      <c r="U1429" s="35" t="s">
        <v>1672</v>
      </c>
      <c r="V1429" s="226"/>
      <c r="W1429" s="227"/>
    </row>
    <row r="1430" s="83" customFormat="1" ht="26" customHeight="1" spans="1:23">
      <c r="A1430" s="31" t="s">
        <v>1674</v>
      </c>
      <c r="B1430" s="31" t="s">
        <v>20</v>
      </c>
      <c r="C1430" s="31" t="s">
        <v>5379</v>
      </c>
      <c r="D1430" s="31" t="s">
        <v>3511</v>
      </c>
      <c r="E1430" s="44">
        <v>44896</v>
      </c>
      <c r="F1430" s="45" t="s">
        <v>5377</v>
      </c>
      <c r="G1430" s="47" t="s">
        <v>5380</v>
      </c>
      <c r="H1430" s="46">
        <v>1</v>
      </c>
      <c r="I1430" s="47">
        <v>1</v>
      </c>
      <c r="J1430" s="48">
        <v>450000</v>
      </c>
      <c r="K1430" s="34">
        <v>450000</v>
      </c>
      <c r="L1430" s="34">
        <v>0</v>
      </c>
      <c r="M1430" s="49" t="s">
        <v>2123</v>
      </c>
      <c r="N1430" s="49" t="s">
        <v>2124</v>
      </c>
      <c r="O1430" s="33" t="s">
        <v>1997</v>
      </c>
      <c r="P1430" s="49" t="s">
        <v>2196</v>
      </c>
      <c r="Q1430" s="49" t="s">
        <v>2082</v>
      </c>
      <c r="R1430" s="49" t="s">
        <v>2145</v>
      </c>
      <c r="S1430" s="33" t="s">
        <v>2084</v>
      </c>
      <c r="T1430" s="33" t="s">
        <v>2159</v>
      </c>
      <c r="U1430" s="35" t="s">
        <v>1672</v>
      </c>
      <c r="V1430" s="226"/>
      <c r="W1430" s="227"/>
    </row>
    <row r="1431" s="83" customFormat="1" ht="26" customHeight="1" spans="1:23">
      <c r="A1431" s="31" t="s">
        <v>1674</v>
      </c>
      <c r="B1431" s="31" t="s">
        <v>20</v>
      </c>
      <c r="C1431" s="31" t="s">
        <v>5381</v>
      </c>
      <c r="D1431" s="31" t="s">
        <v>5382</v>
      </c>
      <c r="E1431" s="44">
        <v>44896</v>
      </c>
      <c r="F1431" s="45" t="s">
        <v>5377</v>
      </c>
      <c r="G1431" s="45" t="s">
        <v>2142</v>
      </c>
      <c r="H1431" s="46">
        <v>1</v>
      </c>
      <c r="I1431" s="47">
        <v>546</v>
      </c>
      <c r="J1431" s="48">
        <v>546000</v>
      </c>
      <c r="K1431" s="34">
        <v>546000</v>
      </c>
      <c r="L1431" s="34">
        <v>0</v>
      </c>
      <c r="M1431" s="49" t="s">
        <v>2123</v>
      </c>
      <c r="N1431" s="49" t="s">
        <v>2124</v>
      </c>
      <c r="O1431" s="33" t="s">
        <v>1997</v>
      </c>
      <c r="P1431" s="49" t="s">
        <v>2196</v>
      </c>
      <c r="Q1431" s="49" t="s">
        <v>2082</v>
      </c>
      <c r="R1431" s="49" t="s">
        <v>2145</v>
      </c>
      <c r="S1431" s="33" t="s">
        <v>2084</v>
      </c>
      <c r="T1431" s="33" t="s">
        <v>2159</v>
      </c>
      <c r="U1431" s="35" t="s">
        <v>1672</v>
      </c>
      <c r="V1431" s="226"/>
      <c r="W1431" s="227"/>
    </row>
    <row r="1432" s="83" customFormat="1" ht="26" customHeight="1" spans="1:23">
      <c r="A1432" s="31" t="s">
        <v>1688</v>
      </c>
      <c r="B1432" s="31" t="s">
        <v>20</v>
      </c>
      <c r="C1432" s="31" t="s">
        <v>5383</v>
      </c>
      <c r="D1432" s="31" t="s">
        <v>4620</v>
      </c>
      <c r="E1432" s="44">
        <v>44904</v>
      </c>
      <c r="F1432" s="45" t="s">
        <v>798</v>
      </c>
      <c r="G1432" s="45" t="s">
        <v>2225</v>
      </c>
      <c r="H1432" s="46">
        <v>10</v>
      </c>
      <c r="I1432" s="47">
        <v>70</v>
      </c>
      <c r="J1432" s="48">
        <v>2526474.14</v>
      </c>
      <c r="K1432" s="51">
        <v>460028.832991667</v>
      </c>
      <c r="L1432" s="34">
        <v>2066445.30700833</v>
      </c>
      <c r="M1432" s="49" t="s">
        <v>2079</v>
      </c>
      <c r="N1432" s="49" t="s">
        <v>2089</v>
      </c>
      <c r="O1432" s="33" t="s">
        <v>1997</v>
      </c>
      <c r="P1432" s="49" t="s">
        <v>2081</v>
      </c>
      <c r="Q1432" s="49" t="s">
        <v>2103</v>
      </c>
      <c r="R1432" s="49" t="s">
        <v>2104</v>
      </c>
      <c r="S1432" s="33" t="s">
        <v>2105</v>
      </c>
      <c r="T1432" s="33" t="s">
        <v>664</v>
      </c>
      <c r="U1432" s="35" t="s">
        <v>1677</v>
      </c>
      <c r="V1432" s="226"/>
      <c r="W1432" s="227"/>
    </row>
    <row r="1433" s="83" customFormat="1" ht="26" customHeight="1" spans="1:23">
      <c r="A1433" s="31" t="s">
        <v>1688</v>
      </c>
      <c r="B1433" s="31" t="s">
        <v>20</v>
      </c>
      <c r="C1433" s="31" t="s">
        <v>5384</v>
      </c>
      <c r="D1433" s="31" t="s">
        <v>5385</v>
      </c>
      <c r="E1433" s="44">
        <v>44904</v>
      </c>
      <c r="F1433" s="45" t="s">
        <v>1032</v>
      </c>
      <c r="G1433" s="45" t="s">
        <v>2225</v>
      </c>
      <c r="H1433" s="46">
        <v>10</v>
      </c>
      <c r="I1433" s="47">
        <v>18</v>
      </c>
      <c r="J1433" s="48">
        <v>1347191.05</v>
      </c>
      <c r="K1433" s="51">
        <v>245301.037020833</v>
      </c>
      <c r="L1433" s="34">
        <v>1101890.01297917</v>
      </c>
      <c r="M1433" s="49" t="s">
        <v>2079</v>
      </c>
      <c r="N1433" s="49" t="s">
        <v>2089</v>
      </c>
      <c r="O1433" s="33" t="s">
        <v>1997</v>
      </c>
      <c r="P1433" s="49" t="s">
        <v>2081</v>
      </c>
      <c r="Q1433" s="49" t="s">
        <v>2103</v>
      </c>
      <c r="R1433" s="49" t="s">
        <v>2104</v>
      </c>
      <c r="S1433" s="33" t="s">
        <v>2105</v>
      </c>
      <c r="T1433" s="33" t="s">
        <v>664</v>
      </c>
      <c r="U1433" s="35" t="s">
        <v>1677</v>
      </c>
      <c r="V1433" s="226"/>
      <c r="W1433" s="227"/>
    </row>
    <row r="1434" s="83" customFormat="1" ht="26" customHeight="1" spans="1:23">
      <c r="A1434" s="31" t="s">
        <v>1688</v>
      </c>
      <c r="B1434" s="31" t="s">
        <v>20</v>
      </c>
      <c r="C1434" s="31" t="s">
        <v>5386</v>
      </c>
      <c r="D1434" s="31" t="s">
        <v>5387</v>
      </c>
      <c r="E1434" s="44">
        <v>44904</v>
      </c>
      <c r="F1434" s="45" t="s">
        <v>5388</v>
      </c>
      <c r="G1434" s="45" t="s">
        <v>2716</v>
      </c>
      <c r="H1434" s="46">
        <v>1</v>
      </c>
      <c r="I1434" s="47">
        <v>46000</v>
      </c>
      <c r="J1434" s="48">
        <v>180064.7</v>
      </c>
      <c r="K1434" s="34">
        <v>180064.7</v>
      </c>
      <c r="L1434" s="34">
        <v>0</v>
      </c>
      <c r="M1434" s="49" t="s">
        <v>2137</v>
      </c>
      <c r="N1434" s="76" t="s">
        <v>2143</v>
      </c>
      <c r="O1434" s="33" t="s">
        <v>1997</v>
      </c>
      <c r="P1434" s="49" t="s">
        <v>2196</v>
      </c>
      <c r="Q1434" s="49" t="s">
        <v>2082</v>
      </c>
      <c r="R1434" s="49" t="s">
        <v>2145</v>
      </c>
      <c r="S1434" s="33" t="s">
        <v>2105</v>
      </c>
      <c r="T1434" s="33" t="s">
        <v>664</v>
      </c>
      <c r="U1434" s="35" t="s">
        <v>1677</v>
      </c>
      <c r="V1434" s="226"/>
      <c r="W1434" s="227"/>
    </row>
    <row r="1435" s="83" customFormat="1" ht="26" customHeight="1" spans="1:23">
      <c r="A1435" s="31" t="s">
        <v>1688</v>
      </c>
      <c r="B1435" s="31" t="s">
        <v>20</v>
      </c>
      <c r="C1435" s="31" t="s">
        <v>5389</v>
      </c>
      <c r="D1435" s="31" t="s">
        <v>5390</v>
      </c>
      <c r="E1435" s="44">
        <v>44904</v>
      </c>
      <c r="F1435" s="45" t="s">
        <v>1259</v>
      </c>
      <c r="G1435" s="45" t="s">
        <v>2225</v>
      </c>
      <c r="H1435" s="46">
        <v>10</v>
      </c>
      <c r="I1435" s="47">
        <v>17</v>
      </c>
      <c r="J1435" s="48">
        <v>3352490.7</v>
      </c>
      <c r="K1435" s="51">
        <v>610432.681625</v>
      </c>
      <c r="L1435" s="34">
        <v>2742058.018375</v>
      </c>
      <c r="M1435" s="49" t="s">
        <v>2079</v>
      </c>
      <c r="N1435" s="49" t="s">
        <v>2089</v>
      </c>
      <c r="O1435" s="33" t="s">
        <v>1997</v>
      </c>
      <c r="P1435" s="49" t="s">
        <v>2081</v>
      </c>
      <c r="Q1435" s="49" t="s">
        <v>2103</v>
      </c>
      <c r="R1435" s="49" t="s">
        <v>2128</v>
      </c>
      <c r="S1435" s="33" t="s">
        <v>2105</v>
      </c>
      <c r="T1435" s="33" t="s">
        <v>664</v>
      </c>
      <c r="U1435" s="35" t="s">
        <v>1677</v>
      </c>
      <c r="V1435" s="226"/>
      <c r="W1435" s="227"/>
    </row>
    <row r="1436" s="83" customFormat="1" ht="26" customHeight="1" spans="1:23">
      <c r="A1436" s="31" t="s">
        <v>1688</v>
      </c>
      <c r="B1436" s="31" t="s">
        <v>20</v>
      </c>
      <c r="C1436" s="31" t="s">
        <v>5391</v>
      </c>
      <c r="D1436" s="31" t="s">
        <v>4620</v>
      </c>
      <c r="E1436" s="44">
        <v>44904</v>
      </c>
      <c r="F1436" s="45" t="s">
        <v>692</v>
      </c>
      <c r="G1436" s="45" t="s">
        <v>2225</v>
      </c>
      <c r="H1436" s="46">
        <v>10</v>
      </c>
      <c r="I1436" s="47">
        <v>11</v>
      </c>
      <c r="J1436" s="48">
        <v>4066032.89</v>
      </c>
      <c r="K1436" s="51">
        <v>740356.822054167</v>
      </c>
      <c r="L1436" s="34">
        <v>3325676.06794583</v>
      </c>
      <c r="M1436" s="49" t="s">
        <v>2079</v>
      </c>
      <c r="N1436" s="49" t="s">
        <v>2089</v>
      </c>
      <c r="O1436" s="33" t="s">
        <v>1997</v>
      </c>
      <c r="P1436" s="49" t="s">
        <v>2081</v>
      </c>
      <c r="Q1436" s="49" t="s">
        <v>2103</v>
      </c>
      <c r="R1436" s="49" t="s">
        <v>2104</v>
      </c>
      <c r="S1436" s="33" t="s">
        <v>2105</v>
      </c>
      <c r="T1436" s="33" t="s">
        <v>664</v>
      </c>
      <c r="U1436" s="35" t="s">
        <v>1677</v>
      </c>
      <c r="V1436" s="226"/>
      <c r="W1436" s="227"/>
    </row>
    <row r="1437" s="83" customFormat="1" ht="26" customHeight="1" spans="1:23">
      <c r="A1437" s="31" t="s">
        <v>1688</v>
      </c>
      <c r="B1437" s="31" t="s">
        <v>20</v>
      </c>
      <c r="C1437" s="31" t="s">
        <v>5392</v>
      </c>
      <c r="D1437" s="31" t="s">
        <v>5393</v>
      </c>
      <c r="E1437" s="44">
        <v>44904</v>
      </c>
      <c r="F1437" s="45" t="s">
        <v>811</v>
      </c>
      <c r="G1437" s="45" t="s">
        <v>2092</v>
      </c>
      <c r="H1437" s="46">
        <v>5</v>
      </c>
      <c r="I1437" s="47">
        <v>20</v>
      </c>
      <c r="J1437" s="48">
        <v>80000</v>
      </c>
      <c r="K1437" s="51">
        <v>29133.3333333333</v>
      </c>
      <c r="L1437" s="34">
        <v>50866.6666666667</v>
      </c>
      <c r="M1437" s="49" t="s">
        <v>2079</v>
      </c>
      <c r="N1437" s="49" t="s">
        <v>2096</v>
      </c>
      <c r="O1437" s="33" t="s">
        <v>1997</v>
      </c>
      <c r="P1437" s="49" t="s">
        <v>2081</v>
      </c>
      <c r="Q1437" s="49" t="s">
        <v>2103</v>
      </c>
      <c r="R1437" s="49" t="s">
        <v>2104</v>
      </c>
      <c r="S1437" s="33" t="s">
        <v>2105</v>
      </c>
      <c r="T1437" s="33" t="s">
        <v>664</v>
      </c>
      <c r="U1437" s="35" t="s">
        <v>1677</v>
      </c>
      <c r="V1437" s="226"/>
      <c r="W1437" s="227" t="s">
        <v>4578</v>
      </c>
    </row>
    <row r="1438" s="83" customFormat="1" ht="26" customHeight="1" spans="1:23">
      <c r="A1438" s="31" t="s">
        <v>1688</v>
      </c>
      <c r="B1438" s="31" t="s">
        <v>20</v>
      </c>
      <c r="C1438" s="31" t="s">
        <v>5394</v>
      </c>
      <c r="D1438" s="31" t="s">
        <v>5395</v>
      </c>
      <c r="E1438" s="44">
        <v>44904</v>
      </c>
      <c r="F1438" s="45"/>
      <c r="G1438" s="47" t="s">
        <v>5396</v>
      </c>
      <c r="H1438" s="46">
        <v>1</v>
      </c>
      <c r="I1438" s="47">
        <v>1</v>
      </c>
      <c r="J1438" s="48">
        <v>158886</v>
      </c>
      <c r="K1438" s="51">
        <v>150941.7</v>
      </c>
      <c r="L1438" s="34">
        <v>7944.29999999999</v>
      </c>
      <c r="M1438" s="49" t="s">
        <v>2123</v>
      </c>
      <c r="N1438" s="49" t="s">
        <v>2124</v>
      </c>
      <c r="O1438" s="33" t="s">
        <v>1997</v>
      </c>
      <c r="P1438" s="49" t="s">
        <v>2081</v>
      </c>
      <c r="Q1438" s="49" t="s">
        <v>2103</v>
      </c>
      <c r="R1438" s="49" t="s">
        <v>2104</v>
      </c>
      <c r="S1438" s="33" t="s">
        <v>2105</v>
      </c>
      <c r="T1438" s="33" t="s">
        <v>664</v>
      </c>
      <c r="U1438" s="35" t="s">
        <v>1677</v>
      </c>
      <c r="V1438" s="226"/>
      <c r="W1438" s="227"/>
    </row>
    <row r="1439" s="83" customFormat="1" ht="26" customHeight="1" spans="1:23">
      <c r="A1439" s="31" t="s">
        <v>1688</v>
      </c>
      <c r="B1439" s="31" t="s">
        <v>20</v>
      </c>
      <c r="C1439" s="31" t="s">
        <v>5397</v>
      </c>
      <c r="D1439" s="31" t="s">
        <v>5398</v>
      </c>
      <c r="E1439" s="44">
        <v>44904</v>
      </c>
      <c r="F1439" s="45" t="s">
        <v>791</v>
      </c>
      <c r="G1439" s="47" t="s">
        <v>5399</v>
      </c>
      <c r="H1439" s="46">
        <v>1</v>
      </c>
      <c r="I1439" s="47">
        <v>1</v>
      </c>
      <c r="J1439" s="48">
        <v>1217966.03</v>
      </c>
      <c r="K1439" s="34">
        <v>1217966.03</v>
      </c>
      <c r="L1439" s="34">
        <v>0</v>
      </c>
      <c r="M1439" s="49" t="s">
        <v>2123</v>
      </c>
      <c r="N1439" s="49" t="s">
        <v>2124</v>
      </c>
      <c r="O1439" s="33" t="s">
        <v>1997</v>
      </c>
      <c r="P1439" s="49" t="s">
        <v>2196</v>
      </c>
      <c r="Q1439" s="49" t="s">
        <v>2082</v>
      </c>
      <c r="R1439" s="49" t="s">
        <v>2267</v>
      </c>
      <c r="S1439" s="33" t="s">
        <v>2105</v>
      </c>
      <c r="T1439" s="33" t="s">
        <v>664</v>
      </c>
      <c r="U1439" s="35" t="s">
        <v>1677</v>
      </c>
      <c r="V1439" s="226"/>
      <c r="W1439" s="227"/>
    </row>
    <row r="1440" s="83" customFormat="1" ht="26" customHeight="1" spans="1:23">
      <c r="A1440" s="31" t="s">
        <v>1688</v>
      </c>
      <c r="B1440" s="31" t="s">
        <v>20</v>
      </c>
      <c r="C1440" s="31" t="s">
        <v>5400</v>
      </c>
      <c r="D1440" s="31" t="s">
        <v>5401</v>
      </c>
      <c r="E1440" s="44">
        <v>44904</v>
      </c>
      <c r="F1440" s="45" t="s">
        <v>791</v>
      </c>
      <c r="G1440" s="45" t="s">
        <v>2095</v>
      </c>
      <c r="H1440" s="46">
        <v>1</v>
      </c>
      <c r="I1440" s="47">
        <v>7742</v>
      </c>
      <c r="J1440" s="48">
        <v>89033</v>
      </c>
      <c r="K1440" s="34">
        <v>89033</v>
      </c>
      <c r="L1440" s="34">
        <v>0</v>
      </c>
      <c r="M1440" s="49" t="s">
        <v>2123</v>
      </c>
      <c r="N1440" s="49" t="s">
        <v>2124</v>
      </c>
      <c r="O1440" s="33" t="s">
        <v>1997</v>
      </c>
      <c r="P1440" s="49" t="s">
        <v>2196</v>
      </c>
      <c r="Q1440" s="49" t="s">
        <v>2082</v>
      </c>
      <c r="R1440" s="49" t="s">
        <v>2267</v>
      </c>
      <c r="S1440" s="33" t="s">
        <v>2105</v>
      </c>
      <c r="T1440" s="33" t="s">
        <v>664</v>
      </c>
      <c r="U1440" s="35" t="s">
        <v>1677</v>
      </c>
      <c r="V1440" s="226"/>
      <c r="W1440" s="227"/>
    </row>
    <row r="1441" s="83" customFormat="1" ht="26" customHeight="1" spans="1:23">
      <c r="A1441" s="31" t="s">
        <v>1688</v>
      </c>
      <c r="B1441" s="31" t="s">
        <v>20</v>
      </c>
      <c r="C1441" s="31" t="s">
        <v>5402</v>
      </c>
      <c r="D1441" s="31" t="s">
        <v>5387</v>
      </c>
      <c r="E1441" s="44">
        <v>44904</v>
      </c>
      <c r="F1441" s="45" t="s">
        <v>865</v>
      </c>
      <c r="G1441" s="45" t="s">
        <v>2716</v>
      </c>
      <c r="H1441" s="46">
        <v>1</v>
      </c>
      <c r="I1441" s="47">
        <v>50000</v>
      </c>
      <c r="J1441" s="48">
        <v>195722.5</v>
      </c>
      <c r="K1441" s="34">
        <v>195722.5</v>
      </c>
      <c r="L1441" s="34">
        <v>0</v>
      </c>
      <c r="M1441" s="49" t="s">
        <v>2137</v>
      </c>
      <c r="N1441" s="76" t="s">
        <v>2143</v>
      </c>
      <c r="O1441" s="33" t="s">
        <v>1997</v>
      </c>
      <c r="P1441" s="49" t="s">
        <v>2196</v>
      </c>
      <c r="Q1441" s="49" t="s">
        <v>2082</v>
      </c>
      <c r="R1441" s="49" t="s">
        <v>2145</v>
      </c>
      <c r="S1441" s="33" t="s">
        <v>2105</v>
      </c>
      <c r="T1441" s="33" t="s">
        <v>664</v>
      </c>
      <c r="U1441" s="35" t="s">
        <v>1677</v>
      </c>
      <c r="V1441" s="226"/>
      <c r="W1441" s="227"/>
    </row>
    <row r="1442" s="83" customFormat="1" ht="26" customHeight="1" spans="1:23">
      <c r="A1442" s="189" t="s">
        <v>1679</v>
      </c>
      <c r="B1442" s="31" t="s">
        <v>20</v>
      </c>
      <c r="C1442" s="31" t="s">
        <v>5403</v>
      </c>
      <c r="D1442" s="31" t="s">
        <v>5404</v>
      </c>
      <c r="E1442" s="44">
        <v>44896</v>
      </c>
      <c r="F1442" s="45" t="s">
        <v>811</v>
      </c>
      <c r="G1442" s="47" t="s">
        <v>5405</v>
      </c>
      <c r="H1442" s="46">
        <v>10</v>
      </c>
      <c r="I1442" s="47">
        <v>1</v>
      </c>
      <c r="J1442" s="48">
        <v>2964604.07750398</v>
      </c>
      <c r="K1442" s="51">
        <v>563274.774725756</v>
      </c>
      <c r="L1442" s="34">
        <v>2401329.30277822</v>
      </c>
      <c r="M1442" s="49" t="s">
        <v>2079</v>
      </c>
      <c r="N1442" s="49" t="s">
        <v>2089</v>
      </c>
      <c r="O1442" s="33" t="s">
        <v>2011</v>
      </c>
      <c r="P1442" s="49" t="s">
        <v>2081</v>
      </c>
      <c r="Q1442" s="49" t="s">
        <v>2103</v>
      </c>
      <c r="R1442" s="49" t="s">
        <v>2104</v>
      </c>
      <c r="S1442" s="33" t="s">
        <v>2084</v>
      </c>
      <c r="T1442" s="50" t="s">
        <v>2081</v>
      </c>
      <c r="U1442" s="35" t="s">
        <v>809</v>
      </c>
      <c r="V1442" s="226"/>
      <c r="W1442" s="227"/>
    </row>
    <row r="1443" s="83" customFormat="1" ht="26" customHeight="1" spans="1:23">
      <c r="A1443" s="189" t="s">
        <v>1679</v>
      </c>
      <c r="B1443" s="31" t="s">
        <v>20</v>
      </c>
      <c r="C1443" s="31" t="s">
        <v>5406</v>
      </c>
      <c r="D1443" s="31" t="s">
        <v>5407</v>
      </c>
      <c r="E1443" s="44">
        <v>44896</v>
      </c>
      <c r="F1443" s="45" t="s">
        <v>811</v>
      </c>
      <c r="G1443" s="47" t="s">
        <v>5408</v>
      </c>
      <c r="H1443" s="46">
        <v>10</v>
      </c>
      <c r="I1443" s="47">
        <v>1</v>
      </c>
      <c r="J1443" s="48">
        <v>2282325.46632389</v>
      </c>
      <c r="K1443" s="51">
        <v>433641.838601539</v>
      </c>
      <c r="L1443" s="34">
        <v>1848683.62772235</v>
      </c>
      <c r="M1443" s="49" t="s">
        <v>2079</v>
      </c>
      <c r="N1443" s="49" t="s">
        <v>2089</v>
      </c>
      <c r="O1443" s="33" t="s">
        <v>2011</v>
      </c>
      <c r="P1443" s="49" t="s">
        <v>2081</v>
      </c>
      <c r="Q1443" s="49" t="s">
        <v>2103</v>
      </c>
      <c r="R1443" s="49" t="s">
        <v>2104</v>
      </c>
      <c r="S1443" s="33" t="s">
        <v>2084</v>
      </c>
      <c r="T1443" s="50" t="s">
        <v>2081</v>
      </c>
      <c r="U1443" s="35" t="s">
        <v>809</v>
      </c>
      <c r="V1443" s="226"/>
      <c r="W1443" s="227"/>
    </row>
    <row r="1444" s="83" customFormat="1" ht="26" customHeight="1" spans="1:23">
      <c r="A1444" s="189" t="s">
        <v>1679</v>
      </c>
      <c r="B1444" s="31" t="s">
        <v>20</v>
      </c>
      <c r="C1444" s="31" t="s">
        <v>5409</v>
      </c>
      <c r="D1444" s="31" t="s">
        <v>5410</v>
      </c>
      <c r="E1444" s="44">
        <v>44896</v>
      </c>
      <c r="F1444" s="45" t="s">
        <v>811</v>
      </c>
      <c r="G1444" s="47" t="s">
        <v>5411</v>
      </c>
      <c r="H1444" s="46">
        <v>10</v>
      </c>
      <c r="I1444" s="47">
        <v>1</v>
      </c>
      <c r="J1444" s="48">
        <v>240327.690217788</v>
      </c>
      <c r="K1444" s="51">
        <v>45662.2611413797</v>
      </c>
      <c r="L1444" s="34">
        <v>194665.429076408</v>
      </c>
      <c r="M1444" s="49" t="s">
        <v>2079</v>
      </c>
      <c r="N1444" s="49" t="s">
        <v>2089</v>
      </c>
      <c r="O1444" s="33" t="s">
        <v>2011</v>
      </c>
      <c r="P1444" s="49" t="s">
        <v>2081</v>
      </c>
      <c r="Q1444" s="49" t="s">
        <v>2103</v>
      </c>
      <c r="R1444" s="49" t="s">
        <v>2104</v>
      </c>
      <c r="S1444" s="33" t="s">
        <v>2084</v>
      </c>
      <c r="T1444" s="50" t="s">
        <v>2081</v>
      </c>
      <c r="U1444" s="35" t="s">
        <v>809</v>
      </c>
      <c r="V1444" s="226"/>
      <c r="W1444" s="227"/>
    </row>
    <row r="1445" s="83" customFormat="1" ht="26" customHeight="1" spans="1:23">
      <c r="A1445" s="189" t="s">
        <v>1679</v>
      </c>
      <c r="B1445" s="31" t="s">
        <v>20</v>
      </c>
      <c r="C1445" s="31" t="s">
        <v>5412</v>
      </c>
      <c r="D1445" s="31" t="s">
        <v>5413</v>
      </c>
      <c r="E1445" s="44">
        <v>44896</v>
      </c>
      <c r="F1445" s="45" t="s">
        <v>811</v>
      </c>
      <c r="G1445" s="47" t="s">
        <v>5414</v>
      </c>
      <c r="H1445" s="46">
        <v>10</v>
      </c>
      <c r="I1445" s="47">
        <v>1</v>
      </c>
      <c r="J1445" s="48">
        <v>781402.532098567</v>
      </c>
      <c r="K1445" s="51">
        <v>148466.481098728</v>
      </c>
      <c r="L1445" s="34">
        <v>632936.050999839</v>
      </c>
      <c r="M1445" s="49" t="s">
        <v>2079</v>
      </c>
      <c r="N1445" s="49" t="s">
        <v>2089</v>
      </c>
      <c r="O1445" s="33" t="s">
        <v>2011</v>
      </c>
      <c r="P1445" s="49" t="s">
        <v>2081</v>
      </c>
      <c r="Q1445" s="49" t="s">
        <v>2103</v>
      </c>
      <c r="R1445" s="49" t="s">
        <v>2104</v>
      </c>
      <c r="S1445" s="33" t="s">
        <v>2084</v>
      </c>
      <c r="T1445" s="50" t="s">
        <v>2081</v>
      </c>
      <c r="U1445" s="35" t="s">
        <v>809</v>
      </c>
      <c r="V1445" s="226"/>
      <c r="W1445" s="227"/>
    </row>
    <row r="1446" s="83" customFormat="1" ht="26" customHeight="1" spans="1:23">
      <c r="A1446" s="189" t="s">
        <v>1679</v>
      </c>
      <c r="B1446" s="31" t="s">
        <v>20</v>
      </c>
      <c r="C1446" s="31" t="s">
        <v>5415</v>
      </c>
      <c r="D1446" s="31" t="s">
        <v>5416</v>
      </c>
      <c r="E1446" s="44">
        <v>44896</v>
      </c>
      <c r="F1446" s="45" t="s">
        <v>811</v>
      </c>
      <c r="G1446" s="47" t="s">
        <v>5417</v>
      </c>
      <c r="H1446" s="46">
        <v>10</v>
      </c>
      <c r="I1446" s="47">
        <v>1</v>
      </c>
      <c r="J1446" s="48">
        <v>464791.052570076</v>
      </c>
      <c r="K1446" s="51">
        <v>88310.2999883145</v>
      </c>
      <c r="L1446" s="34">
        <v>376480.752581762</v>
      </c>
      <c r="M1446" s="49" t="s">
        <v>2079</v>
      </c>
      <c r="N1446" s="49" t="s">
        <v>2089</v>
      </c>
      <c r="O1446" s="33" t="s">
        <v>2011</v>
      </c>
      <c r="P1446" s="49" t="s">
        <v>2081</v>
      </c>
      <c r="Q1446" s="49" t="s">
        <v>2103</v>
      </c>
      <c r="R1446" s="49" t="s">
        <v>2104</v>
      </c>
      <c r="S1446" s="33" t="s">
        <v>2084</v>
      </c>
      <c r="T1446" s="50" t="s">
        <v>2081</v>
      </c>
      <c r="U1446" s="35" t="s">
        <v>809</v>
      </c>
      <c r="V1446" s="226"/>
      <c r="W1446" s="227"/>
    </row>
    <row r="1447" s="83" customFormat="1" ht="26" customHeight="1" spans="1:23">
      <c r="A1447" s="189" t="s">
        <v>1679</v>
      </c>
      <c r="B1447" s="31" t="s">
        <v>20</v>
      </c>
      <c r="C1447" s="31" t="s">
        <v>5418</v>
      </c>
      <c r="D1447" s="31" t="s">
        <v>5419</v>
      </c>
      <c r="E1447" s="44">
        <v>44896</v>
      </c>
      <c r="F1447" s="45" t="s">
        <v>811</v>
      </c>
      <c r="G1447" s="47" t="s">
        <v>5420</v>
      </c>
      <c r="H1447" s="46">
        <v>10</v>
      </c>
      <c r="I1447" s="47">
        <v>1</v>
      </c>
      <c r="J1447" s="48">
        <v>599581.582945034</v>
      </c>
      <c r="K1447" s="51">
        <v>113920.500759556</v>
      </c>
      <c r="L1447" s="34">
        <v>485661.082185478</v>
      </c>
      <c r="M1447" s="49" t="s">
        <v>2079</v>
      </c>
      <c r="N1447" s="49" t="s">
        <v>2089</v>
      </c>
      <c r="O1447" s="33" t="s">
        <v>2011</v>
      </c>
      <c r="P1447" s="49" t="s">
        <v>2081</v>
      </c>
      <c r="Q1447" s="49" t="s">
        <v>2103</v>
      </c>
      <c r="R1447" s="49" t="s">
        <v>2104</v>
      </c>
      <c r="S1447" s="33" t="s">
        <v>2084</v>
      </c>
      <c r="T1447" s="50" t="s">
        <v>2081</v>
      </c>
      <c r="U1447" s="35" t="s">
        <v>809</v>
      </c>
      <c r="V1447" s="226"/>
      <c r="W1447" s="227"/>
    </row>
    <row r="1448" s="83" customFormat="1" ht="26" customHeight="1" spans="1:23">
      <c r="A1448" s="189" t="s">
        <v>1679</v>
      </c>
      <c r="B1448" s="31" t="s">
        <v>20</v>
      </c>
      <c r="C1448" s="31" t="s">
        <v>5421</v>
      </c>
      <c r="D1448" s="31" t="s">
        <v>5422</v>
      </c>
      <c r="E1448" s="44">
        <v>44896</v>
      </c>
      <c r="F1448" s="45" t="s">
        <v>811</v>
      </c>
      <c r="G1448" s="47" t="s">
        <v>5420</v>
      </c>
      <c r="H1448" s="46">
        <v>10</v>
      </c>
      <c r="I1448" s="47">
        <v>1</v>
      </c>
      <c r="J1448" s="48">
        <v>599581.582945034</v>
      </c>
      <c r="K1448" s="51">
        <v>113920.500759556</v>
      </c>
      <c r="L1448" s="34">
        <v>485661.082185478</v>
      </c>
      <c r="M1448" s="49" t="s">
        <v>2079</v>
      </c>
      <c r="N1448" s="49" t="s">
        <v>2089</v>
      </c>
      <c r="O1448" s="33" t="s">
        <v>1997</v>
      </c>
      <c r="P1448" s="49" t="s">
        <v>2081</v>
      </c>
      <c r="Q1448" s="49" t="s">
        <v>2103</v>
      </c>
      <c r="R1448" s="49" t="s">
        <v>2104</v>
      </c>
      <c r="S1448" s="33" t="s">
        <v>2084</v>
      </c>
      <c r="T1448" s="50" t="s">
        <v>2081</v>
      </c>
      <c r="U1448" s="35" t="s">
        <v>809</v>
      </c>
      <c r="V1448" s="226"/>
      <c r="W1448" s="227"/>
    </row>
    <row r="1449" s="83" customFormat="1" ht="26" customHeight="1" spans="1:23">
      <c r="A1449" s="189" t="s">
        <v>1679</v>
      </c>
      <c r="B1449" s="31" t="s">
        <v>20</v>
      </c>
      <c r="C1449" s="31" t="s">
        <v>5423</v>
      </c>
      <c r="D1449" s="31" t="s">
        <v>5424</v>
      </c>
      <c r="E1449" s="44">
        <v>44896</v>
      </c>
      <c r="F1449" s="45" t="s">
        <v>811</v>
      </c>
      <c r="G1449" s="47" t="s">
        <v>5425</v>
      </c>
      <c r="H1449" s="46">
        <v>10</v>
      </c>
      <c r="I1449" s="47">
        <v>1</v>
      </c>
      <c r="J1449" s="48">
        <v>269581.060749916</v>
      </c>
      <c r="K1449" s="51">
        <v>51220.401542484</v>
      </c>
      <c r="L1449" s="34">
        <v>218360.659207432</v>
      </c>
      <c r="M1449" s="49" t="s">
        <v>2079</v>
      </c>
      <c r="N1449" s="49" t="s">
        <v>2089</v>
      </c>
      <c r="O1449" s="33" t="s">
        <v>1997</v>
      </c>
      <c r="P1449" s="49" t="s">
        <v>2081</v>
      </c>
      <c r="Q1449" s="49" t="s">
        <v>2082</v>
      </c>
      <c r="R1449" s="49" t="s">
        <v>2083</v>
      </c>
      <c r="S1449" s="33" t="s">
        <v>2084</v>
      </c>
      <c r="T1449" s="46" t="s">
        <v>2083</v>
      </c>
      <c r="U1449" s="35" t="s">
        <v>809</v>
      </c>
      <c r="V1449" s="226"/>
      <c r="W1449" s="227"/>
    </row>
    <row r="1450" s="83" customFormat="1" ht="26" customHeight="1" spans="1:23">
      <c r="A1450" s="189" t="s">
        <v>1679</v>
      </c>
      <c r="B1450" s="31" t="s">
        <v>20</v>
      </c>
      <c r="C1450" s="31" t="s">
        <v>5426</v>
      </c>
      <c r="D1450" s="31" t="s">
        <v>5427</v>
      </c>
      <c r="E1450" s="44">
        <v>44896</v>
      </c>
      <c r="F1450" s="45" t="s">
        <v>811</v>
      </c>
      <c r="G1450" s="47" t="s">
        <v>5428</v>
      </c>
      <c r="H1450" s="46">
        <v>10</v>
      </c>
      <c r="I1450" s="47">
        <v>1</v>
      </c>
      <c r="J1450" s="48">
        <v>271831.320021618</v>
      </c>
      <c r="K1450" s="51">
        <v>51647.9508041074</v>
      </c>
      <c r="L1450" s="34">
        <v>220183.369217511</v>
      </c>
      <c r="M1450" s="49" t="s">
        <v>2079</v>
      </c>
      <c r="N1450" s="49" t="s">
        <v>2089</v>
      </c>
      <c r="O1450" s="33" t="s">
        <v>1997</v>
      </c>
      <c r="P1450" s="49" t="s">
        <v>2081</v>
      </c>
      <c r="Q1450" s="49" t="s">
        <v>2082</v>
      </c>
      <c r="R1450" s="49" t="s">
        <v>2083</v>
      </c>
      <c r="S1450" s="33" t="s">
        <v>2084</v>
      </c>
      <c r="T1450" s="46" t="s">
        <v>2083</v>
      </c>
      <c r="U1450" s="35" t="s">
        <v>809</v>
      </c>
      <c r="V1450" s="226"/>
      <c r="W1450" s="227"/>
    </row>
    <row r="1451" s="83" customFormat="1" ht="26" customHeight="1" spans="1:23">
      <c r="A1451" s="189" t="s">
        <v>1679</v>
      </c>
      <c r="B1451" s="31" t="s">
        <v>20</v>
      </c>
      <c r="C1451" s="31" t="s">
        <v>5429</v>
      </c>
      <c r="D1451" s="31" t="s">
        <v>2684</v>
      </c>
      <c r="E1451" s="44">
        <v>44896</v>
      </c>
      <c r="F1451" s="45" t="s">
        <v>811</v>
      </c>
      <c r="G1451" s="47" t="s">
        <v>5430</v>
      </c>
      <c r="H1451" s="46">
        <v>10</v>
      </c>
      <c r="I1451" s="47">
        <v>1</v>
      </c>
      <c r="J1451" s="48">
        <v>158755.791618586</v>
      </c>
      <c r="K1451" s="51">
        <v>30163.6004075313</v>
      </c>
      <c r="L1451" s="34">
        <v>128592.191211055</v>
      </c>
      <c r="M1451" s="49" t="s">
        <v>2079</v>
      </c>
      <c r="N1451" s="49" t="s">
        <v>2089</v>
      </c>
      <c r="O1451" s="33" t="s">
        <v>1997</v>
      </c>
      <c r="P1451" s="49" t="s">
        <v>2081</v>
      </c>
      <c r="Q1451" s="49" t="s">
        <v>2103</v>
      </c>
      <c r="R1451" s="49" t="s">
        <v>2104</v>
      </c>
      <c r="S1451" s="33" t="s">
        <v>2084</v>
      </c>
      <c r="T1451" s="50" t="s">
        <v>2081</v>
      </c>
      <c r="U1451" s="35" t="s">
        <v>809</v>
      </c>
      <c r="V1451" s="226"/>
      <c r="W1451" s="227"/>
    </row>
    <row r="1452" s="83" customFormat="1" ht="26" customHeight="1" spans="1:23">
      <c r="A1452" s="189" t="s">
        <v>1679</v>
      </c>
      <c r="B1452" s="31" t="s">
        <v>20</v>
      </c>
      <c r="C1452" s="31" t="s">
        <v>5431</v>
      </c>
      <c r="D1452" s="31" t="s">
        <v>5432</v>
      </c>
      <c r="E1452" s="44">
        <v>44896</v>
      </c>
      <c r="F1452" s="45" t="s">
        <v>811</v>
      </c>
      <c r="G1452" s="45" t="s">
        <v>2243</v>
      </c>
      <c r="H1452" s="46">
        <v>10</v>
      </c>
      <c r="I1452" s="47">
        <v>1</v>
      </c>
      <c r="J1452" s="48">
        <v>1476702.80700198</v>
      </c>
      <c r="K1452" s="51">
        <v>280573.533330376</v>
      </c>
      <c r="L1452" s="34">
        <v>1196129.2736716</v>
      </c>
      <c r="M1452" s="49" t="s">
        <v>2079</v>
      </c>
      <c r="N1452" s="49" t="s">
        <v>2089</v>
      </c>
      <c r="O1452" s="33" t="s">
        <v>1997</v>
      </c>
      <c r="P1452" s="49" t="s">
        <v>2081</v>
      </c>
      <c r="Q1452" s="49" t="s">
        <v>2103</v>
      </c>
      <c r="R1452" s="49" t="s">
        <v>2104</v>
      </c>
      <c r="S1452" s="33" t="s">
        <v>2084</v>
      </c>
      <c r="T1452" s="50" t="s">
        <v>2081</v>
      </c>
      <c r="U1452" s="35" t="s">
        <v>809</v>
      </c>
      <c r="V1452" s="226"/>
      <c r="W1452" s="227"/>
    </row>
    <row r="1453" s="83" customFormat="1" ht="26" customHeight="1" spans="1:23">
      <c r="A1453" s="189" t="s">
        <v>1679</v>
      </c>
      <c r="B1453" s="31" t="s">
        <v>20</v>
      </c>
      <c r="C1453" s="31" t="s">
        <v>5433</v>
      </c>
      <c r="D1453" s="31" t="s">
        <v>2087</v>
      </c>
      <c r="E1453" s="44">
        <v>44896</v>
      </c>
      <c r="F1453" s="45" t="s">
        <v>811</v>
      </c>
      <c r="G1453" s="47" t="s">
        <v>5434</v>
      </c>
      <c r="H1453" s="46">
        <v>10</v>
      </c>
      <c r="I1453" s="47">
        <v>1</v>
      </c>
      <c r="J1453" s="48">
        <v>879980.425349723</v>
      </c>
      <c r="K1453" s="51">
        <v>167196.280816447</v>
      </c>
      <c r="L1453" s="34">
        <v>712784.144533276</v>
      </c>
      <c r="M1453" s="49" t="s">
        <v>2079</v>
      </c>
      <c r="N1453" s="49" t="s">
        <v>2089</v>
      </c>
      <c r="O1453" s="33" t="s">
        <v>1997</v>
      </c>
      <c r="P1453" s="49" t="s">
        <v>2081</v>
      </c>
      <c r="Q1453" s="49" t="s">
        <v>2103</v>
      </c>
      <c r="R1453" s="49" t="s">
        <v>2104</v>
      </c>
      <c r="S1453" s="33" t="s">
        <v>2084</v>
      </c>
      <c r="T1453" s="50" t="s">
        <v>2081</v>
      </c>
      <c r="U1453" s="35" t="s">
        <v>809</v>
      </c>
      <c r="V1453" s="226"/>
      <c r="W1453" s="227"/>
    </row>
    <row r="1454" s="83" customFormat="1" ht="26" customHeight="1" spans="1:23">
      <c r="A1454" s="189" t="s">
        <v>1679</v>
      </c>
      <c r="B1454" s="31" t="s">
        <v>20</v>
      </c>
      <c r="C1454" s="31" t="s">
        <v>5435</v>
      </c>
      <c r="D1454" s="31" t="s">
        <v>5296</v>
      </c>
      <c r="E1454" s="44">
        <v>44896</v>
      </c>
      <c r="F1454" s="45" t="s">
        <v>811</v>
      </c>
      <c r="G1454" s="47" t="s">
        <v>5436</v>
      </c>
      <c r="H1454" s="46">
        <v>5</v>
      </c>
      <c r="I1454" s="47">
        <v>1</v>
      </c>
      <c r="J1454" s="48">
        <v>82030.8187184497</v>
      </c>
      <c r="K1454" s="51">
        <v>31171.7111130109</v>
      </c>
      <c r="L1454" s="34">
        <v>50859.1076054388</v>
      </c>
      <c r="M1454" s="49" t="s">
        <v>2079</v>
      </c>
      <c r="N1454" s="49" t="s">
        <v>2089</v>
      </c>
      <c r="O1454" s="33" t="s">
        <v>1997</v>
      </c>
      <c r="P1454" s="49" t="s">
        <v>2081</v>
      </c>
      <c r="Q1454" s="49" t="s">
        <v>2103</v>
      </c>
      <c r="R1454" s="49" t="s">
        <v>2104</v>
      </c>
      <c r="S1454" s="33" t="s">
        <v>2084</v>
      </c>
      <c r="T1454" s="50" t="s">
        <v>2081</v>
      </c>
      <c r="U1454" s="35" t="s">
        <v>809</v>
      </c>
      <c r="V1454" s="226"/>
      <c r="W1454" s="227"/>
    </row>
    <row r="1455" s="83" customFormat="1" ht="26" customHeight="1" spans="1:23">
      <c r="A1455" s="189" t="s">
        <v>1679</v>
      </c>
      <c r="B1455" s="31" t="s">
        <v>20</v>
      </c>
      <c r="C1455" s="31" t="s">
        <v>5437</v>
      </c>
      <c r="D1455" s="31" t="s">
        <v>5438</v>
      </c>
      <c r="E1455" s="44">
        <v>44896</v>
      </c>
      <c r="F1455" s="45" t="s">
        <v>811</v>
      </c>
      <c r="G1455" s="47" t="s">
        <v>5439</v>
      </c>
      <c r="H1455" s="46">
        <v>10</v>
      </c>
      <c r="I1455" s="47">
        <v>1</v>
      </c>
      <c r="J1455" s="48">
        <v>25616.1220907794</v>
      </c>
      <c r="K1455" s="51">
        <v>4867.06319724809</v>
      </c>
      <c r="L1455" s="34">
        <v>20749.0588935313</v>
      </c>
      <c r="M1455" s="49" t="s">
        <v>2079</v>
      </c>
      <c r="N1455" s="49" t="s">
        <v>2089</v>
      </c>
      <c r="O1455" s="33" t="s">
        <v>1997</v>
      </c>
      <c r="P1455" s="49" t="s">
        <v>2081</v>
      </c>
      <c r="Q1455" s="49" t="s">
        <v>2103</v>
      </c>
      <c r="R1455" s="49" t="s">
        <v>2104</v>
      </c>
      <c r="S1455" s="33" t="s">
        <v>2084</v>
      </c>
      <c r="T1455" s="50" t="s">
        <v>2081</v>
      </c>
      <c r="U1455" s="35" t="s">
        <v>809</v>
      </c>
      <c r="V1455" s="226"/>
      <c r="W1455" s="227"/>
    </row>
    <row r="1456" s="83" customFormat="1" ht="26" customHeight="1" spans="1:23">
      <c r="A1456" s="189" t="s">
        <v>1679</v>
      </c>
      <c r="B1456" s="31" t="s">
        <v>20</v>
      </c>
      <c r="C1456" s="31" t="s">
        <v>5440</v>
      </c>
      <c r="D1456" s="31" t="s">
        <v>2591</v>
      </c>
      <c r="E1456" s="44">
        <v>44896</v>
      </c>
      <c r="F1456" s="45" t="s">
        <v>811</v>
      </c>
      <c r="G1456" s="47" t="s">
        <v>5441</v>
      </c>
      <c r="H1456" s="46">
        <v>10</v>
      </c>
      <c r="I1456" s="47">
        <v>1</v>
      </c>
      <c r="J1456" s="48">
        <v>652248.657860598</v>
      </c>
      <c r="K1456" s="51">
        <v>123927.244993514</v>
      </c>
      <c r="L1456" s="34">
        <v>528321.412867084</v>
      </c>
      <c r="M1456" s="49" t="s">
        <v>2079</v>
      </c>
      <c r="N1456" s="49" t="s">
        <v>2089</v>
      </c>
      <c r="O1456" s="33" t="s">
        <v>1997</v>
      </c>
      <c r="P1456" s="49" t="s">
        <v>2081</v>
      </c>
      <c r="Q1456" s="49" t="s">
        <v>2103</v>
      </c>
      <c r="R1456" s="49" t="s">
        <v>2104</v>
      </c>
      <c r="S1456" s="33" t="s">
        <v>2084</v>
      </c>
      <c r="T1456" s="50" t="s">
        <v>2081</v>
      </c>
      <c r="U1456" s="35" t="s">
        <v>809</v>
      </c>
      <c r="V1456" s="226"/>
      <c r="W1456" s="227"/>
    </row>
    <row r="1457" s="83" customFormat="1" ht="26" customHeight="1" spans="1:23">
      <c r="A1457" s="189" t="s">
        <v>1679</v>
      </c>
      <c r="B1457" s="31" t="s">
        <v>20</v>
      </c>
      <c r="C1457" s="31" t="s">
        <v>5442</v>
      </c>
      <c r="D1457" s="31" t="s">
        <v>5443</v>
      </c>
      <c r="E1457" s="44">
        <v>44896</v>
      </c>
      <c r="F1457" s="45" t="s">
        <v>811</v>
      </c>
      <c r="G1457" s="45" t="s">
        <v>2095</v>
      </c>
      <c r="H1457" s="46">
        <v>10</v>
      </c>
      <c r="I1457" s="47">
        <v>6</v>
      </c>
      <c r="J1457" s="48">
        <v>12437.8858706675</v>
      </c>
      <c r="K1457" s="51">
        <v>2363.19831542683</v>
      </c>
      <c r="L1457" s="34">
        <v>10074.6875552407</v>
      </c>
      <c r="M1457" s="49" t="s">
        <v>2079</v>
      </c>
      <c r="N1457" s="49" t="s">
        <v>2089</v>
      </c>
      <c r="O1457" s="33" t="s">
        <v>1997</v>
      </c>
      <c r="P1457" s="49" t="s">
        <v>2081</v>
      </c>
      <c r="Q1457" s="49" t="s">
        <v>2103</v>
      </c>
      <c r="R1457" s="49" t="s">
        <v>2104</v>
      </c>
      <c r="S1457" s="33" t="s">
        <v>2084</v>
      </c>
      <c r="T1457" s="50" t="s">
        <v>2081</v>
      </c>
      <c r="U1457" s="35" t="s">
        <v>809</v>
      </c>
      <c r="V1457" s="226"/>
      <c r="W1457" s="227"/>
    </row>
    <row r="1458" s="83" customFormat="1" ht="26" customHeight="1" spans="1:23">
      <c r="A1458" s="189" t="s">
        <v>1679</v>
      </c>
      <c r="B1458" s="31" t="s">
        <v>20</v>
      </c>
      <c r="C1458" s="31" t="s">
        <v>5444</v>
      </c>
      <c r="D1458" s="31" t="s">
        <v>2744</v>
      </c>
      <c r="E1458" s="44">
        <v>44896</v>
      </c>
      <c r="F1458" s="45" t="s">
        <v>811</v>
      </c>
      <c r="G1458" s="45" t="s">
        <v>2778</v>
      </c>
      <c r="H1458" s="46">
        <v>10</v>
      </c>
      <c r="I1458" s="47">
        <v>2</v>
      </c>
      <c r="J1458" s="48">
        <v>53749.4353696701</v>
      </c>
      <c r="K1458" s="51">
        <v>10212.3927202373</v>
      </c>
      <c r="L1458" s="34">
        <v>43537.0426494328</v>
      </c>
      <c r="M1458" s="49" t="s">
        <v>2079</v>
      </c>
      <c r="N1458" s="49" t="s">
        <v>2096</v>
      </c>
      <c r="O1458" s="33" t="s">
        <v>1997</v>
      </c>
      <c r="P1458" s="49" t="s">
        <v>2081</v>
      </c>
      <c r="Q1458" s="49" t="s">
        <v>2103</v>
      </c>
      <c r="R1458" s="49" t="s">
        <v>2104</v>
      </c>
      <c r="S1458" s="33" t="s">
        <v>2084</v>
      </c>
      <c r="T1458" s="50" t="s">
        <v>2081</v>
      </c>
      <c r="U1458" s="35" t="s">
        <v>809</v>
      </c>
      <c r="V1458" s="226"/>
      <c r="W1458" s="227"/>
    </row>
    <row r="1459" s="83" customFormat="1" ht="26" customHeight="1" spans="1:23">
      <c r="A1459" s="189" t="s">
        <v>1679</v>
      </c>
      <c r="B1459" s="31" t="s">
        <v>20</v>
      </c>
      <c r="C1459" s="31" t="s">
        <v>5445</v>
      </c>
      <c r="D1459" s="31" t="s">
        <v>5446</v>
      </c>
      <c r="E1459" s="44">
        <v>44896</v>
      </c>
      <c r="F1459" s="45" t="s">
        <v>811</v>
      </c>
      <c r="G1459" s="45" t="s">
        <v>2778</v>
      </c>
      <c r="H1459" s="46">
        <v>5</v>
      </c>
      <c r="I1459" s="47">
        <v>2</v>
      </c>
      <c r="J1459" s="48"/>
      <c r="K1459" s="51"/>
      <c r="L1459" s="34"/>
      <c r="M1459" s="49" t="s">
        <v>2079</v>
      </c>
      <c r="N1459" s="49" t="s">
        <v>2096</v>
      </c>
      <c r="O1459" s="33" t="s">
        <v>1997</v>
      </c>
      <c r="P1459" s="49" t="s">
        <v>2081</v>
      </c>
      <c r="Q1459" s="49" t="s">
        <v>2103</v>
      </c>
      <c r="R1459" s="49" t="s">
        <v>2104</v>
      </c>
      <c r="S1459" s="33" t="s">
        <v>2084</v>
      </c>
      <c r="T1459" s="50" t="s">
        <v>2081</v>
      </c>
      <c r="U1459" s="35" t="s">
        <v>809</v>
      </c>
      <c r="V1459" s="226"/>
      <c r="W1459" s="227"/>
    </row>
    <row r="1460" s="83" customFormat="1" ht="26" customHeight="1" spans="1:23">
      <c r="A1460" s="189" t="s">
        <v>1679</v>
      </c>
      <c r="B1460" s="31" t="s">
        <v>20</v>
      </c>
      <c r="C1460" s="31" t="s">
        <v>5447</v>
      </c>
      <c r="D1460" s="31" t="s">
        <v>5448</v>
      </c>
      <c r="E1460" s="44">
        <v>44896</v>
      </c>
      <c r="F1460" s="45" t="s">
        <v>811</v>
      </c>
      <c r="G1460" s="45" t="s">
        <v>2243</v>
      </c>
      <c r="H1460" s="46">
        <v>5</v>
      </c>
      <c r="I1460" s="47">
        <v>1</v>
      </c>
      <c r="J1460" s="48">
        <v>1575181.4901915</v>
      </c>
      <c r="K1460" s="51">
        <v>598568.96627277</v>
      </c>
      <c r="L1460" s="34">
        <v>976612.52391873</v>
      </c>
      <c r="M1460" s="49" t="s">
        <v>2079</v>
      </c>
      <c r="N1460" s="49" t="s">
        <v>2096</v>
      </c>
      <c r="O1460" s="33" t="s">
        <v>1997</v>
      </c>
      <c r="P1460" s="49" t="s">
        <v>2081</v>
      </c>
      <c r="Q1460" s="49" t="s">
        <v>2103</v>
      </c>
      <c r="R1460" s="49" t="s">
        <v>2104</v>
      </c>
      <c r="S1460" s="33" t="s">
        <v>2084</v>
      </c>
      <c r="T1460" s="50" t="s">
        <v>2081</v>
      </c>
      <c r="U1460" s="35" t="s">
        <v>809</v>
      </c>
      <c r="V1460" s="226"/>
      <c r="W1460" s="227"/>
    </row>
    <row r="1461" s="83" customFormat="1" ht="26" customHeight="1" spans="1:23">
      <c r="A1461" s="189" t="s">
        <v>1679</v>
      </c>
      <c r="B1461" s="31" t="s">
        <v>20</v>
      </c>
      <c r="C1461" s="31" t="s">
        <v>5449</v>
      </c>
      <c r="D1461" s="31" t="s">
        <v>5450</v>
      </c>
      <c r="E1461" s="44">
        <v>44896</v>
      </c>
      <c r="F1461" s="45" t="s">
        <v>811</v>
      </c>
      <c r="G1461" s="45" t="s">
        <v>2169</v>
      </c>
      <c r="H1461" s="46">
        <v>5</v>
      </c>
      <c r="I1461" s="47">
        <v>6</v>
      </c>
      <c r="J1461" s="48">
        <v>168769.44537766</v>
      </c>
      <c r="K1461" s="51">
        <v>64132.3892435108</v>
      </c>
      <c r="L1461" s="34">
        <v>104637.056134149</v>
      </c>
      <c r="M1461" s="49" t="s">
        <v>2079</v>
      </c>
      <c r="N1461" s="49" t="s">
        <v>2096</v>
      </c>
      <c r="O1461" s="33" t="s">
        <v>1997</v>
      </c>
      <c r="P1461" s="49" t="s">
        <v>2081</v>
      </c>
      <c r="Q1461" s="49" t="s">
        <v>2103</v>
      </c>
      <c r="R1461" s="49" t="s">
        <v>2104</v>
      </c>
      <c r="S1461" s="33" t="s">
        <v>2084</v>
      </c>
      <c r="T1461" s="50" t="s">
        <v>2081</v>
      </c>
      <c r="U1461" s="35" t="s">
        <v>809</v>
      </c>
      <c r="V1461" s="226"/>
      <c r="W1461" s="227" t="s">
        <v>5451</v>
      </c>
    </row>
    <row r="1462" s="83" customFormat="1" ht="26" customHeight="1" spans="1:23">
      <c r="A1462" s="189" t="s">
        <v>1679</v>
      </c>
      <c r="B1462" s="31" t="s">
        <v>20</v>
      </c>
      <c r="C1462" s="31" t="s">
        <v>5452</v>
      </c>
      <c r="D1462" s="31" t="s">
        <v>5453</v>
      </c>
      <c r="E1462" s="44">
        <v>44896</v>
      </c>
      <c r="F1462" s="45" t="s">
        <v>811</v>
      </c>
      <c r="G1462" s="45" t="s">
        <v>2169</v>
      </c>
      <c r="H1462" s="46">
        <v>10</v>
      </c>
      <c r="I1462" s="47">
        <v>1</v>
      </c>
      <c r="J1462" s="48">
        <v>225025.927170214</v>
      </c>
      <c r="K1462" s="51">
        <v>42754.9261623407</v>
      </c>
      <c r="L1462" s="34">
        <v>182271.001007873</v>
      </c>
      <c r="M1462" s="49" t="s">
        <v>2079</v>
      </c>
      <c r="N1462" s="49" t="s">
        <v>2096</v>
      </c>
      <c r="O1462" s="33" t="s">
        <v>1997</v>
      </c>
      <c r="P1462" s="49" t="s">
        <v>2081</v>
      </c>
      <c r="Q1462" s="49" t="s">
        <v>2103</v>
      </c>
      <c r="R1462" s="49" t="s">
        <v>2104</v>
      </c>
      <c r="S1462" s="33" t="s">
        <v>2084</v>
      </c>
      <c r="T1462" s="50" t="s">
        <v>2081</v>
      </c>
      <c r="U1462" s="35" t="s">
        <v>809</v>
      </c>
      <c r="V1462" s="226"/>
      <c r="W1462" s="227"/>
    </row>
    <row r="1463" s="83" customFormat="1" ht="26" customHeight="1" spans="1:23">
      <c r="A1463" s="189" t="s">
        <v>1679</v>
      </c>
      <c r="B1463" s="31" t="s">
        <v>20</v>
      </c>
      <c r="C1463" s="31" t="s">
        <v>5454</v>
      </c>
      <c r="D1463" s="31" t="s">
        <v>5455</v>
      </c>
      <c r="E1463" s="44">
        <v>44896</v>
      </c>
      <c r="F1463" s="45" t="s">
        <v>811</v>
      </c>
      <c r="G1463" s="45" t="s">
        <v>2243</v>
      </c>
      <c r="H1463" s="46">
        <v>5</v>
      </c>
      <c r="I1463" s="47">
        <v>1</v>
      </c>
      <c r="J1463" s="48">
        <v>135015.556302128</v>
      </c>
      <c r="K1463" s="51">
        <v>51305.9113948086</v>
      </c>
      <c r="L1463" s="34">
        <v>83709.6449073194</v>
      </c>
      <c r="M1463" s="49" t="s">
        <v>2079</v>
      </c>
      <c r="N1463" s="49" t="s">
        <v>2096</v>
      </c>
      <c r="O1463" s="33" t="s">
        <v>1997</v>
      </c>
      <c r="P1463" s="49" t="s">
        <v>2081</v>
      </c>
      <c r="Q1463" s="49" t="s">
        <v>2103</v>
      </c>
      <c r="R1463" s="49" t="s">
        <v>2104</v>
      </c>
      <c r="S1463" s="33" t="s">
        <v>2084</v>
      </c>
      <c r="T1463" s="50" t="s">
        <v>2081</v>
      </c>
      <c r="U1463" s="35" t="s">
        <v>809</v>
      </c>
      <c r="V1463" s="226"/>
      <c r="W1463" s="227"/>
    </row>
    <row r="1464" s="83" customFormat="1" ht="26" customHeight="1" spans="1:23">
      <c r="A1464" s="189" t="s">
        <v>1679</v>
      </c>
      <c r="B1464" s="31" t="s">
        <v>20</v>
      </c>
      <c r="C1464" s="31" t="s">
        <v>5456</v>
      </c>
      <c r="D1464" s="31" t="s">
        <v>4846</v>
      </c>
      <c r="E1464" s="44">
        <v>44896</v>
      </c>
      <c r="F1464" s="45" t="s">
        <v>811</v>
      </c>
      <c r="G1464" s="45" t="s">
        <v>2136</v>
      </c>
      <c r="H1464" s="46">
        <v>3</v>
      </c>
      <c r="I1464" s="47">
        <v>500</v>
      </c>
      <c r="J1464" s="48">
        <v>2250259.27170214</v>
      </c>
      <c r="K1464" s="34">
        <v>0</v>
      </c>
      <c r="L1464" s="34">
        <v>2250259.27170214</v>
      </c>
      <c r="M1464" s="49" t="s">
        <v>2137</v>
      </c>
      <c r="N1464" s="76" t="s">
        <v>2138</v>
      </c>
      <c r="O1464" s="33" t="s">
        <v>1997</v>
      </c>
      <c r="P1464" s="49" t="s">
        <v>2081</v>
      </c>
      <c r="Q1464" s="49" t="s">
        <v>2103</v>
      </c>
      <c r="R1464" s="49" t="s">
        <v>2139</v>
      </c>
      <c r="S1464" s="33" t="s">
        <v>2084</v>
      </c>
      <c r="T1464" s="50" t="s">
        <v>2081</v>
      </c>
      <c r="U1464" s="35" t="s">
        <v>809</v>
      </c>
      <c r="V1464" s="226"/>
      <c r="W1464" s="227"/>
    </row>
    <row r="1465" s="83" customFormat="1" ht="26" customHeight="1" spans="1:23">
      <c r="A1465" s="189" t="s">
        <v>1679</v>
      </c>
      <c r="B1465" s="31" t="s">
        <v>20</v>
      </c>
      <c r="C1465" s="31" t="s">
        <v>5457</v>
      </c>
      <c r="D1465" s="31" t="s">
        <v>1389</v>
      </c>
      <c r="E1465" s="44">
        <v>44896</v>
      </c>
      <c r="F1465" s="45" t="s">
        <v>811</v>
      </c>
      <c r="G1465" s="47" t="s">
        <v>5458</v>
      </c>
      <c r="H1465" s="46">
        <v>1</v>
      </c>
      <c r="I1465" s="47">
        <v>1</v>
      </c>
      <c r="J1465" s="48">
        <v>1775000</v>
      </c>
      <c r="K1465" s="34">
        <v>1775000</v>
      </c>
      <c r="L1465" s="34">
        <v>0</v>
      </c>
      <c r="M1465" s="49" t="s">
        <v>2123</v>
      </c>
      <c r="N1465" s="49" t="s">
        <v>2124</v>
      </c>
      <c r="O1465" s="33" t="s">
        <v>1997</v>
      </c>
      <c r="P1465" s="49" t="s">
        <v>2196</v>
      </c>
      <c r="Q1465" s="49" t="s">
        <v>2082</v>
      </c>
      <c r="R1465" s="49" t="s">
        <v>2145</v>
      </c>
      <c r="S1465" s="33" t="s">
        <v>2084</v>
      </c>
      <c r="T1465" s="50" t="s">
        <v>2083</v>
      </c>
      <c r="U1465" s="35" t="s">
        <v>809</v>
      </c>
      <c r="V1465" s="226"/>
      <c r="W1465" s="227"/>
    </row>
    <row r="1466" s="83" customFormat="1" ht="26" customHeight="1" spans="1:23">
      <c r="A1466" s="31" t="s">
        <v>1682</v>
      </c>
      <c r="B1466" s="31" t="s">
        <v>20</v>
      </c>
      <c r="C1466" s="31" t="s">
        <v>5459</v>
      </c>
      <c r="D1466" s="31" t="s">
        <v>5460</v>
      </c>
      <c r="E1466" s="44">
        <v>44879</v>
      </c>
      <c r="F1466" s="45" t="s">
        <v>5461</v>
      </c>
      <c r="G1466" s="47" t="s">
        <v>5462</v>
      </c>
      <c r="H1466" s="46">
        <v>10</v>
      </c>
      <c r="I1466" s="47">
        <v>1</v>
      </c>
      <c r="J1466" s="48">
        <v>764731.599451367</v>
      </c>
      <c r="K1466" s="51">
        <v>145299.00389576</v>
      </c>
      <c r="L1466" s="34">
        <v>619432.595555607</v>
      </c>
      <c r="M1466" s="49" t="s">
        <v>2079</v>
      </c>
      <c r="N1466" s="49" t="s">
        <v>2089</v>
      </c>
      <c r="O1466" s="33" t="s">
        <v>1997</v>
      </c>
      <c r="P1466" s="49" t="s">
        <v>2081</v>
      </c>
      <c r="Q1466" s="49" t="s">
        <v>2103</v>
      </c>
      <c r="R1466" s="49" t="s">
        <v>2104</v>
      </c>
      <c r="S1466" s="33" t="s">
        <v>2084</v>
      </c>
      <c r="T1466" s="50" t="s">
        <v>2081</v>
      </c>
      <c r="U1466" s="35" t="s">
        <v>1322</v>
      </c>
      <c r="V1466" s="226"/>
      <c r="W1466" s="227"/>
    </row>
    <row r="1467" s="83" customFormat="1" ht="26" customHeight="1" spans="1:23">
      <c r="A1467" s="31" t="s">
        <v>1682</v>
      </c>
      <c r="B1467" s="31" t="s">
        <v>20</v>
      </c>
      <c r="C1467" s="31" t="s">
        <v>5463</v>
      </c>
      <c r="D1467" s="31" t="s">
        <v>5464</v>
      </c>
      <c r="E1467" s="44">
        <v>44879</v>
      </c>
      <c r="F1467" s="45" t="s">
        <v>5461</v>
      </c>
      <c r="G1467" s="47" t="s">
        <v>5465</v>
      </c>
      <c r="H1467" s="46">
        <v>10</v>
      </c>
      <c r="I1467" s="47">
        <v>1</v>
      </c>
      <c r="J1467" s="48">
        <v>199340.034203196</v>
      </c>
      <c r="K1467" s="51">
        <v>37874.6064986072</v>
      </c>
      <c r="L1467" s="34">
        <v>161465.427704589</v>
      </c>
      <c r="M1467" s="49" t="s">
        <v>2079</v>
      </c>
      <c r="N1467" s="49" t="s">
        <v>2089</v>
      </c>
      <c r="O1467" s="33" t="s">
        <v>1997</v>
      </c>
      <c r="P1467" s="49" t="s">
        <v>2081</v>
      </c>
      <c r="Q1467" s="49" t="s">
        <v>2103</v>
      </c>
      <c r="R1467" s="49" t="s">
        <v>2104</v>
      </c>
      <c r="S1467" s="33" t="s">
        <v>2084</v>
      </c>
      <c r="T1467" s="50" t="s">
        <v>2081</v>
      </c>
      <c r="U1467" s="35" t="s">
        <v>1322</v>
      </c>
      <c r="V1467" s="226"/>
      <c r="W1467" s="227"/>
    </row>
    <row r="1468" s="83" customFormat="1" ht="26" customHeight="1" spans="1:23">
      <c r="A1468" s="31" t="s">
        <v>1682</v>
      </c>
      <c r="B1468" s="31" t="s">
        <v>20</v>
      </c>
      <c r="C1468" s="31" t="s">
        <v>5466</v>
      </c>
      <c r="D1468" s="31" t="s">
        <v>5467</v>
      </c>
      <c r="E1468" s="44">
        <v>44879</v>
      </c>
      <c r="F1468" s="45" t="s">
        <v>5461</v>
      </c>
      <c r="G1468" s="47" t="s">
        <v>5468</v>
      </c>
      <c r="H1468" s="46">
        <v>10</v>
      </c>
      <c r="I1468" s="47">
        <v>1</v>
      </c>
      <c r="J1468" s="48">
        <v>21377.9283379691</v>
      </c>
      <c r="K1468" s="51">
        <v>4061.80638421413</v>
      </c>
      <c r="L1468" s="34">
        <v>17316.121953755</v>
      </c>
      <c r="M1468" s="49" t="s">
        <v>2079</v>
      </c>
      <c r="N1468" s="49" t="s">
        <v>2089</v>
      </c>
      <c r="O1468" s="33" t="s">
        <v>1997</v>
      </c>
      <c r="P1468" s="49" t="s">
        <v>2081</v>
      </c>
      <c r="Q1468" s="49" t="s">
        <v>2103</v>
      </c>
      <c r="R1468" s="49" t="s">
        <v>2104</v>
      </c>
      <c r="S1468" s="33" t="s">
        <v>2084</v>
      </c>
      <c r="T1468" s="50" t="s">
        <v>2081</v>
      </c>
      <c r="U1468" s="35" t="s">
        <v>1322</v>
      </c>
      <c r="V1468" s="226"/>
      <c r="W1468" s="227"/>
    </row>
    <row r="1469" s="83" customFormat="1" ht="26" customHeight="1" spans="1:23">
      <c r="A1469" s="31" t="s">
        <v>1682</v>
      </c>
      <c r="B1469" s="31" t="s">
        <v>20</v>
      </c>
      <c r="C1469" s="31" t="s">
        <v>5469</v>
      </c>
      <c r="D1469" s="31" t="s">
        <v>2402</v>
      </c>
      <c r="E1469" s="44">
        <v>44879</v>
      </c>
      <c r="F1469" s="45" t="s">
        <v>5461</v>
      </c>
      <c r="G1469" s="45" t="s">
        <v>5470</v>
      </c>
      <c r="H1469" s="46">
        <v>10</v>
      </c>
      <c r="I1469" s="47">
        <v>30</v>
      </c>
      <c r="J1469" s="48">
        <v>298690.368257238</v>
      </c>
      <c r="K1469" s="51">
        <v>56751.1699688752</v>
      </c>
      <c r="L1469" s="34">
        <v>241939.198288363</v>
      </c>
      <c r="M1469" s="49" t="s">
        <v>2079</v>
      </c>
      <c r="N1469" s="49" t="s">
        <v>2089</v>
      </c>
      <c r="O1469" s="33" t="s">
        <v>1997</v>
      </c>
      <c r="P1469" s="49" t="s">
        <v>2081</v>
      </c>
      <c r="Q1469" s="49" t="s">
        <v>2103</v>
      </c>
      <c r="R1469" s="49" t="s">
        <v>2104</v>
      </c>
      <c r="S1469" s="33" t="s">
        <v>2084</v>
      </c>
      <c r="T1469" s="50" t="s">
        <v>2081</v>
      </c>
      <c r="U1469" s="35" t="s">
        <v>1322</v>
      </c>
      <c r="V1469" s="226"/>
      <c r="W1469" s="227"/>
    </row>
    <row r="1470" s="83" customFormat="1" ht="26" customHeight="1" spans="1:23">
      <c r="A1470" s="31" t="s">
        <v>1682</v>
      </c>
      <c r="B1470" s="31" t="s">
        <v>20</v>
      </c>
      <c r="C1470" s="31" t="s">
        <v>5471</v>
      </c>
      <c r="D1470" s="31" t="s">
        <v>5472</v>
      </c>
      <c r="E1470" s="44">
        <v>44879</v>
      </c>
      <c r="F1470" s="45" t="s">
        <v>5461</v>
      </c>
      <c r="G1470" s="45" t="s">
        <v>2095</v>
      </c>
      <c r="H1470" s="46">
        <v>10</v>
      </c>
      <c r="I1470" s="47">
        <v>10</v>
      </c>
      <c r="J1470" s="48">
        <v>20064.6549819606</v>
      </c>
      <c r="K1470" s="51">
        <v>3812.28444657251</v>
      </c>
      <c r="L1470" s="34">
        <v>16252.3705353881</v>
      </c>
      <c r="M1470" s="49" t="s">
        <v>2079</v>
      </c>
      <c r="N1470" s="49" t="s">
        <v>2089</v>
      </c>
      <c r="O1470" s="33" t="s">
        <v>1997</v>
      </c>
      <c r="P1470" s="49" t="s">
        <v>2081</v>
      </c>
      <c r="Q1470" s="49" t="s">
        <v>2103</v>
      </c>
      <c r="R1470" s="49" t="s">
        <v>2104</v>
      </c>
      <c r="S1470" s="33" t="s">
        <v>2084</v>
      </c>
      <c r="T1470" s="50" t="s">
        <v>2081</v>
      </c>
      <c r="U1470" s="35" t="s">
        <v>1322</v>
      </c>
      <c r="V1470" s="226"/>
      <c r="W1470" s="227"/>
    </row>
    <row r="1471" s="83" customFormat="1" ht="26" customHeight="1" spans="1:23">
      <c r="A1471" s="31" t="s">
        <v>1682</v>
      </c>
      <c r="B1471" s="31" t="s">
        <v>20</v>
      </c>
      <c r="C1471" s="31" t="s">
        <v>5473</v>
      </c>
      <c r="D1471" s="31" t="s">
        <v>5474</v>
      </c>
      <c r="E1471" s="44">
        <v>44879</v>
      </c>
      <c r="F1471" s="45" t="s">
        <v>5461</v>
      </c>
      <c r="G1471" s="47" t="s">
        <v>5475</v>
      </c>
      <c r="H1471" s="46">
        <v>10</v>
      </c>
      <c r="I1471" s="47">
        <v>1</v>
      </c>
      <c r="J1471" s="48">
        <v>109074.851571001</v>
      </c>
      <c r="K1471" s="51">
        <v>20724.2217984902</v>
      </c>
      <c r="L1471" s="34">
        <v>88350.6297725108</v>
      </c>
      <c r="M1471" s="49" t="s">
        <v>2079</v>
      </c>
      <c r="N1471" s="49" t="s">
        <v>2089</v>
      </c>
      <c r="O1471" s="33" t="s">
        <v>1997</v>
      </c>
      <c r="P1471" s="49" t="s">
        <v>2081</v>
      </c>
      <c r="Q1471" s="49" t="s">
        <v>2103</v>
      </c>
      <c r="R1471" s="49" t="s">
        <v>2104</v>
      </c>
      <c r="S1471" s="33" t="s">
        <v>2084</v>
      </c>
      <c r="T1471" s="50" t="s">
        <v>2081</v>
      </c>
      <c r="U1471" s="35" t="s">
        <v>1322</v>
      </c>
      <c r="V1471" s="226"/>
      <c r="W1471" s="227"/>
    </row>
    <row r="1472" s="83" customFormat="1" ht="26" customHeight="1" spans="1:23">
      <c r="A1472" s="31" t="s">
        <v>1682</v>
      </c>
      <c r="B1472" s="31" t="s">
        <v>20</v>
      </c>
      <c r="C1472" s="31" t="s">
        <v>5476</v>
      </c>
      <c r="D1472" s="31" t="s">
        <v>5477</v>
      </c>
      <c r="E1472" s="44">
        <v>44879</v>
      </c>
      <c r="F1472" s="45" t="s">
        <v>5461</v>
      </c>
      <c r="G1472" s="45" t="s">
        <v>2243</v>
      </c>
      <c r="H1472" s="46">
        <v>10</v>
      </c>
      <c r="I1472" s="47">
        <v>1</v>
      </c>
      <c r="J1472" s="48">
        <v>69621.257684785</v>
      </c>
      <c r="K1472" s="51">
        <v>13228.0389601092</v>
      </c>
      <c r="L1472" s="34">
        <v>56393.2187246758</v>
      </c>
      <c r="M1472" s="49" t="s">
        <v>2079</v>
      </c>
      <c r="N1472" s="49" t="s">
        <v>2089</v>
      </c>
      <c r="O1472" s="33" t="s">
        <v>1997</v>
      </c>
      <c r="P1472" s="49" t="s">
        <v>2081</v>
      </c>
      <c r="Q1472" s="49" t="s">
        <v>2103</v>
      </c>
      <c r="R1472" s="49" t="s">
        <v>2104</v>
      </c>
      <c r="S1472" s="33" t="s">
        <v>2084</v>
      </c>
      <c r="T1472" s="50" t="s">
        <v>2081</v>
      </c>
      <c r="U1472" s="35" t="s">
        <v>1322</v>
      </c>
      <c r="V1472" s="226"/>
      <c r="W1472" s="227"/>
    </row>
    <row r="1473" s="83" customFormat="1" ht="26" customHeight="1" spans="1:23">
      <c r="A1473" s="31" t="s">
        <v>1682</v>
      </c>
      <c r="B1473" s="31" t="s">
        <v>20</v>
      </c>
      <c r="C1473" s="31" t="s">
        <v>5478</v>
      </c>
      <c r="D1473" s="31" t="s">
        <v>5472</v>
      </c>
      <c r="E1473" s="44">
        <v>44879</v>
      </c>
      <c r="F1473" s="45" t="s">
        <v>2652</v>
      </c>
      <c r="G1473" s="45" t="s">
        <v>2095</v>
      </c>
      <c r="H1473" s="46">
        <v>10</v>
      </c>
      <c r="I1473" s="47">
        <v>15</v>
      </c>
      <c r="J1473" s="48">
        <v>12504.7268345342</v>
      </c>
      <c r="K1473" s="51">
        <v>2375.8980985615</v>
      </c>
      <c r="L1473" s="34">
        <v>10128.8287359727</v>
      </c>
      <c r="M1473" s="49" t="s">
        <v>2079</v>
      </c>
      <c r="N1473" s="49" t="s">
        <v>2089</v>
      </c>
      <c r="O1473" s="33" t="s">
        <v>1997</v>
      </c>
      <c r="P1473" s="49" t="s">
        <v>2081</v>
      </c>
      <c r="Q1473" s="49" t="s">
        <v>2103</v>
      </c>
      <c r="R1473" s="49" t="s">
        <v>2104</v>
      </c>
      <c r="S1473" s="33" t="s">
        <v>2084</v>
      </c>
      <c r="T1473" s="50" t="s">
        <v>2081</v>
      </c>
      <c r="U1473" s="35" t="s">
        <v>1322</v>
      </c>
      <c r="V1473" s="226"/>
      <c r="W1473" s="227"/>
    </row>
    <row r="1474" s="83" customFormat="1" ht="26" customHeight="1" spans="1:23">
      <c r="A1474" s="31" t="s">
        <v>1682</v>
      </c>
      <c r="B1474" s="31" t="s">
        <v>20</v>
      </c>
      <c r="C1474" s="31" t="s">
        <v>5479</v>
      </c>
      <c r="D1474" s="31" t="s">
        <v>5480</v>
      </c>
      <c r="E1474" s="44">
        <v>44879</v>
      </c>
      <c r="F1474" s="45" t="s">
        <v>2652</v>
      </c>
      <c r="G1474" s="47" t="s">
        <v>5481</v>
      </c>
      <c r="H1474" s="46">
        <v>10</v>
      </c>
      <c r="I1474" s="47">
        <v>1</v>
      </c>
      <c r="J1474" s="48">
        <v>214329.785922611</v>
      </c>
      <c r="K1474" s="51">
        <v>40722.6593252961</v>
      </c>
      <c r="L1474" s="34">
        <v>173607.126597315</v>
      </c>
      <c r="M1474" s="49" t="s">
        <v>2079</v>
      </c>
      <c r="N1474" s="49" t="s">
        <v>2089</v>
      </c>
      <c r="O1474" s="33" t="s">
        <v>1997</v>
      </c>
      <c r="P1474" s="49" t="s">
        <v>2081</v>
      </c>
      <c r="Q1474" s="49" t="s">
        <v>2103</v>
      </c>
      <c r="R1474" s="49" t="s">
        <v>2104</v>
      </c>
      <c r="S1474" s="33" t="s">
        <v>2084</v>
      </c>
      <c r="T1474" s="50" t="s">
        <v>2081</v>
      </c>
      <c r="U1474" s="35" t="s">
        <v>1322</v>
      </c>
      <c r="V1474" s="226"/>
      <c r="W1474" s="227"/>
    </row>
    <row r="1475" s="83" customFormat="1" ht="26" customHeight="1" spans="1:23">
      <c r="A1475" s="31" t="s">
        <v>1682</v>
      </c>
      <c r="B1475" s="31" t="s">
        <v>20</v>
      </c>
      <c r="C1475" s="31" t="s">
        <v>5482</v>
      </c>
      <c r="D1475" s="31" t="s">
        <v>5483</v>
      </c>
      <c r="E1475" s="44">
        <v>44879</v>
      </c>
      <c r="F1475" s="45" t="s">
        <v>2652</v>
      </c>
      <c r="G1475" s="47" t="s">
        <v>5484</v>
      </c>
      <c r="H1475" s="46">
        <v>5</v>
      </c>
      <c r="I1475" s="47">
        <v>1</v>
      </c>
      <c r="J1475" s="48">
        <v>848852.245853913</v>
      </c>
      <c r="K1475" s="51">
        <v>322563.853424487</v>
      </c>
      <c r="L1475" s="34">
        <v>526288.392429426</v>
      </c>
      <c r="M1475" s="49" t="s">
        <v>2079</v>
      </c>
      <c r="N1475" s="49" t="s">
        <v>2089</v>
      </c>
      <c r="O1475" s="33" t="s">
        <v>1997</v>
      </c>
      <c r="P1475" s="49" t="s">
        <v>2081</v>
      </c>
      <c r="Q1475" s="49" t="s">
        <v>2103</v>
      </c>
      <c r="R1475" s="49" t="s">
        <v>2104</v>
      </c>
      <c r="S1475" s="33" t="s">
        <v>2084</v>
      </c>
      <c r="T1475" s="50" t="s">
        <v>2081</v>
      </c>
      <c r="U1475" s="35" t="s">
        <v>1322</v>
      </c>
      <c r="V1475" s="226"/>
      <c r="W1475" s="227"/>
    </row>
    <row r="1476" s="83" customFormat="1" ht="26" customHeight="1" spans="1:23">
      <c r="A1476" s="31" t="s">
        <v>1682</v>
      </c>
      <c r="B1476" s="31" t="s">
        <v>20</v>
      </c>
      <c r="C1476" s="31" t="s">
        <v>5485</v>
      </c>
      <c r="D1476" s="31" t="s">
        <v>4253</v>
      </c>
      <c r="E1476" s="44">
        <v>44879</v>
      </c>
      <c r="F1476" s="45" t="s">
        <v>2652</v>
      </c>
      <c r="G1476" s="47" t="s">
        <v>5486</v>
      </c>
      <c r="H1476" s="46">
        <v>1</v>
      </c>
      <c r="I1476" s="47">
        <v>1</v>
      </c>
      <c r="J1476" s="48">
        <v>96942.1766482766</v>
      </c>
      <c r="K1476" s="34">
        <v>96942.1766482766</v>
      </c>
      <c r="L1476" s="34">
        <v>0</v>
      </c>
      <c r="M1476" s="49" t="s">
        <v>2079</v>
      </c>
      <c r="N1476" s="49" t="s">
        <v>2089</v>
      </c>
      <c r="O1476" s="33" t="s">
        <v>1997</v>
      </c>
      <c r="P1476" s="49" t="s">
        <v>2144</v>
      </c>
      <c r="Q1476" s="49" t="s">
        <v>2082</v>
      </c>
      <c r="R1476" s="49" t="s">
        <v>2196</v>
      </c>
      <c r="S1476" s="33" t="s">
        <v>2084</v>
      </c>
      <c r="T1476" s="50" t="s">
        <v>2083</v>
      </c>
      <c r="U1476" s="35" t="s">
        <v>1322</v>
      </c>
      <c r="V1476" s="226"/>
      <c r="W1476" s="227"/>
    </row>
    <row r="1477" s="83" customFormat="1" ht="26" customHeight="1" spans="1:23">
      <c r="A1477" s="31" t="s">
        <v>1682</v>
      </c>
      <c r="B1477" s="31" t="s">
        <v>20</v>
      </c>
      <c r="C1477" s="31" t="s">
        <v>5487</v>
      </c>
      <c r="D1477" s="31" t="s">
        <v>5488</v>
      </c>
      <c r="E1477" s="44">
        <v>44879</v>
      </c>
      <c r="F1477" s="45" t="s">
        <v>2652</v>
      </c>
      <c r="G1477" s="47" t="s">
        <v>5489</v>
      </c>
      <c r="H1477" s="46">
        <v>5</v>
      </c>
      <c r="I1477" s="47">
        <v>1</v>
      </c>
      <c r="J1477" s="48">
        <v>155524.39899413</v>
      </c>
      <c r="K1477" s="51">
        <v>59099.2716177694</v>
      </c>
      <c r="L1477" s="34">
        <v>96425.1273763606</v>
      </c>
      <c r="M1477" s="49" t="s">
        <v>2079</v>
      </c>
      <c r="N1477" s="49" t="s">
        <v>2089</v>
      </c>
      <c r="O1477" s="33" t="s">
        <v>1997</v>
      </c>
      <c r="P1477" s="49" t="s">
        <v>2081</v>
      </c>
      <c r="Q1477" s="49" t="s">
        <v>2103</v>
      </c>
      <c r="R1477" s="49" t="s">
        <v>2104</v>
      </c>
      <c r="S1477" s="33" t="s">
        <v>2084</v>
      </c>
      <c r="T1477" s="50" t="s">
        <v>2081</v>
      </c>
      <c r="U1477" s="35" t="s">
        <v>1322</v>
      </c>
      <c r="V1477" s="226"/>
      <c r="W1477" s="227"/>
    </row>
    <row r="1478" s="83" customFormat="1" ht="26" customHeight="1" spans="1:23">
      <c r="A1478" s="31" t="s">
        <v>1682</v>
      </c>
      <c r="B1478" s="31" t="s">
        <v>20</v>
      </c>
      <c r="C1478" s="31" t="s">
        <v>5490</v>
      </c>
      <c r="D1478" s="31" t="s">
        <v>5491</v>
      </c>
      <c r="E1478" s="44">
        <v>44879</v>
      </c>
      <c r="F1478" s="45" t="s">
        <v>2652</v>
      </c>
      <c r="G1478" s="47" t="s">
        <v>5492</v>
      </c>
      <c r="H1478" s="46">
        <v>3</v>
      </c>
      <c r="I1478" s="47">
        <v>1</v>
      </c>
      <c r="J1478" s="48">
        <v>35933.433788413</v>
      </c>
      <c r="K1478" s="51">
        <v>22757.8413993282</v>
      </c>
      <c r="L1478" s="34">
        <v>13175.5923890848</v>
      </c>
      <c r="M1478" s="49" t="s">
        <v>2079</v>
      </c>
      <c r="N1478" s="49" t="s">
        <v>2089</v>
      </c>
      <c r="O1478" s="33" t="s">
        <v>1997</v>
      </c>
      <c r="P1478" s="49" t="s">
        <v>2081</v>
      </c>
      <c r="Q1478" s="49" t="s">
        <v>2103</v>
      </c>
      <c r="R1478" s="49" t="s">
        <v>2104</v>
      </c>
      <c r="S1478" s="33" t="s">
        <v>2084</v>
      </c>
      <c r="T1478" s="50" t="s">
        <v>2081</v>
      </c>
      <c r="U1478" s="35" t="s">
        <v>1322</v>
      </c>
      <c r="V1478" s="226"/>
      <c r="W1478" s="227"/>
    </row>
    <row r="1479" s="83" customFormat="1" ht="26" customHeight="1" spans="1:23">
      <c r="A1479" s="31" t="s">
        <v>1682</v>
      </c>
      <c r="B1479" s="31" t="s">
        <v>20</v>
      </c>
      <c r="C1479" s="31" t="s">
        <v>5493</v>
      </c>
      <c r="D1479" s="31" t="s">
        <v>5494</v>
      </c>
      <c r="E1479" s="44">
        <v>44879</v>
      </c>
      <c r="F1479" s="45" t="s">
        <v>2652</v>
      </c>
      <c r="G1479" s="47" t="s">
        <v>5495</v>
      </c>
      <c r="H1479" s="46">
        <v>10</v>
      </c>
      <c r="I1479" s="47">
        <v>1</v>
      </c>
      <c r="J1479" s="48">
        <v>278078.698131166</v>
      </c>
      <c r="K1479" s="51">
        <v>52834.9526449215</v>
      </c>
      <c r="L1479" s="34">
        <v>225243.745486244</v>
      </c>
      <c r="M1479" s="49" t="s">
        <v>2079</v>
      </c>
      <c r="N1479" s="49" t="s">
        <v>2089</v>
      </c>
      <c r="O1479" s="33" t="s">
        <v>1997</v>
      </c>
      <c r="P1479" s="49" t="s">
        <v>2081</v>
      </c>
      <c r="Q1479" s="49" t="s">
        <v>2103</v>
      </c>
      <c r="R1479" s="49" t="s">
        <v>2104</v>
      </c>
      <c r="S1479" s="33" t="s">
        <v>2084</v>
      </c>
      <c r="T1479" s="50" t="s">
        <v>2081</v>
      </c>
      <c r="U1479" s="35" t="s">
        <v>1322</v>
      </c>
      <c r="V1479" s="226"/>
      <c r="W1479" s="227"/>
    </row>
    <row r="1480" s="83" customFormat="1" ht="26" customHeight="1" spans="1:23">
      <c r="A1480" s="31" t="s">
        <v>1682</v>
      </c>
      <c r="B1480" s="31" t="s">
        <v>20</v>
      </c>
      <c r="C1480" s="31" t="s">
        <v>5496</v>
      </c>
      <c r="D1480" s="31" t="s">
        <v>5497</v>
      </c>
      <c r="E1480" s="44">
        <v>44879</v>
      </c>
      <c r="F1480" s="45" t="s">
        <v>2652</v>
      </c>
      <c r="G1480" s="45" t="s">
        <v>4900</v>
      </c>
      <c r="H1480" s="46">
        <v>5</v>
      </c>
      <c r="I1480" s="47">
        <v>3</v>
      </c>
      <c r="J1480" s="48">
        <v>4814.25999563561</v>
      </c>
      <c r="K1480" s="51">
        <v>1829.41879834153</v>
      </c>
      <c r="L1480" s="34">
        <v>2984.84119729408</v>
      </c>
      <c r="M1480" s="49" t="s">
        <v>2079</v>
      </c>
      <c r="N1480" s="49" t="s">
        <v>2089</v>
      </c>
      <c r="O1480" s="33" t="s">
        <v>1997</v>
      </c>
      <c r="P1480" s="49" t="s">
        <v>2081</v>
      </c>
      <c r="Q1480" s="49" t="s">
        <v>2103</v>
      </c>
      <c r="R1480" s="49" t="s">
        <v>2104</v>
      </c>
      <c r="S1480" s="33" t="s">
        <v>2084</v>
      </c>
      <c r="T1480" s="50" t="s">
        <v>2081</v>
      </c>
      <c r="U1480" s="35" t="s">
        <v>1322</v>
      </c>
      <c r="V1480" s="226"/>
      <c r="W1480" s="227"/>
    </row>
    <row r="1481" s="83" customFormat="1" ht="26" customHeight="1" spans="1:23">
      <c r="A1481" s="31" t="s">
        <v>1682</v>
      </c>
      <c r="B1481" s="31" t="s">
        <v>20</v>
      </c>
      <c r="C1481" s="31" t="s">
        <v>5498</v>
      </c>
      <c r="D1481" s="31" t="s">
        <v>2657</v>
      </c>
      <c r="E1481" s="44">
        <v>44879</v>
      </c>
      <c r="F1481" s="45" t="s">
        <v>2652</v>
      </c>
      <c r="G1481" s="47" t="s">
        <v>5499</v>
      </c>
      <c r="H1481" s="46">
        <v>5</v>
      </c>
      <c r="I1481" s="47">
        <v>1</v>
      </c>
      <c r="J1481" s="48">
        <v>7495.40403421567</v>
      </c>
      <c r="K1481" s="51">
        <v>2848.25353300196</v>
      </c>
      <c r="L1481" s="34">
        <v>4647.15050121371</v>
      </c>
      <c r="M1481" s="49" t="s">
        <v>2079</v>
      </c>
      <c r="N1481" s="49" t="s">
        <v>2089</v>
      </c>
      <c r="O1481" s="33" t="s">
        <v>1997</v>
      </c>
      <c r="P1481" s="49" t="s">
        <v>2081</v>
      </c>
      <c r="Q1481" s="49" t="s">
        <v>2103</v>
      </c>
      <c r="R1481" s="49" t="s">
        <v>2104</v>
      </c>
      <c r="S1481" s="33" t="s">
        <v>2084</v>
      </c>
      <c r="T1481" s="50" t="s">
        <v>2081</v>
      </c>
      <c r="U1481" s="35" t="s">
        <v>1322</v>
      </c>
      <c r="V1481" s="226"/>
      <c r="W1481" s="227"/>
    </row>
    <row r="1482" s="83" customFormat="1" ht="26" customHeight="1" spans="1:23">
      <c r="A1482" s="31" t="s">
        <v>1682</v>
      </c>
      <c r="B1482" s="31" t="s">
        <v>20</v>
      </c>
      <c r="C1482" s="31" t="s">
        <v>5500</v>
      </c>
      <c r="D1482" s="31" t="s">
        <v>5501</v>
      </c>
      <c r="E1482" s="44">
        <v>44879</v>
      </c>
      <c r="F1482" s="45" t="s">
        <v>2652</v>
      </c>
      <c r="G1482" s="47" t="s">
        <v>5502</v>
      </c>
      <c r="H1482" s="46">
        <v>5</v>
      </c>
      <c r="I1482" s="47">
        <v>1</v>
      </c>
      <c r="J1482" s="48">
        <v>15630.5503974395</v>
      </c>
      <c r="K1482" s="51">
        <v>5939.60915102701</v>
      </c>
      <c r="L1482" s="34">
        <v>9690.94124641249</v>
      </c>
      <c r="M1482" s="49" t="s">
        <v>2079</v>
      </c>
      <c r="N1482" s="49" t="s">
        <v>2089</v>
      </c>
      <c r="O1482" s="33" t="s">
        <v>1997</v>
      </c>
      <c r="P1482" s="49" t="s">
        <v>2081</v>
      </c>
      <c r="Q1482" s="49" t="s">
        <v>2103</v>
      </c>
      <c r="R1482" s="49" t="s">
        <v>2104</v>
      </c>
      <c r="S1482" s="33" t="s">
        <v>2084</v>
      </c>
      <c r="T1482" s="50" t="s">
        <v>2081</v>
      </c>
      <c r="U1482" s="35" t="s">
        <v>1322</v>
      </c>
      <c r="V1482" s="226"/>
      <c r="W1482" s="227"/>
    </row>
    <row r="1483" s="83" customFormat="1" ht="26" customHeight="1" spans="1:23">
      <c r="A1483" s="31" t="s">
        <v>1682</v>
      </c>
      <c r="B1483" s="31" t="s">
        <v>20</v>
      </c>
      <c r="C1483" s="31" t="s">
        <v>5503</v>
      </c>
      <c r="D1483" s="31" t="s">
        <v>5504</v>
      </c>
      <c r="E1483" s="44">
        <v>44879</v>
      </c>
      <c r="F1483" s="45" t="s">
        <v>2652</v>
      </c>
      <c r="G1483" s="47" t="s">
        <v>5505</v>
      </c>
      <c r="H1483" s="46">
        <v>5</v>
      </c>
      <c r="I1483" s="47">
        <v>1</v>
      </c>
      <c r="J1483" s="48">
        <v>21321.1314901664</v>
      </c>
      <c r="K1483" s="51">
        <v>8102.02996626323</v>
      </c>
      <c r="L1483" s="34">
        <v>13219.1015239032</v>
      </c>
      <c r="M1483" s="49" t="s">
        <v>2079</v>
      </c>
      <c r="N1483" s="49" t="s">
        <v>2089</v>
      </c>
      <c r="O1483" s="33" t="s">
        <v>1997</v>
      </c>
      <c r="P1483" s="49" t="s">
        <v>2081</v>
      </c>
      <c r="Q1483" s="49" t="s">
        <v>2103</v>
      </c>
      <c r="R1483" s="49" t="s">
        <v>2104</v>
      </c>
      <c r="S1483" s="33" t="s">
        <v>2084</v>
      </c>
      <c r="T1483" s="50" t="s">
        <v>2081</v>
      </c>
      <c r="U1483" s="35" t="s">
        <v>1322</v>
      </c>
      <c r="V1483" s="226"/>
      <c r="W1483" s="227" t="s">
        <v>5506</v>
      </c>
    </row>
    <row r="1484" s="83" customFormat="1" ht="26" customHeight="1" spans="1:23">
      <c r="A1484" s="31" t="s">
        <v>1682</v>
      </c>
      <c r="B1484" s="31" t="s">
        <v>20</v>
      </c>
      <c r="C1484" s="31" t="s">
        <v>5507</v>
      </c>
      <c r="D1484" s="31" t="s">
        <v>5508</v>
      </c>
      <c r="E1484" s="44">
        <v>44879</v>
      </c>
      <c r="F1484" s="45" t="s">
        <v>2652</v>
      </c>
      <c r="G1484" s="47" t="s">
        <v>5509</v>
      </c>
      <c r="H1484" s="46">
        <v>10</v>
      </c>
      <c r="I1484" s="47">
        <v>1</v>
      </c>
      <c r="J1484" s="48">
        <v>60014.4434952218</v>
      </c>
      <c r="K1484" s="51">
        <v>11402.7442640921</v>
      </c>
      <c r="L1484" s="34">
        <v>48611.6992311297</v>
      </c>
      <c r="M1484" s="49" t="s">
        <v>2079</v>
      </c>
      <c r="N1484" s="49" t="s">
        <v>2089</v>
      </c>
      <c r="O1484" s="33" t="s">
        <v>1997</v>
      </c>
      <c r="P1484" s="49" t="s">
        <v>2081</v>
      </c>
      <c r="Q1484" s="49" t="s">
        <v>2103</v>
      </c>
      <c r="R1484" s="49" t="s">
        <v>2104</v>
      </c>
      <c r="S1484" s="33" t="s">
        <v>2084</v>
      </c>
      <c r="T1484" s="50" t="s">
        <v>2081</v>
      </c>
      <c r="U1484" s="35" t="s">
        <v>1322</v>
      </c>
      <c r="V1484" s="226"/>
      <c r="W1484" s="227"/>
    </row>
    <row r="1485" s="83" customFormat="1" ht="26" customHeight="1" spans="1:23">
      <c r="A1485" s="31" t="s">
        <v>1682</v>
      </c>
      <c r="B1485" s="31" t="s">
        <v>20</v>
      </c>
      <c r="C1485" s="31" t="s">
        <v>5510</v>
      </c>
      <c r="D1485" s="31" t="s">
        <v>5511</v>
      </c>
      <c r="E1485" s="44">
        <v>44879</v>
      </c>
      <c r="F1485" s="45" t="s">
        <v>2652</v>
      </c>
      <c r="G1485" s="47" t="s">
        <v>5512</v>
      </c>
      <c r="H1485" s="46">
        <v>10</v>
      </c>
      <c r="I1485" s="47">
        <v>1</v>
      </c>
      <c r="J1485" s="48">
        <v>41078.1429092518</v>
      </c>
      <c r="K1485" s="51">
        <v>7804.84715275784</v>
      </c>
      <c r="L1485" s="34">
        <v>33273.295756494</v>
      </c>
      <c r="M1485" s="49" t="s">
        <v>2079</v>
      </c>
      <c r="N1485" s="49" t="s">
        <v>2089</v>
      </c>
      <c r="O1485" s="33" t="s">
        <v>1997</v>
      </c>
      <c r="P1485" s="49" t="s">
        <v>2081</v>
      </c>
      <c r="Q1485" s="49" t="s">
        <v>2103</v>
      </c>
      <c r="R1485" s="49" t="s">
        <v>2104</v>
      </c>
      <c r="S1485" s="33" t="s">
        <v>2084</v>
      </c>
      <c r="T1485" s="50" t="s">
        <v>2081</v>
      </c>
      <c r="U1485" s="35" t="s">
        <v>1322</v>
      </c>
      <c r="V1485" s="226"/>
      <c r="W1485" s="227"/>
    </row>
    <row r="1486" s="83" customFormat="1" ht="26" customHeight="1" spans="1:23">
      <c r="A1486" s="31" t="s">
        <v>1682</v>
      </c>
      <c r="B1486" s="31" t="s">
        <v>20</v>
      </c>
      <c r="C1486" s="31" t="s">
        <v>5513</v>
      </c>
      <c r="D1486" s="31" t="s">
        <v>5514</v>
      </c>
      <c r="E1486" s="44">
        <v>44879</v>
      </c>
      <c r="F1486" s="45" t="s">
        <v>2652</v>
      </c>
      <c r="G1486" s="45" t="s">
        <v>2078</v>
      </c>
      <c r="H1486" s="46">
        <v>10</v>
      </c>
      <c r="I1486" s="47">
        <v>1</v>
      </c>
      <c r="J1486" s="48">
        <v>139595.683233894</v>
      </c>
      <c r="K1486" s="51">
        <v>26523.1798144399</v>
      </c>
      <c r="L1486" s="34">
        <v>113072.503419454</v>
      </c>
      <c r="M1486" s="49" t="s">
        <v>2079</v>
      </c>
      <c r="N1486" s="49" t="s">
        <v>2089</v>
      </c>
      <c r="O1486" s="33" t="s">
        <v>1997</v>
      </c>
      <c r="P1486" s="49" t="s">
        <v>2081</v>
      </c>
      <c r="Q1486" s="49" t="s">
        <v>2103</v>
      </c>
      <c r="R1486" s="49" t="s">
        <v>2104</v>
      </c>
      <c r="S1486" s="33" t="s">
        <v>2084</v>
      </c>
      <c r="T1486" s="50" t="s">
        <v>2081</v>
      </c>
      <c r="U1486" s="35" t="s">
        <v>1322</v>
      </c>
      <c r="V1486" s="226"/>
      <c r="W1486" s="227"/>
    </row>
    <row r="1487" s="83" customFormat="1" ht="26" customHeight="1" spans="1:23">
      <c r="A1487" s="31" t="s">
        <v>1682</v>
      </c>
      <c r="B1487" s="31" t="s">
        <v>20</v>
      </c>
      <c r="C1487" s="31" t="s">
        <v>5515</v>
      </c>
      <c r="D1487" s="31" t="s">
        <v>5516</v>
      </c>
      <c r="E1487" s="44">
        <v>44879</v>
      </c>
      <c r="F1487" s="45" t="s">
        <v>2652</v>
      </c>
      <c r="G1487" s="45" t="s">
        <v>2243</v>
      </c>
      <c r="H1487" s="46">
        <v>5</v>
      </c>
      <c r="I1487" s="47">
        <v>1</v>
      </c>
      <c r="J1487" s="48">
        <v>538363.833783617</v>
      </c>
      <c r="K1487" s="51">
        <v>204578.256837774</v>
      </c>
      <c r="L1487" s="34">
        <v>333785.576945843</v>
      </c>
      <c r="M1487" s="49" t="s">
        <v>2079</v>
      </c>
      <c r="N1487" s="49" t="s">
        <v>2089</v>
      </c>
      <c r="O1487" s="33" t="s">
        <v>1997</v>
      </c>
      <c r="P1487" s="49" t="s">
        <v>2081</v>
      </c>
      <c r="Q1487" s="49" t="s">
        <v>2103</v>
      </c>
      <c r="R1487" s="49" t="s">
        <v>2104</v>
      </c>
      <c r="S1487" s="33" t="s">
        <v>2084</v>
      </c>
      <c r="T1487" s="50" t="s">
        <v>2081</v>
      </c>
      <c r="U1487" s="35" t="s">
        <v>1322</v>
      </c>
      <c r="V1487" s="226"/>
      <c r="W1487" s="227"/>
    </row>
    <row r="1488" s="83" customFormat="1" ht="26" customHeight="1" spans="1:23">
      <c r="A1488" s="31" t="s">
        <v>1709</v>
      </c>
      <c r="B1488" s="31" t="s">
        <v>20</v>
      </c>
      <c r="C1488" s="31" t="s">
        <v>5517</v>
      </c>
      <c r="D1488" s="31" t="s">
        <v>5518</v>
      </c>
      <c r="E1488" s="44">
        <v>45511</v>
      </c>
      <c r="F1488" s="45" t="s">
        <v>5519</v>
      </c>
      <c r="G1488" s="47" t="s">
        <v>5520</v>
      </c>
      <c r="H1488" s="46">
        <v>20</v>
      </c>
      <c r="I1488" s="47">
        <v>1</v>
      </c>
      <c r="J1488" s="51">
        <v>16297036.7833574</v>
      </c>
      <c r="K1488" s="34">
        <v>193527.311802369</v>
      </c>
      <c r="L1488" s="34">
        <v>16103509.471555</v>
      </c>
      <c r="M1488" s="49" t="s">
        <v>2079</v>
      </c>
      <c r="N1488" s="49" t="s">
        <v>2080</v>
      </c>
      <c r="O1488" s="33" t="s">
        <v>1997</v>
      </c>
      <c r="P1488" s="49" t="s">
        <v>2081</v>
      </c>
      <c r="Q1488" s="49" t="s">
        <v>2103</v>
      </c>
      <c r="R1488" s="49" t="s">
        <v>2128</v>
      </c>
      <c r="S1488" s="33" t="s">
        <v>2084</v>
      </c>
      <c r="T1488" s="50" t="s">
        <v>2081</v>
      </c>
      <c r="U1488" s="35" t="s">
        <v>880</v>
      </c>
      <c r="V1488" s="226"/>
      <c r="W1488" s="227"/>
    </row>
    <row r="1489" s="83" customFormat="1" ht="26" customHeight="1" spans="1:23">
      <c r="A1489" s="31" t="s">
        <v>1709</v>
      </c>
      <c r="B1489" s="31" t="s">
        <v>20</v>
      </c>
      <c r="C1489" s="31" t="s">
        <v>5521</v>
      </c>
      <c r="D1489" s="31" t="s">
        <v>5522</v>
      </c>
      <c r="E1489" s="44">
        <v>45511</v>
      </c>
      <c r="F1489" s="45" t="s">
        <v>5519</v>
      </c>
      <c r="G1489" s="45" t="s">
        <v>2243</v>
      </c>
      <c r="H1489" s="46">
        <v>10</v>
      </c>
      <c r="I1489" s="47">
        <v>1</v>
      </c>
      <c r="J1489" s="51">
        <v>849617.168491541</v>
      </c>
      <c r="K1489" s="34">
        <v>20178.4077516741</v>
      </c>
      <c r="L1489" s="34">
        <v>829438.760739867</v>
      </c>
      <c r="M1489" s="49" t="s">
        <v>2079</v>
      </c>
      <c r="N1489" s="49" t="s">
        <v>2089</v>
      </c>
      <c r="O1489" s="33" t="s">
        <v>1997</v>
      </c>
      <c r="P1489" s="49" t="s">
        <v>2081</v>
      </c>
      <c r="Q1489" s="49" t="s">
        <v>2103</v>
      </c>
      <c r="R1489" s="49" t="s">
        <v>2128</v>
      </c>
      <c r="S1489" s="33" t="s">
        <v>2084</v>
      </c>
      <c r="T1489" s="50" t="s">
        <v>2081</v>
      </c>
      <c r="U1489" s="35" t="s">
        <v>880</v>
      </c>
      <c r="V1489" s="226"/>
      <c r="W1489" s="227" t="s">
        <v>5523</v>
      </c>
    </row>
    <row r="1490" s="83" customFormat="1" ht="26" customHeight="1" spans="1:23">
      <c r="A1490" s="31" t="s">
        <v>1709</v>
      </c>
      <c r="B1490" s="31" t="s">
        <v>20</v>
      </c>
      <c r="C1490" s="31" t="s">
        <v>5524</v>
      </c>
      <c r="D1490" s="31" t="s">
        <v>5525</v>
      </c>
      <c r="E1490" s="44">
        <v>45511</v>
      </c>
      <c r="F1490" s="45" t="s">
        <v>5519</v>
      </c>
      <c r="G1490" s="45" t="s">
        <v>2243</v>
      </c>
      <c r="H1490" s="46">
        <v>10</v>
      </c>
      <c r="I1490" s="47">
        <v>1</v>
      </c>
      <c r="J1490" s="51">
        <v>837747.123720924</v>
      </c>
      <c r="K1490" s="34">
        <v>19896.4941883719</v>
      </c>
      <c r="L1490" s="34">
        <v>817850.629532552</v>
      </c>
      <c r="M1490" s="49" t="s">
        <v>2079</v>
      </c>
      <c r="N1490" s="49" t="s">
        <v>2089</v>
      </c>
      <c r="O1490" s="33" t="s">
        <v>1997</v>
      </c>
      <c r="P1490" s="49" t="s">
        <v>2081</v>
      </c>
      <c r="Q1490" s="49" t="s">
        <v>2103</v>
      </c>
      <c r="R1490" s="49" t="s">
        <v>2128</v>
      </c>
      <c r="S1490" s="33" t="s">
        <v>2084</v>
      </c>
      <c r="T1490" s="50" t="s">
        <v>2081</v>
      </c>
      <c r="U1490" s="35" t="s">
        <v>880</v>
      </c>
      <c r="V1490" s="226"/>
      <c r="W1490" s="227"/>
    </row>
    <row r="1491" s="83" customFormat="1" ht="26" customHeight="1" spans="1:23">
      <c r="A1491" s="31" t="s">
        <v>1709</v>
      </c>
      <c r="B1491" s="31" t="s">
        <v>20</v>
      </c>
      <c r="C1491" s="31" t="s">
        <v>5526</v>
      </c>
      <c r="D1491" s="31" t="s">
        <v>5527</v>
      </c>
      <c r="E1491" s="44">
        <v>45511</v>
      </c>
      <c r="F1491" s="45" t="s">
        <v>5519</v>
      </c>
      <c r="G1491" s="45" t="s">
        <v>2243</v>
      </c>
      <c r="H1491" s="46">
        <v>3</v>
      </c>
      <c r="I1491" s="47">
        <v>1</v>
      </c>
      <c r="J1491" s="51">
        <v>569227.462288291</v>
      </c>
      <c r="K1491" s="34">
        <v>45063.8407644897</v>
      </c>
      <c r="L1491" s="34">
        <v>524163.621523801</v>
      </c>
      <c r="M1491" s="49" t="s">
        <v>2137</v>
      </c>
      <c r="N1491" s="76" t="s">
        <v>2143</v>
      </c>
      <c r="O1491" s="33" t="s">
        <v>1997</v>
      </c>
      <c r="P1491" s="49" t="s">
        <v>2081</v>
      </c>
      <c r="Q1491" s="49" t="s">
        <v>2103</v>
      </c>
      <c r="R1491" s="49" t="s">
        <v>2128</v>
      </c>
      <c r="S1491" s="33" t="s">
        <v>2084</v>
      </c>
      <c r="T1491" s="50" t="s">
        <v>2081</v>
      </c>
      <c r="U1491" s="35" t="s">
        <v>880</v>
      </c>
      <c r="V1491" s="226"/>
      <c r="W1491" s="227"/>
    </row>
    <row r="1492" s="83" customFormat="1" ht="26" customHeight="1" spans="1:23">
      <c r="A1492" s="31" t="s">
        <v>1709</v>
      </c>
      <c r="B1492" s="31" t="s">
        <v>20</v>
      </c>
      <c r="C1492" s="31" t="s">
        <v>5528</v>
      </c>
      <c r="D1492" s="31" t="s">
        <v>5529</v>
      </c>
      <c r="E1492" s="44">
        <v>45511</v>
      </c>
      <c r="F1492" s="45" t="s">
        <v>5519</v>
      </c>
      <c r="G1492" s="45" t="s">
        <v>2243</v>
      </c>
      <c r="H1492" s="46">
        <v>10</v>
      </c>
      <c r="I1492" s="47">
        <v>1</v>
      </c>
      <c r="J1492" s="51">
        <v>105226.342831426</v>
      </c>
      <c r="K1492" s="34">
        <v>2499.12564224637</v>
      </c>
      <c r="L1492" s="34">
        <v>102727.21718918</v>
      </c>
      <c r="M1492" s="49" t="s">
        <v>2079</v>
      </c>
      <c r="N1492" s="49" t="s">
        <v>2089</v>
      </c>
      <c r="O1492" s="33" t="s">
        <v>1997</v>
      </c>
      <c r="P1492" s="49" t="s">
        <v>2081</v>
      </c>
      <c r="Q1492" s="49" t="s">
        <v>2103</v>
      </c>
      <c r="R1492" s="49" t="s">
        <v>2128</v>
      </c>
      <c r="S1492" s="33" t="s">
        <v>2084</v>
      </c>
      <c r="T1492" s="50" t="s">
        <v>2081</v>
      </c>
      <c r="U1492" s="35" t="s">
        <v>880</v>
      </c>
      <c r="V1492" s="226"/>
      <c r="W1492" s="227"/>
    </row>
    <row r="1493" s="83" customFormat="1" ht="26" customHeight="1" spans="1:23">
      <c r="A1493" s="31" t="s">
        <v>1709</v>
      </c>
      <c r="B1493" s="31" t="s">
        <v>20</v>
      </c>
      <c r="C1493" s="31" t="s">
        <v>5530</v>
      </c>
      <c r="D1493" s="31" t="s">
        <v>5531</v>
      </c>
      <c r="E1493" s="44">
        <v>45511</v>
      </c>
      <c r="F1493" s="45" t="s">
        <v>5519</v>
      </c>
      <c r="G1493" s="45" t="s">
        <v>2243</v>
      </c>
      <c r="H1493" s="46">
        <v>10</v>
      </c>
      <c r="I1493" s="47">
        <v>1</v>
      </c>
      <c r="J1493" s="51">
        <v>112605.019310459</v>
      </c>
      <c r="K1493" s="34">
        <v>2674.3692086234</v>
      </c>
      <c r="L1493" s="34">
        <v>109930.650101836</v>
      </c>
      <c r="M1493" s="49" t="s">
        <v>2079</v>
      </c>
      <c r="N1493" s="49" t="s">
        <v>2089</v>
      </c>
      <c r="O1493" s="33" t="s">
        <v>1997</v>
      </c>
      <c r="P1493" s="49" t="s">
        <v>2081</v>
      </c>
      <c r="Q1493" s="49" t="s">
        <v>2103</v>
      </c>
      <c r="R1493" s="49" t="s">
        <v>2128</v>
      </c>
      <c r="S1493" s="33" t="s">
        <v>2084</v>
      </c>
      <c r="T1493" s="50" t="s">
        <v>2081</v>
      </c>
      <c r="U1493" s="35" t="s">
        <v>880</v>
      </c>
      <c r="V1493" s="226"/>
      <c r="W1493" s="227"/>
    </row>
    <row r="1494" s="83" customFormat="1" ht="26" customHeight="1" spans="1:23">
      <c r="A1494" s="31" t="s">
        <v>1700</v>
      </c>
      <c r="B1494" s="31" t="s">
        <v>20</v>
      </c>
      <c r="C1494" s="31" t="s">
        <v>5532</v>
      </c>
      <c r="D1494" s="31" t="s">
        <v>5533</v>
      </c>
      <c r="E1494" s="44">
        <v>45536</v>
      </c>
      <c r="F1494" s="45" t="s">
        <v>5534</v>
      </c>
      <c r="G1494" s="45" t="s">
        <v>2169</v>
      </c>
      <c r="H1494" s="46">
        <v>10</v>
      </c>
      <c r="I1494" s="47">
        <v>2</v>
      </c>
      <c r="J1494" s="48">
        <v>25200.741554489</v>
      </c>
      <c r="K1494" s="51">
        <v>598.517611919114</v>
      </c>
      <c r="L1494" s="34">
        <v>24602.2239425699</v>
      </c>
      <c r="M1494" s="49" t="s">
        <v>2079</v>
      </c>
      <c r="N1494" s="49" t="s">
        <v>2096</v>
      </c>
      <c r="O1494" s="33" t="s">
        <v>1997</v>
      </c>
      <c r="P1494" s="49" t="s">
        <v>2081</v>
      </c>
      <c r="Q1494" s="49" t="s">
        <v>2103</v>
      </c>
      <c r="R1494" s="49" t="s">
        <v>2104</v>
      </c>
      <c r="S1494" s="33" t="s">
        <v>2084</v>
      </c>
      <c r="T1494" s="50" t="s">
        <v>2081</v>
      </c>
      <c r="U1494" s="35" t="s">
        <v>1681</v>
      </c>
      <c r="V1494" s="226"/>
      <c r="W1494" s="227"/>
    </row>
    <row r="1495" s="83" customFormat="1" ht="26" customHeight="1" spans="1:23">
      <c r="A1495" s="31" t="s">
        <v>1700</v>
      </c>
      <c r="B1495" s="31" t="s">
        <v>20</v>
      </c>
      <c r="C1495" s="31" t="s">
        <v>5535</v>
      </c>
      <c r="D1495" s="31" t="s">
        <v>5536</v>
      </c>
      <c r="E1495" s="44">
        <v>45536</v>
      </c>
      <c r="F1495" s="45" t="s">
        <v>5534</v>
      </c>
      <c r="G1495" s="45" t="s">
        <v>2169</v>
      </c>
      <c r="H1495" s="46">
        <v>10</v>
      </c>
      <c r="I1495" s="47">
        <v>2</v>
      </c>
      <c r="J1495" s="48">
        <v>11131.9811118648</v>
      </c>
      <c r="K1495" s="51">
        <v>264.384551406789</v>
      </c>
      <c r="L1495" s="34">
        <v>10867.596560458</v>
      </c>
      <c r="M1495" s="49" t="s">
        <v>2079</v>
      </c>
      <c r="N1495" s="49" t="s">
        <v>2096</v>
      </c>
      <c r="O1495" s="33" t="s">
        <v>1997</v>
      </c>
      <c r="P1495" s="49" t="s">
        <v>2081</v>
      </c>
      <c r="Q1495" s="49" t="s">
        <v>2103</v>
      </c>
      <c r="R1495" s="49" t="s">
        <v>2104</v>
      </c>
      <c r="S1495" s="33" t="s">
        <v>2084</v>
      </c>
      <c r="T1495" s="50" t="s">
        <v>2081</v>
      </c>
      <c r="U1495" s="35" t="s">
        <v>1681</v>
      </c>
      <c r="V1495" s="226"/>
      <c r="W1495" s="227"/>
    </row>
    <row r="1496" s="83" customFormat="1" ht="26" customHeight="1" spans="1:23">
      <c r="A1496" s="31" t="s">
        <v>1700</v>
      </c>
      <c r="B1496" s="31" t="s">
        <v>20</v>
      </c>
      <c r="C1496" s="31" t="s">
        <v>5537</v>
      </c>
      <c r="D1496" s="31" t="s">
        <v>5538</v>
      </c>
      <c r="E1496" s="44">
        <v>45536</v>
      </c>
      <c r="F1496" s="45" t="s">
        <v>5534</v>
      </c>
      <c r="G1496" s="45" t="s">
        <v>2635</v>
      </c>
      <c r="H1496" s="46">
        <v>5</v>
      </c>
      <c r="I1496" s="47">
        <v>8</v>
      </c>
      <c r="J1496" s="48">
        <v>3968.62071724237</v>
      </c>
      <c r="K1496" s="51">
        <v>188.509484069013</v>
      </c>
      <c r="L1496" s="34">
        <v>3780.11123317336</v>
      </c>
      <c r="M1496" s="49" t="s">
        <v>2079</v>
      </c>
      <c r="N1496" s="49" t="s">
        <v>2356</v>
      </c>
      <c r="O1496" s="33" t="s">
        <v>1997</v>
      </c>
      <c r="P1496" s="49" t="s">
        <v>2081</v>
      </c>
      <c r="Q1496" s="49" t="s">
        <v>2103</v>
      </c>
      <c r="R1496" s="49" t="s">
        <v>2104</v>
      </c>
      <c r="S1496" s="33" t="s">
        <v>2084</v>
      </c>
      <c r="T1496" s="50" t="s">
        <v>2081</v>
      </c>
      <c r="U1496" s="35" t="s">
        <v>1681</v>
      </c>
      <c r="V1496" s="226"/>
      <c r="W1496" s="227"/>
    </row>
    <row r="1497" s="83" customFormat="1" ht="26" customHeight="1" spans="1:23">
      <c r="A1497" s="31" t="s">
        <v>1700</v>
      </c>
      <c r="B1497" s="31" t="s">
        <v>20</v>
      </c>
      <c r="C1497" s="31" t="s">
        <v>5539</v>
      </c>
      <c r="D1497" s="31" t="s">
        <v>5540</v>
      </c>
      <c r="E1497" s="44">
        <v>45536</v>
      </c>
      <c r="F1497" s="45" t="s">
        <v>5534</v>
      </c>
      <c r="G1497" s="45" t="s">
        <v>2635</v>
      </c>
      <c r="H1497" s="46">
        <v>5</v>
      </c>
      <c r="I1497" s="47">
        <v>18</v>
      </c>
      <c r="J1497" s="48">
        <v>16072.9139048316</v>
      </c>
      <c r="K1497" s="51">
        <v>763.463410479501</v>
      </c>
      <c r="L1497" s="34">
        <v>15309.4504943521</v>
      </c>
      <c r="M1497" s="49" t="s">
        <v>2079</v>
      </c>
      <c r="N1497" s="76" t="s">
        <v>2110</v>
      </c>
      <c r="O1497" s="33" t="s">
        <v>1997</v>
      </c>
      <c r="P1497" s="49" t="s">
        <v>2081</v>
      </c>
      <c r="Q1497" s="49" t="s">
        <v>2103</v>
      </c>
      <c r="R1497" s="49" t="s">
        <v>2104</v>
      </c>
      <c r="S1497" s="33" t="s">
        <v>2084</v>
      </c>
      <c r="T1497" s="50" t="s">
        <v>2081</v>
      </c>
      <c r="U1497" s="35" t="s">
        <v>1681</v>
      </c>
      <c r="V1497" s="226"/>
      <c r="W1497" s="227"/>
    </row>
    <row r="1498" s="83" customFormat="1" ht="26" customHeight="1" spans="1:23">
      <c r="A1498" s="31" t="s">
        <v>1700</v>
      </c>
      <c r="B1498" s="31" t="s">
        <v>20</v>
      </c>
      <c r="C1498" s="31" t="s">
        <v>5541</v>
      </c>
      <c r="D1498" s="31" t="s">
        <v>5542</v>
      </c>
      <c r="E1498" s="44">
        <v>45536</v>
      </c>
      <c r="F1498" s="45" t="s">
        <v>5534</v>
      </c>
      <c r="G1498" s="45" t="s">
        <v>2169</v>
      </c>
      <c r="H1498" s="46">
        <v>10</v>
      </c>
      <c r="I1498" s="47">
        <v>1</v>
      </c>
      <c r="J1498" s="48">
        <v>18761.6544407633</v>
      </c>
      <c r="K1498" s="51">
        <v>445.589292968128</v>
      </c>
      <c r="L1498" s="34">
        <v>18316.0651477952</v>
      </c>
      <c r="M1498" s="49" t="s">
        <v>2079</v>
      </c>
      <c r="N1498" s="49" t="s">
        <v>2096</v>
      </c>
      <c r="O1498" s="33" t="s">
        <v>1997</v>
      </c>
      <c r="P1498" s="49" t="s">
        <v>2081</v>
      </c>
      <c r="Q1498" s="49" t="s">
        <v>2103</v>
      </c>
      <c r="R1498" s="49" t="s">
        <v>2104</v>
      </c>
      <c r="S1498" s="33" t="s">
        <v>2084</v>
      </c>
      <c r="T1498" s="50" t="s">
        <v>2081</v>
      </c>
      <c r="U1498" s="35" t="s">
        <v>1681</v>
      </c>
      <c r="V1498" s="226"/>
      <c r="W1498" s="227"/>
    </row>
    <row r="1499" s="83" customFormat="1" ht="26" customHeight="1" spans="1:23">
      <c r="A1499" s="31" t="s">
        <v>1700</v>
      </c>
      <c r="B1499" s="31" t="s">
        <v>20</v>
      </c>
      <c r="C1499" s="31" t="s">
        <v>5543</v>
      </c>
      <c r="D1499" s="31" t="s">
        <v>5544</v>
      </c>
      <c r="E1499" s="44">
        <v>45536</v>
      </c>
      <c r="F1499" s="45" t="s">
        <v>5534</v>
      </c>
      <c r="G1499" s="45" t="s">
        <v>2169</v>
      </c>
      <c r="H1499" s="46">
        <v>10</v>
      </c>
      <c r="I1499" s="47">
        <v>2</v>
      </c>
      <c r="J1499" s="48">
        <v>43967.9480555487</v>
      </c>
      <c r="K1499" s="51">
        <v>1044.23876631928</v>
      </c>
      <c r="L1499" s="34">
        <v>42923.7092892294</v>
      </c>
      <c r="M1499" s="49" t="s">
        <v>2079</v>
      </c>
      <c r="N1499" s="49" t="s">
        <v>2096</v>
      </c>
      <c r="O1499" s="33" t="s">
        <v>2011</v>
      </c>
      <c r="P1499" s="49" t="s">
        <v>2081</v>
      </c>
      <c r="Q1499" s="49" t="s">
        <v>2103</v>
      </c>
      <c r="R1499" s="49" t="s">
        <v>2104</v>
      </c>
      <c r="S1499" s="33" t="s">
        <v>2084</v>
      </c>
      <c r="T1499" s="50" t="s">
        <v>2081</v>
      </c>
      <c r="U1499" s="35" t="s">
        <v>1681</v>
      </c>
      <c r="V1499" s="226"/>
      <c r="W1499" s="227"/>
    </row>
    <row r="1500" s="83" customFormat="1" ht="26" customHeight="1" spans="1:23">
      <c r="A1500" s="31" t="s">
        <v>1700</v>
      </c>
      <c r="B1500" s="31" t="s">
        <v>20</v>
      </c>
      <c r="C1500" s="31" t="s">
        <v>5545</v>
      </c>
      <c r="D1500" s="31" t="s">
        <v>5546</v>
      </c>
      <c r="E1500" s="44">
        <v>45536</v>
      </c>
      <c r="F1500" s="45" t="s">
        <v>5534</v>
      </c>
      <c r="G1500" s="45" t="s">
        <v>2169</v>
      </c>
      <c r="H1500" s="46">
        <v>5</v>
      </c>
      <c r="I1500" s="47">
        <v>2</v>
      </c>
      <c r="J1500" s="48">
        <v>14176.1537244575</v>
      </c>
      <c r="K1500" s="51">
        <v>673.367301911731</v>
      </c>
      <c r="L1500" s="34">
        <v>13502.7864225458</v>
      </c>
      <c r="M1500" s="49" t="s">
        <v>2079</v>
      </c>
      <c r="N1500" s="76" t="s">
        <v>2110</v>
      </c>
      <c r="O1500" s="33" t="s">
        <v>2011</v>
      </c>
      <c r="P1500" s="49" t="s">
        <v>2081</v>
      </c>
      <c r="Q1500" s="49" t="s">
        <v>2103</v>
      </c>
      <c r="R1500" s="49" t="s">
        <v>2104</v>
      </c>
      <c r="S1500" s="33" t="s">
        <v>2084</v>
      </c>
      <c r="T1500" s="50" t="s">
        <v>2081</v>
      </c>
      <c r="U1500" s="35" t="s">
        <v>1681</v>
      </c>
      <c r="V1500" s="226"/>
      <c r="W1500" s="227"/>
    </row>
    <row r="1501" s="83" customFormat="1" ht="26" customHeight="1" spans="1:23">
      <c r="A1501" s="31" t="s">
        <v>1700</v>
      </c>
      <c r="B1501" s="31" t="s">
        <v>20</v>
      </c>
      <c r="C1501" s="31" t="s">
        <v>5547</v>
      </c>
      <c r="D1501" s="31" t="s">
        <v>5548</v>
      </c>
      <c r="E1501" s="44">
        <v>45536</v>
      </c>
      <c r="F1501" s="45" t="s">
        <v>5534</v>
      </c>
      <c r="G1501" s="45" t="s">
        <v>2243</v>
      </c>
      <c r="H1501" s="46">
        <v>5</v>
      </c>
      <c r="I1501" s="47">
        <v>1</v>
      </c>
      <c r="J1501" s="48">
        <v>23514.077749661</v>
      </c>
      <c r="K1501" s="51">
        <v>1116.9186931089</v>
      </c>
      <c r="L1501" s="34">
        <v>22397.1590565521</v>
      </c>
      <c r="M1501" s="49" t="s">
        <v>2079</v>
      </c>
      <c r="N1501" s="49" t="s">
        <v>2096</v>
      </c>
      <c r="O1501" s="33" t="s">
        <v>2011</v>
      </c>
      <c r="P1501" s="49" t="s">
        <v>2081</v>
      </c>
      <c r="Q1501" s="49" t="s">
        <v>2103</v>
      </c>
      <c r="R1501" s="49" t="s">
        <v>2104</v>
      </c>
      <c r="S1501" s="33" t="s">
        <v>2084</v>
      </c>
      <c r="T1501" s="50" t="s">
        <v>2081</v>
      </c>
      <c r="U1501" s="35" t="s">
        <v>1681</v>
      </c>
      <c r="V1501" s="226"/>
      <c r="W1501" s="227"/>
    </row>
    <row r="1502" s="83" customFormat="1" ht="26" customHeight="1" spans="1:23">
      <c r="A1502" s="31" t="s">
        <v>1700</v>
      </c>
      <c r="B1502" s="31" t="s">
        <v>20</v>
      </c>
      <c r="C1502" s="31" t="s">
        <v>5549</v>
      </c>
      <c r="D1502" s="31" t="s">
        <v>5550</v>
      </c>
      <c r="E1502" s="44">
        <v>45536</v>
      </c>
      <c r="F1502" s="45" t="s">
        <v>5534</v>
      </c>
      <c r="G1502" s="45" t="s">
        <v>2169</v>
      </c>
      <c r="H1502" s="46">
        <v>5</v>
      </c>
      <c r="I1502" s="47">
        <v>1</v>
      </c>
      <c r="J1502" s="48">
        <v>5456.85348620826</v>
      </c>
      <c r="K1502" s="51">
        <v>259.200540594892</v>
      </c>
      <c r="L1502" s="34">
        <v>5197.65294561337</v>
      </c>
      <c r="M1502" s="49" t="s">
        <v>2079</v>
      </c>
      <c r="N1502" s="49" t="s">
        <v>2096</v>
      </c>
      <c r="O1502" s="33" t="s">
        <v>2011</v>
      </c>
      <c r="P1502" s="49" t="s">
        <v>2081</v>
      </c>
      <c r="Q1502" s="49" t="s">
        <v>2103</v>
      </c>
      <c r="R1502" s="49" t="s">
        <v>2104</v>
      </c>
      <c r="S1502" s="33" t="s">
        <v>2084</v>
      </c>
      <c r="T1502" s="50" t="s">
        <v>2081</v>
      </c>
      <c r="U1502" s="35" t="s">
        <v>1681</v>
      </c>
      <c r="V1502" s="226"/>
      <c r="W1502" s="227"/>
    </row>
    <row r="1503" s="83" customFormat="1" ht="26" customHeight="1" spans="1:23">
      <c r="A1503" s="31" t="s">
        <v>1700</v>
      </c>
      <c r="B1503" s="31" t="s">
        <v>20</v>
      </c>
      <c r="C1503" s="31" t="s">
        <v>5551</v>
      </c>
      <c r="D1503" s="31" t="s">
        <v>5552</v>
      </c>
      <c r="E1503" s="44">
        <v>45536</v>
      </c>
      <c r="F1503" s="45" t="s">
        <v>5534</v>
      </c>
      <c r="G1503" s="45" t="s">
        <v>2095</v>
      </c>
      <c r="H1503" s="46">
        <v>5</v>
      </c>
      <c r="I1503" s="47">
        <v>88</v>
      </c>
      <c r="J1503" s="48">
        <v>5675.12762565659</v>
      </c>
      <c r="K1503" s="51">
        <v>269.568562218688</v>
      </c>
      <c r="L1503" s="34">
        <v>5405.5590634379</v>
      </c>
      <c r="M1503" s="49" t="s">
        <v>2123</v>
      </c>
      <c r="N1503" s="76" t="s">
        <v>2110</v>
      </c>
      <c r="O1503" s="33" t="s">
        <v>2011</v>
      </c>
      <c r="P1503" s="49" t="s">
        <v>2081</v>
      </c>
      <c r="Q1503" s="49" t="s">
        <v>2103</v>
      </c>
      <c r="R1503" s="49" t="s">
        <v>2104</v>
      </c>
      <c r="S1503" s="33" t="s">
        <v>2084</v>
      </c>
      <c r="T1503" s="50" t="s">
        <v>2081</v>
      </c>
      <c r="U1503" s="35" t="s">
        <v>1681</v>
      </c>
      <c r="V1503" s="226"/>
      <c r="W1503" s="227"/>
    </row>
    <row r="1504" s="83" customFormat="1" ht="26" customHeight="1" spans="1:23">
      <c r="A1504" s="31" t="s">
        <v>1700</v>
      </c>
      <c r="B1504" s="31" t="s">
        <v>20</v>
      </c>
      <c r="C1504" s="31" t="s">
        <v>5553</v>
      </c>
      <c r="D1504" s="31" t="s">
        <v>5554</v>
      </c>
      <c r="E1504" s="44">
        <v>45536</v>
      </c>
      <c r="F1504" s="45" t="s">
        <v>5534</v>
      </c>
      <c r="G1504" s="45" t="s">
        <v>2095</v>
      </c>
      <c r="H1504" s="46">
        <v>5</v>
      </c>
      <c r="I1504" s="47">
        <v>2</v>
      </c>
      <c r="J1504" s="48">
        <v>3333.64140248359</v>
      </c>
      <c r="K1504" s="51">
        <v>158.347966617971</v>
      </c>
      <c r="L1504" s="34">
        <v>3175.29343586562</v>
      </c>
      <c r="M1504" s="49" t="s">
        <v>2079</v>
      </c>
      <c r="N1504" s="49" t="s">
        <v>2096</v>
      </c>
      <c r="O1504" s="33" t="s">
        <v>2011</v>
      </c>
      <c r="P1504" s="49" t="s">
        <v>2081</v>
      </c>
      <c r="Q1504" s="49" t="s">
        <v>2103</v>
      </c>
      <c r="R1504" s="49" t="s">
        <v>2104</v>
      </c>
      <c r="S1504" s="33" t="s">
        <v>2084</v>
      </c>
      <c r="T1504" s="50" t="s">
        <v>2081</v>
      </c>
      <c r="U1504" s="35" t="s">
        <v>1681</v>
      </c>
      <c r="V1504" s="226"/>
      <c r="W1504" s="227"/>
    </row>
    <row r="1505" s="83" customFormat="1" ht="26" customHeight="1" spans="1:23">
      <c r="A1505" s="31" t="s">
        <v>1700</v>
      </c>
      <c r="B1505" s="31" t="s">
        <v>20</v>
      </c>
      <c r="C1505" s="31" t="s">
        <v>5555</v>
      </c>
      <c r="D1505" s="31" t="s">
        <v>5556</v>
      </c>
      <c r="E1505" s="44">
        <v>45536</v>
      </c>
      <c r="F1505" s="45" t="s">
        <v>5534</v>
      </c>
      <c r="G1505" s="45" t="s">
        <v>2169</v>
      </c>
      <c r="H1505" s="46">
        <v>5</v>
      </c>
      <c r="I1505" s="47">
        <v>2</v>
      </c>
      <c r="J1505" s="48">
        <v>23811.7243034542</v>
      </c>
      <c r="K1505" s="51">
        <v>1131.05690441407</v>
      </c>
      <c r="L1505" s="34">
        <v>22680.6673990401</v>
      </c>
      <c r="M1505" s="49" t="s">
        <v>2079</v>
      </c>
      <c r="N1505" s="49" t="s">
        <v>2096</v>
      </c>
      <c r="O1505" s="33" t="s">
        <v>2011</v>
      </c>
      <c r="P1505" s="49" t="s">
        <v>2081</v>
      </c>
      <c r="Q1505" s="49" t="s">
        <v>2103</v>
      </c>
      <c r="R1505" s="49" t="s">
        <v>2104</v>
      </c>
      <c r="S1505" s="33" t="s">
        <v>2084</v>
      </c>
      <c r="T1505" s="50" t="s">
        <v>2081</v>
      </c>
      <c r="U1505" s="35" t="s">
        <v>1681</v>
      </c>
      <c r="V1505" s="226"/>
      <c r="W1505" s="227"/>
    </row>
    <row r="1506" s="83" customFormat="1" ht="26" customHeight="1" spans="1:23">
      <c r="A1506" s="31" t="s">
        <v>1700</v>
      </c>
      <c r="B1506" s="31" t="s">
        <v>20</v>
      </c>
      <c r="C1506" s="31" t="s">
        <v>5557</v>
      </c>
      <c r="D1506" s="31" t="s">
        <v>5558</v>
      </c>
      <c r="E1506" s="44">
        <v>45536</v>
      </c>
      <c r="F1506" s="45" t="s">
        <v>5534</v>
      </c>
      <c r="G1506" s="45" t="s">
        <v>2169</v>
      </c>
      <c r="H1506" s="46">
        <v>5</v>
      </c>
      <c r="I1506" s="47">
        <v>15</v>
      </c>
      <c r="J1506" s="48">
        <v>1235.23319824169</v>
      </c>
      <c r="K1506" s="51">
        <v>58.6735769164803</v>
      </c>
      <c r="L1506" s="34">
        <v>1176.55962132521</v>
      </c>
      <c r="M1506" s="49" t="s">
        <v>2079</v>
      </c>
      <c r="N1506" s="49" t="s">
        <v>2096</v>
      </c>
      <c r="O1506" s="33" t="s">
        <v>2011</v>
      </c>
      <c r="P1506" s="49" t="s">
        <v>2081</v>
      </c>
      <c r="Q1506" s="49" t="s">
        <v>2103</v>
      </c>
      <c r="R1506" s="49" t="s">
        <v>2104</v>
      </c>
      <c r="S1506" s="33" t="s">
        <v>2084</v>
      </c>
      <c r="T1506" s="50" t="s">
        <v>2081</v>
      </c>
      <c r="U1506" s="35" t="s">
        <v>1681</v>
      </c>
      <c r="V1506" s="226"/>
      <c r="W1506" s="227"/>
    </row>
    <row r="1507" s="83" customFormat="1" ht="26" customHeight="1" spans="1:23">
      <c r="A1507" s="31" t="s">
        <v>1700</v>
      </c>
      <c r="B1507" s="31" t="s">
        <v>20</v>
      </c>
      <c r="C1507" s="31" t="s">
        <v>5559</v>
      </c>
      <c r="D1507" s="31" t="s">
        <v>5560</v>
      </c>
      <c r="E1507" s="44">
        <v>45536</v>
      </c>
      <c r="F1507" s="45" t="s">
        <v>5534</v>
      </c>
      <c r="G1507" s="45" t="s">
        <v>2635</v>
      </c>
      <c r="H1507" s="46">
        <v>5</v>
      </c>
      <c r="I1507" s="47">
        <v>2</v>
      </c>
      <c r="J1507" s="48">
        <v>6310.10694041536</v>
      </c>
      <c r="K1507" s="51">
        <v>299.73007966973</v>
      </c>
      <c r="L1507" s="34">
        <v>6010.37686074563</v>
      </c>
      <c r="M1507" s="49" t="s">
        <v>2123</v>
      </c>
      <c r="N1507" s="76" t="s">
        <v>2110</v>
      </c>
      <c r="O1507" s="33" t="s">
        <v>2011</v>
      </c>
      <c r="P1507" s="49" t="s">
        <v>2081</v>
      </c>
      <c r="Q1507" s="49" t="s">
        <v>2103</v>
      </c>
      <c r="R1507" s="49" t="s">
        <v>2104</v>
      </c>
      <c r="S1507" s="33" t="s">
        <v>2084</v>
      </c>
      <c r="T1507" s="50" t="s">
        <v>2081</v>
      </c>
      <c r="U1507" s="35" t="s">
        <v>1681</v>
      </c>
      <c r="V1507" s="226"/>
      <c r="W1507" s="227"/>
    </row>
    <row r="1508" s="83" customFormat="1" ht="26" customHeight="1" spans="1:23">
      <c r="A1508" s="31" t="s">
        <v>1700</v>
      </c>
      <c r="B1508" s="31" t="s">
        <v>20</v>
      </c>
      <c r="C1508" s="31" t="s">
        <v>5561</v>
      </c>
      <c r="D1508" s="31" t="s">
        <v>5562</v>
      </c>
      <c r="E1508" s="44">
        <v>45536</v>
      </c>
      <c r="F1508" s="45" t="s">
        <v>5534</v>
      </c>
      <c r="G1508" s="45" t="s">
        <v>2095</v>
      </c>
      <c r="H1508" s="46">
        <v>5</v>
      </c>
      <c r="I1508" s="47">
        <v>2</v>
      </c>
      <c r="J1508" s="48">
        <v>35282.2207450842</v>
      </c>
      <c r="K1508" s="51">
        <v>1675.9054853915</v>
      </c>
      <c r="L1508" s="34">
        <v>33606.3152596927</v>
      </c>
      <c r="M1508" s="49" t="s">
        <v>2079</v>
      </c>
      <c r="N1508" s="49" t="s">
        <v>2089</v>
      </c>
      <c r="O1508" s="33" t="s">
        <v>2011</v>
      </c>
      <c r="P1508" s="49" t="s">
        <v>2081</v>
      </c>
      <c r="Q1508" s="49" t="s">
        <v>2103</v>
      </c>
      <c r="R1508" s="49" t="s">
        <v>2104</v>
      </c>
      <c r="S1508" s="33" t="s">
        <v>2084</v>
      </c>
      <c r="T1508" s="50" t="s">
        <v>2081</v>
      </c>
      <c r="U1508" s="35" t="s">
        <v>1681</v>
      </c>
      <c r="V1508" s="226"/>
      <c r="W1508" s="227"/>
    </row>
    <row r="1509" s="83" customFormat="1" ht="26" customHeight="1" spans="1:23">
      <c r="A1509" s="31" t="s">
        <v>1700</v>
      </c>
      <c r="B1509" s="31" t="s">
        <v>20</v>
      </c>
      <c r="C1509" s="31" t="s">
        <v>5563</v>
      </c>
      <c r="D1509" s="31" t="s">
        <v>5564</v>
      </c>
      <c r="E1509" s="44">
        <v>45536</v>
      </c>
      <c r="F1509" s="45" t="s">
        <v>5534</v>
      </c>
      <c r="G1509" s="45" t="s">
        <v>2169</v>
      </c>
      <c r="H1509" s="46">
        <v>5</v>
      </c>
      <c r="I1509" s="47">
        <v>2</v>
      </c>
      <c r="J1509" s="48">
        <v>2218.81976464005</v>
      </c>
      <c r="K1509" s="51">
        <v>105.393938820402</v>
      </c>
      <c r="L1509" s="34">
        <v>2113.42582581965</v>
      </c>
      <c r="M1509" s="49" t="s">
        <v>2123</v>
      </c>
      <c r="N1509" s="76" t="s">
        <v>2110</v>
      </c>
      <c r="O1509" s="33" t="s">
        <v>2011</v>
      </c>
      <c r="P1509" s="49" t="s">
        <v>2081</v>
      </c>
      <c r="Q1509" s="49" t="s">
        <v>2103</v>
      </c>
      <c r="R1509" s="49" t="s">
        <v>2104</v>
      </c>
      <c r="S1509" s="33" t="s">
        <v>2084</v>
      </c>
      <c r="T1509" s="50" t="s">
        <v>2081</v>
      </c>
      <c r="U1509" s="35" t="s">
        <v>1681</v>
      </c>
      <c r="V1509" s="226"/>
      <c r="W1509" s="227"/>
    </row>
    <row r="1510" s="83" customFormat="1" ht="26" customHeight="1" spans="1:23">
      <c r="A1510" s="31" t="s">
        <v>1700</v>
      </c>
      <c r="B1510" s="31" t="s">
        <v>20</v>
      </c>
      <c r="C1510" s="31" t="s">
        <v>5565</v>
      </c>
      <c r="D1510" s="31" t="s">
        <v>5566</v>
      </c>
      <c r="E1510" s="44">
        <v>45536</v>
      </c>
      <c r="F1510" s="45" t="s">
        <v>5534</v>
      </c>
      <c r="G1510" s="45" t="s">
        <v>2095</v>
      </c>
      <c r="H1510" s="46">
        <v>5</v>
      </c>
      <c r="I1510" s="47">
        <v>3</v>
      </c>
      <c r="J1510" s="48">
        <v>1666.82070124179</v>
      </c>
      <c r="K1510" s="51">
        <v>79.173983308985</v>
      </c>
      <c r="L1510" s="34">
        <v>1587.6467179328</v>
      </c>
      <c r="M1510" s="49" t="s">
        <v>2123</v>
      </c>
      <c r="N1510" s="76" t="s">
        <v>2110</v>
      </c>
      <c r="O1510" s="33" t="s">
        <v>2011</v>
      </c>
      <c r="P1510" s="49" t="s">
        <v>2081</v>
      </c>
      <c r="Q1510" s="49" t="s">
        <v>2103</v>
      </c>
      <c r="R1510" s="49" t="s">
        <v>2104</v>
      </c>
      <c r="S1510" s="33" t="s">
        <v>2084</v>
      </c>
      <c r="T1510" s="50" t="s">
        <v>2081</v>
      </c>
      <c r="U1510" s="35" t="s">
        <v>1681</v>
      </c>
      <c r="V1510" s="226"/>
      <c r="W1510" s="227"/>
    </row>
    <row r="1511" s="83" customFormat="1" ht="26" customHeight="1" spans="1:23">
      <c r="A1511" s="31" t="s">
        <v>1700</v>
      </c>
      <c r="B1511" s="31" t="s">
        <v>20</v>
      </c>
      <c r="C1511" s="31" t="s">
        <v>5567</v>
      </c>
      <c r="D1511" s="31" t="s">
        <v>5568</v>
      </c>
      <c r="E1511" s="44">
        <v>45536</v>
      </c>
      <c r="F1511" s="45" t="s">
        <v>5534</v>
      </c>
      <c r="G1511" s="45" t="s">
        <v>2635</v>
      </c>
      <c r="H1511" s="46">
        <v>5</v>
      </c>
      <c r="I1511" s="47">
        <v>2</v>
      </c>
      <c r="J1511" s="48">
        <v>5317.95176110477</v>
      </c>
      <c r="K1511" s="51">
        <v>252.602708652477</v>
      </c>
      <c r="L1511" s="34">
        <v>5065.34905245229</v>
      </c>
      <c r="M1511" s="49" t="s">
        <v>2123</v>
      </c>
      <c r="N1511" s="76" t="s">
        <v>2110</v>
      </c>
      <c r="O1511" s="33" t="s">
        <v>2011</v>
      </c>
      <c r="P1511" s="49" t="s">
        <v>2081</v>
      </c>
      <c r="Q1511" s="49" t="s">
        <v>2103</v>
      </c>
      <c r="R1511" s="49" t="s">
        <v>2104</v>
      </c>
      <c r="S1511" s="33" t="s">
        <v>2084</v>
      </c>
      <c r="T1511" s="50" t="s">
        <v>2081</v>
      </c>
      <c r="U1511" s="35" t="s">
        <v>1681</v>
      </c>
      <c r="V1511" s="226"/>
      <c r="W1511" s="227"/>
    </row>
    <row r="1512" s="83" customFormat="1" ht="26" customHeight="1" spans="1:23">
      <c r="A1512" s="31" t="s">
        <v>1700</v>
      </c>
      <c r="B1512" s="31" t="s">
        <v>20</v>
      </c>
      <c r="C1512" s="31" t="s">
        <v>5569</v>
      </c>
      <c r="D1512" s="31" t="s">
        <v>5570</v>
      </c>
      <c r="E1512" s="44">
        <v>45536</v>
      </c>
      <c r="F1512" s="45" t="s">
        <v>5534</v>
      </c>
      <c r="G1512" s="45" t="s">
        <v>2888</v>
      </c>
      <c r="H1512" s="46">
        <v>5</v>
      </c>
      <c r="I1512" s="47">
        <v>10</v>
      </c>
      <c r="J1512" s="48">
        <v>11905.8621517271</v>
      </c>
      <c r="K1512" s="51">
        <v>565.528452207037</v>
      </c>
      <c r="L1512" s="34">
        <v>11340.3336995201</v>
      </c>
      <c r="M1512" s="49" t="s">
        <v>2079</v>
      </c>
      <c r="N1512" s="76" t="s">
        <v>2110</v>
      </c>
      <c r="O1512" s="33" t="s">
        <v>2011</v>
      </c>
      <c r="P1512" s="49" t="s">
        <v>2081</v>
      </c>
      <c r="Q1512" s="49" t="s">
        <v>2103</v>
      </c>
      <c r="R1512" s="49" t="s">
        <v>2104</v>
      </c>
      <c r="S1512" s="33" t="s">
        <v>2084</v>
      </c>
      <c r="T1512" s="50" t="s">
        <v>2081</v>
      </c>
      <c r="U1512" s="35" t="s">
        <v>1681</v>
      </c>
      <c r="V1512" s="226"/>
      <c r="W1512" s="227"/>
    </row>
    <row r="1513" s="83" customFormat="1" ht="26" customHeight="1" spans="1:23">
      <c r="A1513" s="31" t="s">
        <v>1700</v>
      </c>
      <c r="B1513" s="31" t="s">
        <v>20</v>
      </c>
      <c r="C1513" s="31" t="s">
        <v>5571</v>
      </c>
      <c r="D1513" s="31" t="s">
        <v>5572</v>
      </c>
      <c r="E1513" s="44">
        <v>45536</v>
      </c>
      <c r="F1513" s="45" t="s">
        <v>5534</v>
      </c>
      <c r="G1513" s="45" t="s">
        <v>2169</v>
      </c>
      <c r="H1513" s="46">
        <v>10</v>
      </c>
      <c r="I1513" s="47">
        <v>1</v>
      </c>
      <c r="J1513" s="48">
        <v>17461.9311558664</v>
      </c>
      <c r="K1513" s="51">
        <v>414.720864951827</v>
      </c>
      <c r="L1513" s="34">
        <v>17047.2102909146</v>
      </c>
      <c r="M1513" s="49" t="s">
        <v>2079</v>
      </c>
      <c r="N1513" s="49" t="s">
        <v>2096</v>
      </c>
      <c r="O1513" s="33" t="s">
        <v>2011</v>
      </c>
      <c r="P1513" s="49" t="s">
        <v>2081</v>
      </c>
      <c r="Q1513" s="49" t="s">
        <v>2103</v>
      </c>
      <c r="R1513" s="49" t="s">
        <v>2104</v>
      </c>
      <c r="S1513" s="33" t="s">
        <v>2084</v>
      </c>
      <c r="T1513" s="50" t="s">
        <v>2081</v>
      </c>
      <c r="U1513" s="35" t="s">
        <v>1681</v>
      </c>
      <c r="V1513" s="226"/>
      <c r="W1513" s="227"/>
    </row>
    <row r="1514" s="83" customFormat="1" ht="26" customHeight="1" spans="1:23">
      <c r="A1514" s="31" t="s">
        <v>1700</v>
      </c>
      <c r="B1514" s="31" t="s">
        <v>20</v>
      </c>
      <c r="C1514" s="31" t="s">
        <v>5573</v>
      </c>
      <c r="D1514" s="31" t="s">
        <v>5574</v>
      </c>
      <c r="E1514" s="44">
        <v>45536</v>
      </c>
      <c r="F1514" s="45" t="s">
        <v>5534</v>
      </c>
      <c r="G1514" s="45" t="s">
        <v>2169</v>
      </c>
      <c r="H1514" s="46">
        <v>5</v>
      </c>
      <c r="I1514" s="47">
        <v>3</v>
      </c>
      <c r="J1514" s="48">
        <v>4464.69830689766</v>
      </c>
      <c r="K1514" s="51">
        <v>212.073169577639</v>
      </c>
      <c r="L1514" s="34">
        <v>4252.62513732002</v>
      </c>
      <c r="M1514" s="49" t="s">
        <v>2079</v>
      </c>
      <c r="N1514" s="49" t="s">
        <v>2096</v>
      </c>
      <c r="O1514" s="33" t="s">
        <v>2011</v>
      </c>
      <c r="P1514" s="49" t="s">
        <v>2081</v>
      </c>
      <c r="Q1514" s="49" t="s">
        <v>2103</v>
      </c>
      <c r="R1514" s="49" t="s">
        <v>2104</v>
      </c>
      <c r="S1514" s="33" t="s">
        <v>2084</v>
      </c>
      <c r="T1514" s="50" t="s">
        <v>2081</v>
      </c>
      <c r="U1514" s="35" t="s">
        <v>1681</v>
      </c>
      <c r="V1514" s="226"/>
      <c r="W1514" s="227"/>
    </row>
    <row r="1515" s="83" customFormat="1" ht="26" customHeight="1" spans="1:23">
      <c r="A1515" s="31" t="s">
        <v>1700</v>
      </c>
      <c r="B1515" s="31" t="s">
        <v>20</v>
      </c>
      <c r="C1515" s="31" t="s">
        <v>5575</v>
      </c>
      <c r="D1515" s="31" t="s">
        <v>5576</v>
      </c>
      <c r="E1515" s="44">
        <v>45536</v>
      </c>
      <c r="F1515" s="45" t="s">
        <v>5534</v>
      </c>
      <c r="G1515" s="45" t="s">
        <v>2095</v>
      </c>
      <c r="H1515" s="46">
        <v>5</v>
      </c>
      <c r="I1515" s="47">
        <v>1</v>
      </c>
      <c r="J1515" s="48">
        <v>2091.26268259697</v>
      </c>
      <c r="K1515" s="51">
        <v>99.3349774233561</v>
      </c>
      <c r="L1515" s="34">
        <v>1991.92770517361</v>
      </c>
      <c r="M1515" s="49" t="s">
        <v>2079</v>
      </c>
      <c r="N1515" s="49" t="s">
        <v>2096</v>
      </c>
      <c r="O1515" s="33" t="s">
        <v>2011</v>
      </c>
      <c r="P1515" s="49" t="s">
        <v>2081</v>
      </c>
      <c r="Q1515" s="49" t="s">
        <v>2103</v>
      </c>
      <c r="R1515" s="49" t="s">
        <v>2104</v>
      </c>
      <c r="S1515" s="33" t="s">
        <v>2084</v>
      </c>
      <c r="T1515" s="50" t="s">
        <v>2081</v>
      </c>
      <c r="U1515" s="35" t="s">
        <v>1681</v>
      </c>
      <c r="V1515" s="226"/>
      <c r="W1515" s="227"/>
    </row>
    <row r="1516" s="83" customFormat="1" ht="26" customHeight="1" spans="1:23">
      <c r="A1516" s="31" t="s">
        <v>1700</v>
      </c>
      <c r="B1516" s="31" t="s">
        <v>20</v>
      </c>
      <c r="C1516" s="31" t="s">
        <v>5577</v>
      </c>
      <c r="D1516" s="31" t="s">
        <v>5578</v>
      </c>
      <c r="E1516" s="44">
        <v>45536</v>
      </c>
      <c r="F1516" s="45" t="s">
        <v>5534</v>
      </c>
      <c r="G1516" s="45" t="s">
        <v>2169</v>
      </c>
      <c r="H1516" s="46">
        <v>5</v>
      </c>
      <c r="I1516" s="47">
        <v>2</v>
      </c>
      <c r="J1516" s="48">
        <v>27741.8413823237</v>
      </c>
      <c r="K1516" s="51">
        <v>1317.73746566038</v>
      </c>
      <c r="L1516" s="34">
        <v>26424.1039166633</v>
      </c>
      <c r="M1516" s="49" t="s">
        <v>2079</v>
      </c>
      <c r="N1516" s="49" t="s">
        <v>2096</v>
      </c>
      <c r="O1516" s="33" t="s">
        <v>2011</v>
      </c>
      <c r="P1516" s="49" t="s">
        <v>2081</v>
      </c>
      <c r="Q1516" s="49" t="s">
        <v>2103</v>
      </c>
      <c r="R1516" s="49" t="s">
        <v>2104</v>
      </c>
      <c r="S1516" s="33" t="s">
        <v>2084</v>
      </c>
      <c r="T1516" s="50" t="s">
        <v>2081</v>
      </c>
      <c r="U1516" s="35" t="s">
        <v>1681</v>
      </c>
      <c r="V1516" s="226"/>
      <c r="W1516" s="227"/>
    </row>
    <row r="1517" s="83" customFormat="1" ht="26" customHeight="1" spans="1:23">
      <c r="A1517" s="31" t="s">
        <v>1700</v>
      </c>
      <c r="B1517" s="31" t="s">
        <v>20</v>
      </c>
      <c r="C1517" s="31" t="s">
        <v>5579</v>
      </c>
      <c r="D1517" s="31" t="s">
        <v>5580</v>
      </c>
      <c r="E1517" s="44">
        <v>45536</v>
      </c>
      <c r="F1517" s="45" t="s">
        <v>5534</v>
      </c>
      <c r="G1517" s="45" t="s">
        <v>2169</v>
      </c>
      <c r="H1517" s="46">
        <v>10</v>
      </c>
      <c r="I1517" s="47">
        <v>1</v>
      </c>
      <c r="J1517" s="48">
        <v>45440.7072124251</v>
      </c>
      <c r="K1517" s="51">
        <v>1079.2167962951</v>
      </c>
      <c r="L1517" s="34">
        <v>44361.49041613</v>
      </c>
      <c r="M1517" s="49" t="s">
        <v>2079</v>
      </c>
      <c r="N1517" s="49" t="s">
        <v>2096</v>
      </c>
      <c r="O1517" s="33" t="s">
        <v>2011</v>
      </c>
      <c r="P1517" s="49" t="s">
        <v>2081</v>
      </c>
      <c r="Q1517" s="49" t="s">
        <v>2103</v>
      </c>
      <c r="R1517" s="49" t="s">
        <v>2104</v>
      </c>
      <c r="S1517" s="33" t="s">
        <v>2084</v>
      </c>
      <c r="T1517" s="50" t="s">
        <v>2081</v>
      </c>
      <c r="U1517" s="35" t="s">
        <v>1681</v>
      </c>
      <c r="V1517" s="226"/>
      <c r="W1517" s="227"/>
    </row>
    <row r="1518" s="83" customFormat="1" ht="26" customHeight="1" spans="1:23">
      <c r="A1518" s="31" t="s">
        <v>1700</v>
      </c>
      <c r="B1518" s="31" t="s">
        <v>20</v>
      </c>
      <c r="C1518" s="31" t="s">
        <v>5581</v>
      </c>
      <c r="D1518" s="31" t="s">
        <v>5582</v>
      </c>
      <c r="E1518" s="44">
        <v>45536</v>
      </c>
      <c r="F1518" s="45" t="s">
        <v>5534</v>
      </c>
      <c r="G1518" s="45" t="s">
        <v>2169</v>
      </c>
      <c r="H1518" s="46">
        <v>5</v>
      </c>
      <c r="I1518" s="47">
        <v>10</v>
      </c>
      <c r="J1518" s="48">
        <v>53576.379682772</v>
      </c>
      <c r="K1518" s="51">
        <v>2544.87803493167</v>
      </c>
      <c r="L1518" s="34">
        <v>51031.5016478403</v>
      </c>
      <c r="M1518" s="49" t="s">
        <v>2079</v>
      </c>
      <c r="N1518" s="76" t="s">
        <v>2110</v>
      </c>
      <c r="O1518" s="33" t="s">
        <v>2011</v>
      </c>
      <c r="P1518" s="49" t="s">
        <v>2081</v>
      </c>
      <c r="Q1518" s="49" t="s">
        <v>2103</v>
      </c>
      <c r="R1518" s="49" t="s">
        <v>2104</v>
      </c>
      <c r="S1518" s="33" t="s">
        <v>2084</v>
      </c>
      <c r="T1518" s="50" t="s">
        <v>2081</v>
      </c>
      <c r="U1518" s="35" t="s">
        <v>1681</v>
      </c>
      <c r="V1518" s="226"/>
      <c r="W1518" s="227"/>
    </row>
    <row r="1519" s="83" customFormat="1" ht="26" customHeight="1" spans="1:23">
      <c r="A1519" s="31" t="s">
        <v>1700</v>
      </c>
      <c r="B1519" s="31" t="s">
        <v>20</v>
      </c>
      <c r="C1519" s="31" t="s">
        <v>5583</v>
      </c>
      <c r="D1519" s="31" t="s">
        <v>5584</v>
      </c>
      <c r="E1519" s="44">
        <v>45536</v>
      </c>
      <c r="F1519" s="45" t="s">
        <v>5534</v>
      </c>
      <c r="G1519" s="45" t="s">
        <v>2169</v>
      </c>
      <c r="H1519" s="46">
        <v>5</v>
      </c>
      <c r="I1519" s="47">
        <v>1</v>
      </c>
      <c r="J1519" s="48">
        <v>3551.91554193192</v>
      </c>
      <c r="K1519" s="51">
        <v>168.715988241766</v>
      </c>
      <c r="L1519" s="34">
        <v>3383.19955369015</v>
      </c>
      <c r="M1519" s="49" t="s">
        <v>2079</v>
      </c>
      <c r="N1519" s="76" t="s">
        <v>2110</v>
      </c>
      <c r="O1519" s="33" t="s">
        <v>2011</v>
      </c>
      <c r="P1519" s="49" t="s">
        <v>2081</v>
      </c>
      <c r="Q1519" s="49" t="s">
        <v>2103</v>
      </c>
      <c r="R1519" s="49" t="s">
        <v>2104</v>
      </c>
      <c r="S1519" s="33" t="s">
        <v>2084</v>
      </c>
      <c r="T1519" s="50" t="s">
        <v>2081</v>
      </c>
      <c r="U1519" s="35" t="s">
        <v>1681</v>
      </c>
      <c r="V1519" s="226"/>
      <c r="W1519" s="227"/>
    </row>
    <row r="1520" s="83" customFormat="1" ht="26" customHeight="1" spans="1:23">
      <c r="A1520" s="31" t="s">
        <v>1700</v>
      </c>
      <c r="B1520" s="31" t="s">
        <v>20</v>
      </c>
      <c r="C1520" s="31" t="s">
        <v>5585</v>
      </c>
      <c r="D1520" s="31" t="s">
        <v>5586</v>
      </c>
      <c r="E1520" s="44">
        <v>45536</v>
      </c>
      <c r="F1520" s="45" t="s">
        <v>5534</v>
      </c>
      <c r="G1520" s="45" t="s">
        <v>2169</v>
      </c>
      <c r="H1520" s="46">
        <v>5</v>
      </c>
      <c r="I1520" s="47">
        <v>2</v>
      </c>
      <c r="J1520" s="48">
        <v>654.822418344991</v>
      </c>
      <c r="K1520" s="51">
        <v>31.1040648713871</v>
      </c>
      <c r="L1520" s="34">
        <v>623.718353473604</v>
      </c>
      <c r="M1520" s="49" t="s">
        <v>2079</v>
      </c>
      <c r="N1520" s="76" t="s">
        <v>2110</v>
      </c>
      <c r="O1520" s="33" t="s">
        <v>2011</v>
      </c>
      <c r="P1520" s="49" t="s">
        <v>2081</v>
      </c>
      <c r="Q1520" s="49" t="s">
        <v>2103</v>
      </c>
      <c r="R1520" s="49" t="s">
        <v>2104</v>
      </c>
      <c r="S1520" s="33" t="s">
        <v>2084</v>
      </c>
      <c r="T1520" s="50" t="s">
        <v>2081</v>
      </c>
      <c r="U1520" s="35" t="s">
        <v>1681</v>
      </c>
      <c r="V1520" s="226"/>
      <c r="W1520" s="227"/>
    </row>
    <row r="1521" s="83" customFormat="1" ht="26" customHeight="1" spans="1:23">
      <c r="A1521" s="31" t="s">
        <v>1700</v>
      </c>
      <c r="B1521" s="31" t="s">
        <v>20</v>
      </c>
      <c r="C1521" s="31" t="s">
        <v>5587</v>
      </c>
      <c r="D1521" s="31" t="s">
        <v>5588</v>
      </c>
      <c r="E1521" s="44">
        <v>45536</v>
      </c>
      <c r="F1521" s="45" t="s">
        <v>5534</v>
      </c>
      <c r="G1521" s="45" t="s">
        <v>2893</v>
      </c>
      <c r="H1521" s="46">
        <v>5</v>
      </c>
      <c r="I1521" s="47">
        <v>15</v>
      </c>
      <c r="J1521" s="48">
        <v>1785.87932275907</v>
      </c>
      <c r="K1521" s="51">
        <v>84.8292678310558</v>
      </c>
      <c r="L1521" s="34">
        <v>1701.05005492801</v>
      </c>
      <c r="M1521" s="49" t="s">
        <v>2079</v>
      </c>
      <c r="N1521" s="76" t="s">
        <v>2110</v>
      </c>
      <c r="O1521" s="33" t="s">
        <v>2011</v>
      </c>
      <c r="P1521" s="49" t="s">
        <v>2081</v>
      </c>
      <c r="Q1521" s="49" t="s">
        <v>2103</v>
      </c>
      <c r="R1521" s="49" t="s">
        <v>2104</v>
      </c>
      <c r="S1521" s="33" t="s">
        <v>2084</v>
      </c>
      <c r="T1521" s="50" t="s">
        <v>2081</v>
      </c>
      <c r="U1521" s="35" t="s">
        <v>1681</v>
      </c>
      <c r="V1521" s="226"/>
      <c r="W1521" s="227"/>
    </row>
    <row r="1522" s="83" customFormat="1" ht="26" customHeight="1" spans="1:23">
      <c r="A1522" s="31" t="s">
        <v>1700</v>
      </c>
      <c r="B1522" s="31" t="s">
        <v>20</v>
      </c>
      <c r="C1522" s="31" t="s">
        <v>5589</v>
      </c>
      <c r="D1522" s="31" t="s">
        <v>5590</v>
      </c>
      <c r="E1522" s="44">
        <v>45536</v>
      </c>
      <c r="F1522" s="45" t="s">
        <v>5534</v>
      </c>
      <c r="G1522" s="45" t="s">
        <v>5591</v>
      </c>
      <c r="H1522" s="46">
        <v>5</v>
      </c>
      <c r="I1522" s="47">
        <v>15</v>
      </c>
      <c r="J1522" s="48">
        <v>3348.52373017325</v>
      </c>
      <c r="K1522" s="51">
        <v>159.054877183229</v>
      </c>
      <c r="L1522" s="34">
        <v>3189.46885299002</v>
      </c>
      <c r="M1522" s="49" t="s">
        <v>2079</v>
      </c>
      <c r="N1522" s="76" t="s">
        <v>2110</v>
      </c>
      <c r="O1522" s="33" t="s">
        <v>2011</v>
      </c>
      <c r="P1522" s="49" t="s">
        <v>2081</v>
      </c>
      <c r="Q1522" s="49" t="s">
        <v>2103</v>
      </c>
      <c r="R1522" s="49" t="s">
        <v>2104</v>
      </c>
      <c r="S1522" s="33" t="s">
        <v>2084</v>
      </c>
      <c r="T1522" s="50" t="s">
        <v>2081</v>
      </c>
      <c r="U1522" s="35" t="s">
        <v>1681</v>
      </c>
      <c r="V1522" s="226"/>
      <c r="W1522" s="227"/>
    </row>
    <row r="1523" s="83" customFormat="1" ht="26" customHeight="1" spans="1:23">
      <c r="A1523" s="31" t="s">
        <v>1700</v>
      </c>
      <c r="B1523" s="31" t="s">
        <v>20</v>
      </c>
      <c r="C1523" s="31" t="s">
        <v>5592</v>
      </c>
      <c r="D1523" s="31" t="s">
        <v>5593</v>
      </c>
      <c r="E1523" s="44">
        <v>45536</v>
      </c>
      <c r="F1523" s="45" t="s">
        <v>5534</v>
      </c>
      <c r="G1523" s="45" t="s">
        <v>2893</v>
      </c>
      <c r="H1523" s="46">
        <v>5</v>
      </c>
      <c r="I1523" s="47">
        <v>15</v>
      </c>
      <c r="J1523" s="48">
        <v>1785.87932275907</v>
      </c>
      <c r="K1523" s="51">
        <v>84.8292678310558</v>
      </c>
      <c r="L1523" s="34">
        <v>1701.05005492801</v>
      </c>
      <c r="M1523" s="49" t="s">
        <v>2079</v>
      </c>
      <c r="N1523" s="76" t="s">
        <v>2110</v>
      </c>
      <c r="O1523" s="33" t="s">
        <v>1997</v>
      </c>
      <c r="P1523" s="49" t="s">
        <v>2081</v>
      </c>
      <c r="Q1523" s="49" t="s">
        <v>2103</v>
      </c>
      <c r="R1523" s="49" t="s">
        <v>2104</v>
      </c>
      <c r="S1523" s="33" t="s">
        <v>2084</v>
      </c>
      <c r="T1523" s="50" t="s">
        <v>2081</v>
      </c>
      <c r="U1523" s="35" t="s">
        <v>1681</v>
      </c>
      <c r="V1523" s="226"/>
      <c r="W1523" s="227"/>
    </row>
    <row r="1524" s="83" customFormat="1" ht="26" customHeight="1" spans="1:23">
      <c r="A1524" s="31" t="s">
        <v>1700</v>
      </c>
      <c r="B1524" s="31" t="s">
        <v>20</v>
      </c>
      <c r="C1524" s="31" t="s">
        <v>5594</v>
      </c>
      <c r="D1524" s="31" t="s">
        <v>5595</v>
      </c>
      <c r="E1524" s="44">
        <v>45536</v>
      </c>
      <c r="F1524" s="45" t="s">
        <v>5534</v>
      </c>
      <c r="G1524" s="45" t="s">
        <v>2169</v>
      </c>
      <c r="H1524" s="46">
        <v>5</v>
      </c>
      <c r="I1524" s="47">
        <v>2</v>
      </c>
      <c r="J1524" s="48">
        <v>4266.26727103555</v>
      </c>
      <c r="K1524" s="51">
        <v>202.647695374189</v>
      </c>
      <c r="L1524" s="34">
        <v>4063.61957566136</v>
      </c>
      <c r="M1524" s="49" t="s">
        <v>2079</v>
      </c>
      <c r="N1524" s="76" t="s">
        <v>2110</v>
      </c>
      <c r="O1524" s="33" t="s">
        <v>1997</v>
      </c>
      <c r="P1524" s="49" t="s">
        <v>2081</v>
      </c>
      <c r="Q1524" s="49" t="s">
        <v>2103</v>
      </c>
      <c r="R1524" s="49" t="s">
        <v>2104</v>
      </c>
      <c r="S1524" s="33" t="s">
        <v>2084</v>
      </c>
      <c r="T1524" s="50" t="s">
        <v>2081</v>
      </c>
      <c r="U1524" s="35" t="s">
        <v>1681</v>
      </c>
      <c r="V1524" s="226"/>
      <c r="W1524" s="227"/>
    </row>
    <row r="1525" s="83" customFormat="1" ht="26" customHeight="1" spans="1:23">
      <c r="A1525" s="31" t="s">
        <v>1700</v>
      </c>
      <c r="B1525" s="31" t="s">
        <v>20</v>
      </c>
      <c r="C1525" s="31" t="s">
        <v>5596</v>
      </c>
      <c r="D1525" s="31" t="s">
        <v>5597</v>
      </c>
      <c r="E1525" s="44">
        <v>45536</v>
      </c>
      <c r="F1525" s="45" t="s">
        <v>5534</v>
      </c>
      <c r="G1525" s="45" t="s">
        <v>2092</v>
      </c>
      <c r="H1525" s="46">
        <v>1</v>
      </c>
      <c r="I1525" s="47">
        <v>300</v>
      </c>
      <c r="J1525" s="48">
        <v>78876.3367551921</v>
      </c>
      <c r="K1525" s="51">
        <v>18733.1299793581</v>
      </c>
      <c r="L1525" s="34">
        <v>60143.206775834</v>
      </c>
      <c r="M1525" s="49" t="s">
        <v>2123</v>
      </c>
      <c r="N1525" s="76" t="s">
        <v>2110</v>
      </c>
      <c r="O1525" s="33" t="s">
        <v>1997</v>
      </c>
      <c r="P1525" s="49" t="s">
        <v>2081</v>
      </c>
      <c r="Q1525" s="49" t="s">
        <v>2103</v>
      </c>
      <c r="R1525" s="49" t="s">
        <v>2104</v>
      </c>
      <c r="S1525" s="33" t="s">
        <v>2084</v>
      </c>
      <c r="T1525" s="50" t="s">
        <v>2081</v>
      </c>
      <c r="U1525" s="35" t="s">
        <v>1681</v>
      </c>
      <c r="V1525" s="226"/>
      <c r="W1525" s="227"/>
    </row>
    <row r="1526" s="83" customFormat="1" ht="26" customHeight="1" spans="1:23">
      <c r="A1526" s="31" t="s">
        <v>1700</v>
      </c>
      <c r="B1526" s="31" t="s">
        <v>20</v>
      </c>
      <c r="C1526" s="31" t="s">
        <v>5598</v>
      </c>
      <c r="D1526" s="31" t="s">
        <v>5599</v>
      </c>
      <c r="E1526" s="44">
        <v>45536</v>
      </c>
      <c r="F1526" s="45" t="s">
        <v>5534</v>
      </c>
      <c r="G1526" s="45" t="s">
        <v>2169</v>
      </c>
      <c r="H1526" s="46">
        <v>5</v>
      </c>
      <c r="I1526" s="47">
        <v>20</v>
      </c>
      <c r="J1526" s="48">
        <v>56552.8452207037</v>
      </c>
      <c r="K1526" s="51">
        <v>2686.26014798343</v>
      </c>
      <c r="L1526" s="34">
        <v>53866.5850727203</v>
      </c>
      <c r="M1526" s="49" t="s">
        <v>2079</v>
      </c>
      <c r="N1526" s="49" t="s">
        <v>2356</v>
      </c>
      <c r="O1526" s="33" t="s">
        <v>1997</v>
      </c>
      <c r="P1526" s="49" t="s">
        <v>2081</v>
      </c>
      <c r="Q1526" s="49" t="s">
        <v>2103</v>
      </c>
      <c r="R1526" s="49" t="s">
        <v>2104</v>
      </c>
      <c r="S1526" s="33" t="s">
        <v>2084</v>
      </c>
      <c r="T1526" s="50" t="s">
        <v>2081</v>
      </c>
      <c r="U1526" s="35" t="s">
        <v>1681</v>
      </c>
      <c r="V1526" s="226"/>
      <c r="W1526" s="227"/>
    </row>
    <row r="1527" s="83" customFormat="1" ht="26" customHeight="1" spans="1:23">
      <c r="A1527" s="31" t="s">
        <v>1700</v>
      </c>
      <c r="B1527" s="31" t="s">
        <v>20</v>
      </c>
      <c r="C1527" s="31" t="s">
        <v>5600</v>
      </c>
      <c r="D1527" s="31" t="s">
        <v>5601</v>
      </c>
      <c r="E1527" s="44">
        <v>45536</v>
      </c>
      <c r="F1527" s="45" t="s">
        <v>5534</v>
      </c>
      <c r="G1527" s="45" t="s">
        <v>2095</v>
      </c>
      <c r="H1527" s="46">
        <v>5</v>
      </c>
      <c r="I1527" s="47">
        <v>2</v>
      </c>
      <c r="J1527" s="48">
        <v>5556.06900413932</v>
      </c>
      <c r="K1527" s="51">
        <v>263.913277696618</v>
      </c>
      <c r="L1527" s="34">
        <v>5292.1557264427</v>
      </c>
      <c r="M1527" s="49" t="s">
        <v>2123</v>
      </c>
      <c r="N1527" s="76" t="s">
        <v>2110</v>
      </c>
      <c r="O1527" s="33" t="s">
        <v>1997</v>
      </c>
      <c r="P1527" s="49" t="s">
        <v>2081</v>
      </c>
      <c r="Q1527" s="49" t="s">
        <v>2103</v>
      </c>
      <c r="R1527" s="49" t="s">
        <v>2104</v>
      </c>
      <c r="S1527" s="33" t="s">
        <v>2084</v>
      </c>
      <c r="T1527" s="50" t="s">
        <v>2081</v>
      </c>
      <c r="U1527" s="35" t="s">
        <v>1681</v>
      </c>
      <c r="V1527" s="226"/>
      <c r="W1527" s="227"/>
    </row>
    <row r="1528" s="83" customFormat="1" ht="26" customHeight="1" spans="1:23">
      <c r="A1528" s="31" t="s">
        <v>1700</v>
      </c>
      <c r="B1528" s="31" t="s">
        <v>20</v>
      </c>
      <c r="C1528" s="31" t="s">
        <v>5602</v>
      </c>
      <c r="D1528" s="31" t="s">
        <v>5603</v>
      </c>
      <c r="E1528" s="44">
        <v>45536</v>
      </c>
      <c r="F1528" s="45" t="s">
        <v>5534</v>
      </c>
      <c r="G1528" s="45" t="s">
        <v>2095</v>
      </c>
      <c r="H1528" s="46">
        <v>5</v>
      </c>
      <c r="I1528" s="47">
        <v>20</v>
      </c>
      <c r="J1528" s="48">
        <v>1587.44828689695</v>
      </c>
      <c r="K1528" s="51">
        <v>75.4037936276051</v>
      </c>
      <c r="L1528" s="34">
        <v>1512.04449326934</v>
      </c>
      <c r="M1528" s="49" t="s">
        <v>2123</v>
      </c>
      <c r="N1528" s="76" t="s">
        <v>2110</v>
      </c>
      <c r="O1528" s="33" t="s">
        <v>1997</v>
      </c>
      <c r="P1528" s="49" t="s">
        <v>2081</v>
      </c>
      <c r="Q1528" s="49" t="s">
        <v>2103</v>
      </c>
      <c r="R1528" s="49" t="s">
        <v>2104</v>
      </c>
      <c r="S1528" s="33" t="s">
        <v>2084</v>
      </c>
      <c r="T1528" s="50" t="s">
        <v>2081</v>
      </c>
      <c r="U1528" s="35" t="s">
        <v>1681</v>
      </c>
      <c r="V1528" s="226"/>
      <c r="W1528" s="227"/>
    </row>
    <row r="1529" s="83" customFormat="1" ht="26" customHeight="1" spans="1:23">
      <c r="A1529" s="31" t="s">
        <v>1700</v>
      </c>
      <c r="B1529" s="31" t="s">
        <v>20</v>
      </c>
      <c r="C1529" s="31" t="s">
        <v>5604</v>
      </c>
      <c r="D1529" s="31" t="s">
        <v>4143</v>
      </c>
      <c r="E1529" s="44">
        <v>45536</v>
      </c>
      <c r="F1529" s="45" t="s">
        <v>5534</v>
      </c>
      <c r="G1529" s="45" t="s">
        <v>2092</v>
      </c>
      <c r="H1529" s="46">
        <v>5</v>
      </c>
      <c r="I1529" s="47">
        <v>4</v>
      </c>
      <c r="J1529" s="48">
        <v>44646.9830689766</v>
      </c>
      <c r="K1529" s="51">
        <v>2120.73169577639</v>
      </c>
      <c r="L1529" s="34">
        <v>42526.2513732002</v>
      </c>
      <c r="M1529" s="49" t="s">
        <v>2079</v>
      </c>
      <c r="N1529" s="76" t="s">
        <v>2110</v>
      </c>
      <c r="O1529" s="33" t="s">
        <v>1997</v>
      </c>
      <c r="P1529" s="49" t="s">
        <v>2081</v>
      </c>
      <c r="Q1529" s="49" t="s">
        <v>2103</v>
      </c>
      <c r="R1529" s="49" t="s">
        <v>2104</v>
      </c>
      <c r="S1529" s="33" t="s">
        <v>2084</v>
      </c>
      <c r="T1529" s="50" t="s">
        <v>2081</v>
      </c>
      <c r="U1529" s="35" t="s">
        <v>1681</v>
      </c>
      <c r="V1529" s="226"/>
      <c r="W1529" s="227"/>
    </row>
    <row r="1530" s="83" customFormat="1" ht="26" customHeight="1" spans="1:23">
      <c r="A1530" s="31" t="s">
        <v>1700</v>
      </c>
      <c r="B1530" s="31" t="s">
        <v>20</v>
      </c>
      <c r="C1530" s="31" t="s">
        <v>5605</v>
      </c>
      <c r="D1530" s="31" t="s">
        <v>5606</v>
      </c>
      <c r="E1530" s="44">
        <v>45536</v>
      </c>
      <c r="F1530" s="45" t="s">
        <v>5534</v>
      </c>
      <c r="G1530" s="45" t="s">
        <v>2095</v>
      </c>
      <c r="H1530" s="46">
        <v>1</v>
      </c>
      <c r="I1530" s="47">
        <v>100000</v>
      </c>
      <c r="J1530" s="48">
        <v>178387.496886147</v>
      </c>
      <c r="K1530" s="51">
        <v>42367.0305104599</v>
      </c>
      <c r="L1530" s="34">
        <v>136020.466375687</v>
      </c>
      <c r="M1530" s="49" t="s">
        <v>2123</v>
      </c>
      <c r="N1530" s="76" t="s">
        <v>2110</v>
      </c>
      <c r="O1530" s="33" t="s">
        <v>1997</v>
      </c>
      <c r="P1530" s="49" t="s">
        <v>2081</v>
      </c>
      <c r="Q1530" s="49" t="s">
        <v>2103</v>
      </c>
      <c r="R1530" s="49" t="s">
        <v>2104</v>
      </c>
      <c r="S1530" s="33" t="s">
        <v>2084</v>
      </c>
      <c r="T1530" s="50" t="s">
        <v>2081</v>
      </c>
      <c r="U1530" s="35" t="s">
        <v>1681</v>
      </c>
      <c r="V1530" s="226"/>
      <c r="W1530" s="227"/>
    </row>
    <row r="1531" s="83" customFormat="1" ht="26" customHeight="1" spans="1:23">
      <c r="A1531" s="31" t="s">
        <v>1700</v>
      </c>
      <c r="B1531" s="31" t="s">
        <v>20</v>
      </c>
      <c r="C1531" s="31" t="s">
        <v>5607</v>
      </c>
      <c r="D1531" s="31" t="s">
        <v>5608</v>
      </c>
      <c r="E1531" s="44">
        <v>45536</v>
      </c>
      <c r="F1531" s="45" t="s">
        <v>5534</v>
      </c>
      <c r="G1531" s="45" t="s">
        <v>2095</v>
      </c>
      <c r="H1531" s="46">
        <v>1</v>
      </c>
      <c r="I1531" s="47">
        <v>100000</v>
      </c>
      <c r="J1531" s="48">
        <v>154335.250114981</v>
      </c>
      <c r="K1531" s="51">
        <v>36654.621902308</v>
      </c>
      <c r="L1531" s="34">
        <v>117680.628212673</v>
      </c>
      <c r="M1531" s="49" t="s">
        <v>2123</v>
      </c>
      <c r="N1531" s="76" t="s">
        <v>2110</v>
      </c>
      <c r="O1531" s="33" t="s">
        <v>1997</v>
      </c>
      <c r="P1531" s="49" t="s">
        <v>2081</v>
      </c>
      <c r="Q1531" s="49" t="s">
        <v>2103</v>
      </c>
      <c r="R1531" s="49" t="s">
        <v>2104</v>
      </c>
      <c r="S1531" s="33" t="s">
        <v>2084</v>
      </c>
      <c r="T1531" s="50" t="s">
        <v>2081</v>
      </c>
      <c r="U1531" s="35" t="s">
        <v>1681</v>
      </c>
      <c r="V1531" s="226"/>
      <c r="W1531" s="227"/>
    </row>
    <row r="1532" s="83" customFormat="1" ht="26" customHeight="1" spans="1:23">
      <c r="A1532" s="31" t="s">
        <v>1700</v>
      </c>
      <c r="B1532" s="31" t="s">
        <v>20</v>
      </c>
      <c r="C1532" s="31" t="s">
        <v>5609</v>
      </c>
      <c r="D1532" s="31" t="s">
        <v>5610</v>
      </c>
      <c r="E1532" s="44">
        <v>45536</v>
      </c>
      <c r="F1532" s="45" t="s">
        <v>5534</v>
      </c>
      <c r="G1532" s="45" t="s">
        <v>2095</v>
      </c>
      <c r="H1532" s="46">
        <v>1</v>
      </c>
      <c r="I1532" s="47">
        <v>10000</v>
      </c>
      <c r="J1532" s="48">
        <v>126274.295548621</v>
      </c>
      <c r="K1532" s="51">
        <v>29990.1451927975</v>
      </c>
      <c r="L1532" s="34">
        <v>96284.1503558235</v>
      </c>
      <c r="M1532" s="49" t="s">
        <v>2123</v>
      </c>
      <c r="N1532" s="76" t="s">
        <v>2110</v>
      </c>
      <c r="O1532" s="33" t="s">
        <v>1997</v>
      </c>
      <c r="P1532" s="49" t="s">
        <v>2081</v>
      </c>
      <c r="Q1532" s="49" t="s">
        <v>2103</v>
      </c>
      <c r="R1532" s="49" t="s">
        <v>2104</v>
      </c>
      <c r="S1532" s="33" t="s">
        <v>2084</v>
      </c>
      <c r="T1532" s="50" t="s">
        <v>2081</v>
      </c>
      <c r="U1532" s="35" t="s">
        <v>1681</v>
      </c>
      <c r="V1532" s="226"/>
      <c r="W1532" s="227"/>
    </row>
    <row r="1533" s="83" customFormat="1" ht="26" customHeight="1" spans="1:23">
      <c r="A1533" s="31" t="s">
        <v>1700</v>
      </c>
      <c r="B1533" s="31" t="s">
        <v>20</v>
      </c>
      <c r="C1533" s="31" t="s">
        <v>5611</v>
      </c>
      <c r="D1533" s="31" t="s">
        <v>5612</v>
      </c>
      <c r="E1533" s="44">
        <v>45536</v>
      </c>
      <c r="F1533" s="45" t="s">
        <v>5534</v>
      </c>
      <c r="G1533" s="45" t="s">
        <v>2095</v>
      </c>
      <c r="H1533" s="46">
        <v>1</v>
      </c>
      <c r="I1533" s="47">
        <v>100000</v>
      </c>
      <c r="J1533" s="48">
        <v>81176.3328526848</v>
      </c>
      <c r="K1533" s="51">
        <v>19279.3790525126</v>
      </c>
      <c r="L1533" s="34">
        <v>61896.9538001722</v>
      </c>
      <c r="M1533" s="49" t="s">
        <v>2123</v>
      </c>
      <c r="N1533" s="76" t="s">
        <v>2110</v>
      </c>
      <c r="O1533" s="33" t="s">
        <v>1997</v>
      </c>
      <c r="P1533" s="49" t="s">
        <v>2081</v>
      </c>
      <c r="Q1533" s="49" t="s">
        <v>2103</v>
      </c>
      <c r="R1533" s="49" t="s">
        <v>2104</v>
      </c>
      <c r="S1533" s="33" t="s">
        <v>2084</v>
      </c>
      <c r="T1533" s="50" t="s">
        <v>2081</v>
      </c>
      <c r="U1533" s="35" t="s">
        <v>1681</v>
      </c>
      <c r="V1533" s="226"/>
      <c r="W1533" s="227"/>
    </row>
    <row r="1534" s="83" customFormat="1" ht="26" customHeight="1" spans="1:23">
      <c r="A1534" s="31" t="s">
        <v>1700</v>
      </c>
      <c r="B1534" s="31" t="s">
        <v>20</v>
      </c>
      <c r="C1534" s="31" t="s">
        <v>5613</v>
      </c>
      <c r="D1534" s="31" t="s">
        <v>5614</v>
      </c>
      <c r="E1534" s="44">
        <v>45536</v>
      </c>
      <c r="F1534" s="45" t="s">
        <v>5534</v>
      </c>
      <c r="G1534" s="45" t="s">
        <v>5615</v>
      </c>
      <c r="H1534" s="46">
        <v>5</v>
      </c>
      <c r="I1534" s="47">
        <v>1</v>
      </c>
      <c r="J1534" s="48">
        <v>97231.207572438</v>
      </c>
      <c r="K1534" s="51">
        <v>4618.48235969081</v>
      </c>
      <c r="L1534" s="34">
        <v>92612.7252127472</v>
      </c>
      <c r="M1534" s="49" t="s">
        <v>2079</v>
      </c>
      <c r="N1534" s="49" t="s">
        <v>2089</v>
      </c>
      <c r="O1534" s="33" t="s">
        <v>1997</v>
      </c>
      <c r="P1534" s="49" t="s">
        <v>2081</v>
      </c>
      <c r="Q1534" s="49" t="s">
        <v>2103</v>
      </c>
      <c r="R1534" s="49" t="s">
        <v>2104</v>
      </c>
      <c r="S1534" s="33" t="s">
        <v>2084</v>
      </c>
      <c r="T1534" s="50" t="s">
        <v>2081</v>
      </c>
      <c r="U1534" s="35" t="s">
        <v>1681</v>
      </c>
      <c r="V1534" s="226"/>
      <c r="W1534" s="227"/>
    </row>
    <row r="1535" s="83" customFormat="1" ht="26" customHeight="1" spans="1:23">
      <c r="A1535" s="31" t="s">
        <v>1700</v>
      </c>
      <c r="B1535" s="31" t="s">
        <v>20</v>
      </c>
      <c r="C1535" s="31" t="s">
        <v>5616</v>
      </c>
      <c r="D1535" s="31" t="s">
        <v>5617</v>
      </c>
      <c r="E1535" s="44">
        <v>45536</v>
      </c>
      <c r="F1535" s="45" t="s">
        <v>5534</v>
      </c>
      <c r="G1535" s="45" t="s">
        <v>5615</v>
      </c>
      <c r="H1535" s="46">
        <v>5</v>
      </c>
      <c r="I1535" s="47">
        <v>1</v>
      </c>
      <c r="J1535" s="48">
        <v>117074.31115865</v>
      </c>
      <c r="K1535" s="51">
        <v>5561.02978003587</v>
      </c>
      <c r="L1535" s="34">
        <v>111513.281378614</v>
      </c>
      <c r="M1535" s="49" t="s">
        <v>2079</v>
      </c>
      <c r="N1535" s="49" t="s">
        <v>2089</v>
      </c>
      <c r="O1535" s="33" t="s">
        <v>1997</v>
      </c>
      <c r="P1535" s="49" t="s">
        <v>2081</v>
      </c>
      <c r="Q1535" s="49" t="s">
        <v>2103</v>
      </c>
      <c r="R1535" s="49" t="s">
        <v>2104</v>
      </c>
      <c r="S1535" s="33" t="s">
        <v>2084</v>
      </c>
      <c r="T1535" s="50" t="s">
        <v>2081</v>
      </c>
      <c r="U1535" s="35" t="s">
        <v>1681</v>
      </c>
      <c r="V1535" s="226"/>
      <c r="W1535" s="227"/>
    </row>
    <row r="1536" s="83" customFormat="1" ht="26" customHeight="1" spans="1:23">
      <c r="A1536" s="31" t="s">
        <v>1700</v>
      </c>
      <c r="B1536" s="31" t="s">
        <v>20</v>
      </c>
      <c r="C1536" s="31" t="s">
        <v>5618</v>
      </c>
      <c r="D1536" s="31" t="s">
        <v>5619</v>
      </c>
      <c r="E1536" s="44">
        <v>45536</v>
      </c>
      <c r="F1536" s="45" t="s">
        <v>5534</v>
      </c>
      <c r="G1536" s="45" t="s">
        <v>5615</v>
      </c>
      <c r="H1536" s="46">
        <v>5</v>
      </c>
      <c r="I1536" s="47">
        <v>1</v>
      </c>
      <c r="J1536" s="48">
        <v>144854.656179346</v>
      </c>
      <c r="K1536" s="51">
        <v>6880.59616851894</v>
      </c>
      <c r="L1536" s="34">
        <v>137974.060010827</v>
      </c>
      <c r="M1536" s="49" t="s">
        <v>2079</v>
      </c>
      <c r="N1536" s="49" t="s">
        <v>2089</v>
      </c>
      <c r="O1536" s="33" t="s">
        <v>1997</v>
      </c>
      <c r="P1536" s="49" t="s">
        <v>2081</v>
      </c>
      <c r="Q1536" s="49" t="s">
        <v>2103</v>
      </c>
      <c r="R1536" s="49" t="s">
        <v>2104</v>
      </c>
      <c r="S1536" s="33" t="s">
        <v>2084</v>
      </c>
      <c r="T1536" s="50" t="s">
        <v>2081</v>
      </c>
      <c r="U1536" s="35" t="s">
        <v>1681</v>
      </c>
      <c r="V1536" s="226"/>
      <c r="W1536" s="227"/>
    </row>
    <row r="1537" s="83" customFormat="1" ht="26" customHeight="1" spans="1:23">
      <c r="A1537" s="31" t="s">
        <v>1700</v>
      </c>
      <c r="B1537" s="31" t="s">
        <v>20</v>
      </c>
      <c r="C1537" s="31" t="s">
        <v>5620</v>
      </c>
      <c r="D1537" s="31" t="s">
        <v>5621</v>
      </c>
      <c r="E1537" s="44">
        <v>45536</v>
      </c>
      <c r="F1537" s="45" t="s">
        <v>5534</v>
      </c>
      <c r="G1537" s="45" t="s">
        <v>5615</v>
      </c>
      <c r="H1537" s="46">
        <v>5</v>
      </c>
      <c r="I1537" s="47">
        <v>1</v>
      </c>
      <c r="J1537" s="48">
        <v>287925.437389831</v>
      </c>
      <c r="K1537" s="51">
        <v>13676.458276017</v>
      </c>
      <c r="L1537" s="34">
        <v>274248.979113814</v>
      </c>
      <c r="M1537" s="49" t="s">
        <v>2079</v>
      </c>
      <c r="N1537" s="49" t="s">
        <v>2089</v>
      </c>
      <c r="O1537" s="33" t="s">
        <v>1997</v>
      </c>
      <c r="P1537" s="49" t="s">
        <v>2081</v>
      </c>
      <c r="Q1537" s="49" t="s">
        <v>2103</v>
      </c>
      <c r="R1537" s="49" t="s">
        <v>2104</v>
      </c>
      <c r="S1537" s="33" t="s">
        <v>2084</v>
      </c>
      <c r="T1537" s="50" t="s">
        <v>2081</v>
      </c>
      <c r="U1537" s="35" t="s">
        <v>1681</v>
      </c>
      <c r="V1537" s="226"/>
      <c r="W1537" s="227"/>
    </row>
    <row r="1538" s="83" customFormat="1" ht="26" customHeight="1" spans="1:23">
      <c r="A1538" s="31" t="s">
        <v>1700</v>
      </c>
      <c r="B1538" s="31" t="s">
        <v>20</v>
      </c>
      <c r="C1538" s="31" t="s">
        <v>5622</v>
      </c>
      <c r="D1538" s="31" t="s">
        <v>5623</v>
      </c>
      <c r="E1538" s="44">
        <v>45536</v>
      </c>
      <c r="F1538" s="45" t="s">
        <v>5534</v>
      </c>
      <c r="G1538" s="45" t="s">
        <v>2169</v>
      </c>
      <c r="H1538" s="46">
        <v>5</v>
      </c>
      <c r="I1538" s="47">
        <v>1</v>
      </c>
      <c r="J1538" s="48">
        <v>20424.1056505083</v>
      </c>
      <c r="K1538" s="51">
        <v>970.145018399144</v>
      </c>
      <c r="L1538" s="34">
        <v>19453.9606321092</v>
      </c>
      <c r="M1538" s="49" t="s">
        <v>2079</v>
      </c>
      <c r="N1538" s="49" t="s">
        <v>2096</v>
      </c>
      <c r="O1538" s="33" t="s">
        <v>1997</v>
      </c>
      <c r="P1538" s="49" t="s">
        <v>2081</v>
      </c>
      <c r="Q1538" s="49" t="s">
        <v>2103</v>
      </c>
      <c r="R1538" s="49" t="s">
        <v>2104</v>
      </c>
      <c r="S1538" s="33" t="s">
        <v>2084</v>
      </c>
      <c r="T1538" s="50" t="s">
        <v>2081</v>
      </c>
      <c r="U1538" s="35" t="s">
        <v>1681</v>
      </c>
      <c r="V1538" s="226"/>
      <c r="W1538" s="227"/>
    </row>
    <row r="1539" s="83" customFormat="1" ht="26" customHeight="1" spans="1:23">
      <c r="A1539" s="31" t="s">
        <v>1700</v>
      </c>
      <c r="B1539" s="31" t="s">
        <v>20</v>
      </c>
      <c r="C1539" s="31" t="s">
        <v>5624</v>
      </c>
      <c r="D1539" s="31" t="s">
        <v>5625</v>
      </c>
      <c r="E1539" s="44">
        <v>45536</v>
      </c>
      <c r="F1539" s="45" t="s">
        <v>5534</v>
      </c>
      <c r="G1539" s="45" t="s">
        <v>2095</v>
      </c>
      <c r="H1539" s="46">
        <v>5</v>
      </c>
      <c r="I1539" s="47">
        <v>500</v>
      </c>
      <c r="J1539" s="48">
        <v>11409.7845620718</v>
      </c>
      <c r="K1539" s="51">
        <v>541.96476669841</v>
      </c>
      <c r="L1539" s="34">
        <v>10867.8197953734</v>
      </c>
      <c r="M1539" s="49" t="s">
        <v>2123</v>
      </c>
      <c r="N1539" s="76" t="s">
        <v>2110</v>
      </c>
      <c r="O1539" s="33" t="s">
        <v>1997</v>
      </c>
      <c r="P1539" s="49" t="s">
        <v>2081</v>
      </c>
      <c r="Q1539" s="49" t="s">
        <v>2103</v>
      </c>
      <c r="R1539" s="49" t="s">
        <v>2104</v>
      </c>
      <c r="S1539" s="33" t="s">
        <v>2084</v>
      </c>
      <c r="T1539" s="50" t="s">
        <v>2081</v>
      </c>
      <c r="U1539" s="35" t="s">
        <v>1681</v>
      </c>
      <c r="V1539" s="226"/>
      <c r="W1539" s="227"/>
    </row>
    <row r="1540" s="83" customFormat="1" ht="26" customHeight="1" spans="1:23">
      <c r="A1540" s="31" t="s">
        <v>1700</v>
      </c>
      <c r="B1540" s="31" t="s">
        <v>20</v>
      </c>
      <c r="C1540" s="31" t="s">
        <v>5626</v>
      </c>
      <c r="D1540" s="31" t="s">
        <v>5627</v>
      </c>
      <c r="E1540" s="44">
        <v>45536</v>
      </c>
      <c r="F1540" s="45" t="s">
        <v>5534</v>
      </c>
      <c r="G1540" s="45" t="s">
        <v>2095</v>
      </c>
      <c r="H1540" s="46">
        <v>5</v>
      </c>
      <c r="I1540" s="47">
        <v>800</v>
      </c>
      <c r="J1540" s="48">
        <v>1747.79659870472</v>
      </c>
      <c r="K1540" s="51">
        <v>83.0203384384742</v>
      </c>
      <c r="L1540" s="34">
        <v>1664.77626026625</v>
      </c>
      <c r="M1540" s="49" t="s">
        <v>2123</v>
      </c>
      <c r="N1540" s="76" t="s">
        <v>2110</v>
      </c>
      <c r="O1540" s="33" t="s">
        <v>1997</v>
      </c>
      <c r="P1540" s="49" t="s">
        <v>2081</v>
      </c>
      <c r="Q1540" s="49" t="s">
        <v>2103</v>
      </c>
      <c r="R1540" s="49" t="s">
        <v>2104</v>
      </c>
      <c r="S1540" s="33" t="s">
        <v>2084</v>
      </c>
      <c r="T1540" s="50" t="s">
        <v>2081</v>
      </c>
      <c r="U1540" s="35" t="s">
        <v>1681</v>
      </c>
      <c r="V1540" s="226" t="s">
        <v>5628</v>
      </c>
      <c r="W1540" s="227" t="s">
        <v>5629</v>
      </c>
    </row>
    <row r="1541" s="83" customFormat="1" ht="26" customHeight="1" spans="1:23">
      <c r="A1541" s="31" t="s">
        <v>1700</v>
      </c>
      <c r="B1541" s="31" t="s">
        <v>20</v>
      </c>
      <c r="C1541" s="31" t="s">
        <v>5630</v>
      </c>
      <c r="D1541" s="31" t="s">
        <v>5631</v>
      </c>
      <c r="E1541" s="44">
        <v>45536</v>
      </c>
      <c r="F1541" s="45" t="s">
        <v>5534</v>
      </c>
      <c r="G1541" s="45" t="s">
        <v>2169</v>
      </c>
      <c r="H1541" s="46">
        <v>5</v>
      </c>
      <c r="I1541" s="47">
        <v>2</v>
      </c>
      <c r="J1541" s="48">
        <v>2579.60346620754</v>
      </c>
      <c r="K1541" s="51">
        <v>122.531164644858</v>
      </c>
      <c r="L1541" s="34">
        <v>2457.07230156268</v>
      </c>
      <c r="M1541" s="49" t="s">
        <v>2079</v>
      </c>
      <c r="N1541" s="76" t="s">
        <v>2110</v>
      </c>
      <c r="O1541" s="33" t="s">
        <v>1997</v>
      </c>
      <c r="P1541" s="49" t="s">
        <v>2081</v>
      </c>
      <c r="Q1541" s="49" t="s">
        <v>2103</v>
      </c>
      <c r="R1541" s="49" t="s">
        <v>2104</v>
      </c>
      <c r="S1541" s="33" t="s">
        <v>2084</v>
      </c>
      <c r="T1541" s="50" t="s">
        <v>2081</v>
      </c>
      <c r="U1541" s="35" t="s">
        <v>1681</v>
      </c>
      <c r="V1541" s="226"/>
      <c r="W1541" s="227"/>
    </row>
    <row r="1542" s="83" customFormat="1" ht="26" customHeight="1" spans="1:23">
      <c r="A1542" s="31" t="s">
        <v>1700</v>
      </c>
      <c r="B1542" s="31" t="s">
        <v>20</v>
      </c>
      <c r="C1542" s="31" t="s">
        <v>5632</v>
      </c>
      <c r="D1542" s="31" t="s">
        <v>5633</v>
      </c>
      <c r="E1542" s="44">
        <v>45536</v>
      </c>
      <c r="F1542" s="45" t="s">
        <v>5534</v>
      </c>
      <c r="G1542" s="45" t="s">
        <v>2169</v>
      </c>
      <c r="H1542" s="46">
        <v>5</v>
      </c>
      <c r="I1542" s="47">
        <v>1</v>
      </c>
      <c r="J1542" s="48">
        <v>2281.95691241436</v>
      </c>
      <c r="K1542" s="51">
        <v>108.392953339682</v>
      </c>
      <c r="L1542" s="34">
        <v>2173.56395907468</v>
      </c>
      <c r="M1542" s="49" t="s">
        <v>2079</v>
      </c>
      <c r="N1542" s="49" t="s">
        <v>2096</v>
      </c>
      <c r="O1542" s="33" t="s">
        <v>2011</v>
      </c>
      <c r="P1542" s="49" t="s">
        <v>2081</v>
      </c>
      <c r="Q1542" s="49" t="s">
        <v>2103</v>
      </c>
      <c r="R1542" s="49" t="s">
        <v>2104</v>
      </c>
      <c r="S1542" s="33" t="s">
        <v>2084</v>
      </c>
      <c r="T1542" s="50" t="s">
        <v>2081</v>
      </c>
      <c r="U1542" s="35" t="s">
        <v>1681</v>
      </c>
      <c r="V1542" s="226"/>
      <c r="W1542" s="227"/>
    </row>
    <row r="1543" s="83" customFormat="1" ht="26" customHeight="1" spans="1:23">
      <c r="A1543" s="31" t="s">
        <v>1700</v>
      </c>
      <c r="B1543" s="31" t="s">
        <v>20</v>
      </c>
      <c r="C1543" s="31" t="s">
        <v>5634</v>
      </c>
      <c r="D1543" s="31" t="s">
        <v>5635</v>
      </c>
      <c r="E1543" s="44">
        <v>45536</v>
      </c>
      <c r="F1543" s="45" t="s">
        <v>5534</v>
      </c>
      <c r="G1543" s="45" t="s">
        <v>2169</v>
      </c>
      <c r="H1543" s="46">
        <v>5</v>
      </c>
      <c r="I1543" s="47">
        <v>1</v>
      </c>
      <c r="J1543" s="48">
        <v>1547.76207972452</v>
      </c>
      <c r="K1543" s="51">
        <v>73.5186987869147</v>
      </c>
      <c r="L1543" s="34">
        <v>1474.24338093761</v>
      </c>
      <c r="M1543" s="49" t="s">
        <v>2079</v>
      </c>
      <c r="N1543" s="76" t="s">
        <v>2110</v>
      </c>
      <c r="O1543" s="33" t="s">
        <v>2011</v>
      </c>
      <c r="P1543" s="49" t="s">
        <v>2081</v>
      </c>
      <c r="Q1543" s="49" t="s">
        <v>2103</v>
      </c>
      <c r="R1543" s="49" t="s">
        <v>2104</v>
      </c>
      <c r="S1543" s="33" t="s">
        <v>2084</v>
      </c>
      <c r="T1543" s="50" t="s">
        <v>2081</v>
      </c>
      <c r="U1543" s="35" t="s">
        <v>1681</v>
      </c>
      <c r="V1543" s="226"/>
      <c r="W1543" s="227"/>
    </row>
    <row r="1544" s="83" customFormat="1" ht="26" customHeight="1" spans="1:23">
      <c r="A1544" s="31" t="s">
        <v>1700</v>
      </c>
      <c r="B1544" s="31" t="s">
        <v>20</v>
      </c>
      <c r="C1544" s="31" t="s">
        <v>5636</v>
      </c>
      <c r="D1544" s="31" t="s">
        <v>5637</v>
      </c>
      <c r="E1544" s="44">
        <v>45536</v>
      </c>
      <c r="F1544" s="45" t="s">
        <v>5534</v>
      </c>
      <c r="G1544" s="45" t="s">
        <v>2095</v>
      </c>
      <c r="H1544" s="46">
        <v>5</v>
      </c>
      <c r="I1544" s="47">
        <v>2</v>
      </c>
      <c r="J1544" s="48">
        <v>1785.87932275907</v>
      </c>
      <c r="K1544" s="51">
        <v>84.8292678310558</v>
      </c>
      <c r="L1544" s="34">
        <v>1701.05005492801</v>
      </c>
      <c r="M1544" s="49" t="s">
        <v>2123</v>
      </c>
      <c r="N1544" s="76" t="s">
        <v>2110</v>
      </c>
      <c r="O1544" s="33" t="s">
        <v>2011</v>
      </c>
      <c r="P1544" s="49" t="s">
        <v>2081</v>
      </c>
      <c r="Q1544" s="49" t="s">
        <v>2103</v>
      </c>
      <c r="R1544" s="49" t="s">
        <v>2104</v>
      </c>
      <c r="S1544" s="33" t="s">
        <v>2084</v>
      </c>
      <c r="T1544" s="50" t="s">
        <v>2081</v>
      </c>
      <c r="U1544" s="35" t="s">
        <v>1681</v>
      </c>
      <c r="V1544" s="226"/>
      <c r="W1544" s="227"/>
    </row>
    <row r="1545" s="83" customFormat="1" ht="26" customHeight="1" spans="1:23">
      <c r="A1545" s="31" t="s">
        <v>1707</v>
      </c>
      <c r="B1545" s="31" t="s">
        <v>20</v>
      </c>
      <c r="C1545" s="31" t="s">
        <v>5638</v>
      </c>
      <c r="D1545" s="31" t="s">
        <v>5639</v>
      </c>
      <c r="E1545" s="44">
        <v>44896</v>
      </c>
      <c r="F1545" s="45" t="s">
        <v>5640</v>
      </c>
      <c r="G1545" s="45" t="s">
        <v>2092</v>
      </c>
      <c r="H1545" s="46">
        <v>10</v>
      </c>
      <c r="I1545" s="47">
        <v>1</v>
      </c>
      <c r="J1545" s="48">
        <v>556026.900197965</v>
      </c>
      <c r="K1545" s="51">
        <v>105645.111037613</v>
      </c>
      <c r="L1545" s="34">
        <v>450381.789160352</v>
      </c>
      <c r="M1545" s="49" t="s">
        <v>2079</v>
      </c>
      <c r="N1545" s="49" t="s">
        <v>2096</v>
      </c>
      <c r="O1545" s="33" t="s">
        <v>2011</v>
      </c>
      <c r="P1545" s="49" t="s">
        <v>2081</v>
      </c>
      <c r="Q1545" s="49" t="s">
        <v>2103</v>
      </c>
      <c r="R1545" s="49" t="s">
        <v>2104</v>
      </c>
      <c r="S1545" s="33" t="s">
        <v>2084</v>
      </c>
      <c r="T1545" s="50" t="s">
        <v>2081</v>
      </c>
      <c r="U1545" s="35" t="s">
        <v>1694</v>
      </c>
      <c r="V1545" s="226"/>
      <c r="W1545" s="227"/>
    </row>
    <row r="1546" s="83" customFormat="1" ht="26" customHeight="1" spans="1:23">
      <c r="A1546" s="31" t="s">
        <v>1707</v>
      </c>
      <c r="B1546" s="31" t="s">
        <v>20</v>
      </c>
      <c r="C1546" s="31" t="s">
        <v>5641</v>
      </c>
      <c r="D1546" s="31" t="s">
        <v>5642</v>
      </c>
      <c r="E1546" s="44">
        <v>44896</v>
      </c>
      <c r="F1546" s="45" t="s">
        <v>5640</v>
      </c>
      <c r="G1546" s="45" t="s">
        <v>2092</v>
      </c>
      <c r="H1546" s="46">
        <v>10</v>
      </c>
      <c r="I1546" s="47">
        <v>1</v>
      </c>
      <c r="J1546" s="48">
        <v>392094.831346496</v>
      </c>
      <c r="K1546" s="51">
        <v>74498.0179558342</v>
      </c>
      <c r="L1546" s="34">
        <v>317596.813390662</v>
      </c>
      <c r="M1546" s="49" t="s">
        <v>2079</v>
      </c>
      <c r="N1546" s="49" t="s">
        <v>2096</v>
      </c>
      <c r="O1546" s="33" t="s">
        <v>2011</v>
      </c>
      <c r="P1546" s="49" t="s">
        <v>2081</v>
      </c>
      <c r="Q1546" s="49" t="s">
        <v>2103</v>
      </c>
      <c r="R1546" s="49" t="s">
        <v>2104</v>
      </c>
      <c r="S1546" s="33" t="s">
        <v>2084</v>
      </c>
      <c r="T1546" s="50"/>
      <c r="U1546" s="35" t="s">
        <v>1694</v>
      </c>
      <c r="V1546" s="226"/>
      <c r="W1546" s="227"/>
    </row>
    <row r="1547" s="83" customFormat="1" ht="26" customHeight="1" spans="1:23">
      <c r="A1547" s="31" t="s">
        <v>1707</v>
      </c>
      <c r="B1547" s="31" t="s">
        <v>20</v>
      </c>
      <c r="C1547" s="31" t="s">
        <v>5643</v>
      </c>
      <c r="D1547" s="31" t="s">
        <v>5644</v>
      </c>
      <c r="E1547" s="44">
        <v>44896</v>
      </c>
      <c r="F1547" s="45" t="s">
        <v>5640</v>
      </c>
      <c r="G1547" s="45" t="s">
        <v>2092</v>
      </c>
      <c r="H1547" s="46">
        <v>10</v>
      </c>
      <c r="I1547" s="47">
        <v>1</v>
      </c>
      <c r="J1547" s="48">
        <v>92032.0386534562</v>
      </c>
      <c r="K1547" s="51">
        <v>17486.0873441567</v>
      </c>
      <c r="L1547" s="34">
        <v>74545.9513092995</v>
      </c>
      <c r="M1547" s="49" t="s">
        <v>2079</v>
      </c>
      <c r="N1547" s="49" t="s">
        <v>2096</v>
      </c>
      <c r="O1547" s="33" t="s">
        <v>2011</v>
      </c>
      <c r="P1547" s="49" t="s">
        <v>2081</v>
      </c>
      <c r="Q1547" s="49" t="s">
        <v>2103</v>
      </c>
      <c r="R1547" s="49" t="s">
        <v>2104</v>
      </c>
      <c r="S1547" s="33" t="s">
        <v>2084</v>
      </c>
      <c r="T1547" s="50"/>
      <c r="U1547" s="35" t="s">
        <v>1694</v>
      </c>
      <c r="V1547" s="226"/>
      <c r="W1547" s="227"/>
    </row>
    <row r="1548" s="83" customFormat="1" ht="26" customHeight="1" spans="1:23">
      <c r="A1548" s="31" t="s">
        <v>1707</v>
      </c>
      <c r="B1548" s="31" t="s">
        <v>20</v>
      </c>
      <c r="C1548" s="31" t="s">
        <v>5645</v>
      </c>
      <c r="D1548" s="31" t="s">
        <v>5646</v>
      </c>
      <c r="E1548" s="44">
        <v>44896</v>
      </c>
      <c r="F1548" s="45" t="s">
        <v>5640</v>
      </c>
      <c r="G1548" s="45" t="s">
        <v>2092</v>
      </c>
      <c r="H1548" s="46">
        <v>10</v>
      </c>
      <c r="I1548" s="47">
        <v>1</v>
      </c>
      <c r="J1548" s="48">
        <v>71900.0301980127</v>
      </c>
      <c r="K1548" s="51">
        <v>13661.0057376224</v>
      </c>
      <c r="L1548" s="34">
        <v>58239.0244603903</v>
      </c>
      <c r="M1548" s="49" t="s">
        <v>2079</v>
      </c>
      <c r="N1548" s="49" t="s">
        <v>2096</v>
      </c>
      <c r="O1548" s="33" t="s">
        <v>2011</v>
      </c>
      <c r="P1548" s="49" t="s">
        <v>2081</v>
      </c>
      <c r="Q1548" s="49" t="s">
        <v>2103</v>
      </c>
      <c r="R1548" s="49" t="s">
        <v>2104</v>
      </c>
      <c r="S1548" s="33" t="s">
        <v>2084</v>
      </c>
      <c r="T1548" s="50"/>
      <c r="U1548" s="35" t="s">
        <v>1694</v>
      </c>
      <c r="V1548" s="226"/>
      <c r="W1548" s="227"/>
    </row>
    <row r="1549" s="83" customFormat="1" ht="26" customHeight="1" spans="1:23">
      <c r="A1549" s="31" t="s">
        <v>1707</v>
      </c>
      <c r="B1549" s="31" t="s">
        <v>20</v>
      </c>
      <c r="C1549" s="31" t="s">
        <v>5647</v>
      </c>
      <c r="D1549" s="31" t="s">
        <v>5648</v>
      </c>
      <c r="E1549" s="44">
        <v>44896</v>
      </c>
      <c r="F1549" s="45" t="s">
        <v>5640</v>
      </c>
      <c r="G1549" s="45" t="s">
        <v>2092</v>
      </c>
      <c r="H1549" s="46">
        <v>10</v>
      </c>
      <c r="I1549" s="47">
        <v>1</v>
      </c>
      <c r="J1549" s="48">
        <v>138048.057980184</v>
      </c>
      <c r="K1549" s="51">
        <v>26229.131016235</v>
      </c>
      <c r="L1549" s="34">
        <v>111818.926963949</v>
      </c>
      <c r="M1549" s="49" t="s">
        <v>2079</v>
      </c>
      <c r="N1549" s="49" t="s">
        <v>2096</v>
      </c>
      <c r="O1549" s="33" t="s">
        <v>2011</v>
      </c>
      <c r="P1549" s="49" t="s">
        <v>2081</v>
      </c>
      <c r="Q1549" s="49" t="s">
        <v>2103</v>
      </c>
      <c r="R1549" s="49" t="s">
        <v>2104</v>
      </c>
      <c r="S1549" s="33" t="s">
        <v>2084</v>
      </c>
      <c r="T1549" s="50"/>
      <c r="U1549" s="35" t="s">
        <v>1694</v>
      </c>
      <c r="V1549" s="226"/>
      <c r="W1549" s="227"/>
    </row>
    <row r="1550" s="83" customFormat="1" ht="26" customHeight="1" spans="1:23">
      <c r="A1550" s="31" t="s">
        <v>1707</v>
      </c>
      <c r="B1550" s="31" t="s">
        <v>20</v>
      </c>
      <c r="C1550" s="31" t="s">
        <v>5649</v>
      </c>
      <c r="D1550" s="31" t="s">
        <v>5650</v>
      </c>
      <c r="E1550" s="44">
        <v>44896</v>
      </c>
      <c r="F1550" s="45" t="s">
        <v>5640</v>
      </c>
      <c r="G1550" s="45" t="s">
        <v>2092</v>
      </c>
      <c r="H1550" s="46">
        <v>10</v>
      </c>
      <c r="I1550" s="47">
        <v>1</v>
      </c>
      <c r="J1550" s="48">
        <v>187898.74558414</v>
      </c>
      <c r="K1550" s="51">
        <v>35700.7616609866</v>
      </c>
      <c r="L1550" s="34">
        <v>152197.983923153</v>
      </c>
      <c r="M1550" s="49" t="s">
        <v>2079</v>
      </c>
      <c r="N1550" s="49" t="s">
        <v>2096</v>
      </c>
      <c r="O1550" s="33" t="s">
        <v>2011</v>
      </c>
      <c r="P1550" s="49" t="s">
        <v>2081</v>
      </c>
      <c r="Q1550" s="49" t="s">
        <v>2103</v>
      </c>
      <c r="R1550" s="49" t="s">
        <v>2104</v>
      </c>
      <c r="S1550" s="33" t="s">
        <v>2084</v>
      </c>
      <c r="T1550" s="50"/>
      <c r="U1550" s="35" t="s">
        <v>1694</v>
      </c>
      <c r="V1550" s="226"/>
      <c r="W1550" s="227"/>
    </row>
    <row r="1551" s="83" customFormat="1" ht="26" customHeight="1" spans="1:23">
      <c r="A1551" s="31" t="s">
        <v>1707</v>
      </c>
      <c r="B1551" s="31" t="s">
        <v>20</v>
      </c>
      <c r="C1551" s="31" t="s">
        <v>5651</v>
      </c>
      <c r="D1551" s="31" t="s">
        <v>5652</v>
      </c>
      <c r="E1551" s="44">
        <v>44896</v>
      </c>
      <c r="F1551" s="45" t="s">
        <v>5640</v>
      </c>
      <c r="G1551" s="45" t="s">
        <v>2092</v>
      </c>
      <c r="H1551" s="46">
        <v>10</v>
      </c>
      <c r="I1551" s="47">
        <v>1</v>
      </c>
      <c r="J1551" s="48">
        <v>324029.469425711</v>
      </c>
      <c r="K1551" s="51">
        <v>61565.5991908851</v>
      </c>
      <c r="L1551" s="34">
        <v>262463.870234826</v>
      </c>
      <c r="M1551" s="49" t="s">
        <v>2079</v>
      </c>
      <c r="N1551" s="49" t="s">
        <v>2096</v>
      </c>
      <c r="O1551" s="33" t="s">
        <v>2011</v>
      </c>
      <c r="P1551" s="49" t="s">
        <v>2081</v>
      </c>
      <c r="Q1551" s="49" t="s">
        <v>2103</v>
      </c>
      <c r="R1551" s="49" t="s">
        <v>2104</v>
      </c>
      <c r="S1551" s="33" t="s">
        <v>2084</v>
      </c>
      <c r="T1551" s="50"/>
      <c r="U1551" s="35" t="s">
        <v>1694</v>
      </c>
      <c r="V1551" s="226"/>
      <c r="W1551" s="227"/>
    </row>
    <row r="1552" s="83" customFormat="1" ht="26" customHeight="1" spans="1:23">
      <c r="A1552" s="31" t="s">
        <v>1707</v>
      </c>
      <c r="B1552" s="31" t="s">
        <v>20</v>
      </c>
      <c r="C1552" s="31" t="s">
        <v>5653</v>
      </c>
      <c r="D1552" s="31" t="s">
        <v>5654</v>
      </c>
      <c r="E1552" s="44">
        <v>44896</v>
      </c>
      <c r="F1552" s="45" t="s">
        <v>5640</v>
      </c>
      <c r="G1552" s="45" t="s">
        <v>2092</v>
      </c>
      <c r="H1552" s="46">
        <v>10</v>
      </c>
      <c r="I1552" s="47">
        <v>1</v>
      </c>
      <c r="J1552" s="48">
        <v>12079205.0732661</v>
      </c>
      <c r="K1552" s="51">
        <v>2295048.96392056</v>
      </c>
      <c r="L1552" s="34">
        <v>9784156.10934554</v>
      </c>
      <c r="M1552" s="49" t="s">
        <v>2079</v>
      </c>
      <c r="N1552" s="49" t="s">
        <v>2096</v>
      </c>
      <c r="O1552" s="33" t="s">
        <v>2011</v>
      </c>
      <c r="P1552" s="49" t="s">
        <v>2081</v>
      </c>
      <c r="Q1552" s="49" t="s">
        <v>2103</v>
      </c>
      <c r="R1552" s="49" t="s">
        <v>2104</v>
      </c>
      <c r="S1552" s="33" t="s">
        <v>2084</v>
      </c>
      <c r="T1552" s="50"/>
      <c r="U1552" s="35" t="s">
        <v>1694</v>
      </c>
      <c r="V1552" s="226"/>
      <c r="W1552" s="227"/>
    </row>
    <row r="1553" s="83" customFormat="1" ht="26" customHeight="1" spans="1:23">
      <c r="A1553" s="31" t="s">
        <v>1707</v>
      </c>
      <c r="B1553" s="31" t="s">
        <v>20</v>
      </c>
      <c r="C1553" s="31" t="s">
        <v>5655</v>
      </c>
      <c r="D1553" s="31" t="s">
        <v>5656</v>
      </c>
      <c r="E1553" s="44">
        <v>44896</v>
      </c>
      <c r="F1553" s="45" t="s">
        <v>5640</v>
      </c>
      <c r="G1553" s="45" t="s">
        <v>2092</v>
      </c>
      <c r="H1553" s="46">
        <v>10</v>
      </c>
      <c r="I1553" s="47">
        <v>1</v>
      </c>
      <c r="J1553" s="48">
        <v>1773534.07821765</v>
      </c>
      <c r="K1553" s="51">
        <v>336971.474861354</v>
      </c>
      <c r="L1553" s="34">
        <v>1436562.6033563</v>
      </c>
      <c r="M1553" s="49" t="s">
        <v>2079</v>
      </c>
      <c r="N1553" s="49" t="s">
        <v>2096</v>
      </c>
      <c r="O1553" s="33" t="s">
        <v>2011</v>
      </c>
      <c r="P1553" s="49" t="s">
        <v>2081</v>
      </c>
      <c r="Q1553" s="49" t="s">
        <v>2103</v>
      </c>
      <c r="R1553" s="49" t="s">
        <v>2104</v>
      </c>
      <c r="S1553" s="33" t="s">
        <v>2084</v>
      </c>
      <c r="T1553" s="50"/>
      <c r="U1553" s="35" t="s">
        <v>1694</v>
      </c>
      <c r="V1553" s="226"/>
      <c r="W1553" s="227"/>
    </row>
    <row r="1554" s="83" customFormat="1" ht="26" customHeight="1" spans="1:23">
      <c r="A1554" s="31" t="s">
        <v>1707</v>
      </c>
      <c r="B1554" s="31" t="s">
        <v>20</v>
      </c>
      <c r="C1554" s="31" t="s">
        <v>5657</v>
      </c>
      <c r="D1554" s="31" t="s">
        <v>5658</v>
      </c>
      <c r="E1554" s="44">
        <v>44896</v>
      </c>
      <c r="F1554" s="45" t="s">
        <v>5640</v>
      </c>
      <c r="G1554" s="45" t="s">
        <v>2092</v>
      </c>
      <c r="H1554" s="46">
        <v>10</v>
      </c>
      <c r="I1554" s="47">
        <v>1</v>
      </c>
      <c r="J1554" s="48">
        <v>671066.948514785</v>
      </c>
      <c r="K1554" s="51">
        <v>127502.720217809</v>
      </c>
      <c r="L1554" s="34">
        <v>543564.228296976</v>
      </c>
      <c r="M1554" s="49" t="s">
        <v>2079</v>
      </c>
      <c r="N1554" s="49" t="s">
        <v>2096</v>
      </c>
      <c r="O1554" s="33" t="s">
        <v>2011</v>
      </c>
      <c r="P1554" s="49" t="s">
        <v>2081</v>
      </c>
      <c r="Q1554" s="49" t="s">
        <v>2103</v>
      </c>
      <c r="R1554" s="49" t="s">
        <v>2104</v>
      </c>
      <c r="S1554" s="33" t="s">
        <v>2084</v>
      </c>
      <c r="T1554" s="50"/>
      <c r="U1554" s="35" t="s">
        <v>1694</v>
      </c>
      <c r="V1554" s="226"/>
      <c r="W1554" s="227"/>
    </row>
    <row r="1555" s="83" customFormat="1" ht="26" customHeight="1" spans="1:23">
      <c r="A1555" s="31" t="s">
        <v>1707</v>
      </c>
      <c r="B1555" s="31" t="s">
        <v>20</v>
      </c>
      <c r="C1555" s="31" t="s">
        <v>5659</v>
      </c>
      <c r="D1555" s="31" t="s">
        <v>5660</v>
      </c>
      <c r="E1555" s="44">
        <v>44896</v>
      </c>
      <c r="F1555" s="45" t="s">
        <v>5640</v>
      </c>
      <c r="G1555" s="45" t="s">
        <v>2169</v>
      </c>
      <c r="H1555" s="46">
        <v>10</v>
      </c>
      <c r="I1555" s="47">
        <v>1</v>
      </c>
      <c r="J1555" s="48">
        <v>479333.534653418</v>
      </c>
      <c r="K1555" s="51">
        <v>91073.3715841494</v>
      </c>
      <c r="L1555" s="34">
        <v>388260.163069269</v>
      </c>
      <c r="M1555" s="49" t="s">
        <v>2079</v>
      </c>
      <c r="N1555" s="49" t="s">
        <v>2096</v>
      </c>
      <c r="O1555" s="33" t="s">
        <v>2011</v>
      </c>
      <c r="P1555" s="49" t="s">
        <v>2081</v>
      </c>
      <c r="Q1555" s="49" t="s">
        <v>2103</v>
      </c>
      <c r="R1555" s="49" t="s">
        <v>2104</v>
      </c>
      <c r="S1555" s="33" t="s">
        <v>2084</v>
      </c>
      <c r="T1555" s="50"/>
      <c r="U1555" s="35" t="s">
        <v>1694</v>
      </c>
      <c r="V1555" s="226"/>
      <c r="W1555" s="227"/>
    </row>
    <row r="1556" s="83" customFormat="1" ht="26" customHeight="1" spans="1:23">
      <c r="A1556" s="31" t="s">
        <v>1707</v>
      </c>
      <c r="B1556" s="31" t="s">
        <v>20</v>
      </c>
      <c r="C1556" s="31" t="s">
        <v>5661</v>
      </c>
      <c r="D1556" s="31" t="s">
        <v>5662</v>
      </c>
      <c r="E1556" s="44">
        <v>44896</v>
      </c>
      <c r="F1556" s="45" t="s">
        <v>5640</v>
      </c>
      <c r="G1556" s="45" t="s">
        <v>2092</v>
      </c>
      <c r="H1556" s="46">
        <v>10</v>
      </c>
      <c r="I1556" s="47">
        <v>1</v>
      </c>
      <c r="J1556" s="48">
        <v>19173.3413861367</v>
      </c>
      <c r="K1556" s="51">
        <v>3642.93486336597</v>
      </c>
      <c r="L1556" s="34">
        <v>15530.4065227707</v>
      </c>
      <c r="M1556" s="49" t="s">
        <v>2079</v>
      </c>
      <c r="N1556" s="49" t="s">
        <v>2096</v>
      </c>
      <c r="O1556" s="33" t="s">
        <v>2011</v>
      </c>
      <c r="P1556" s="49" t="s">
        <v>2081</v>
      </c>
      <c r="Q1556" s="49" t="s">
        <v>2103</v>
      </c>
      <c r="R1556" s="49" t="s">
        <v>2104</v>
      </c>
      <c r="S1556" s="33" t="s">
        <v>2084</v>
      </c>
      <c r="T1556" s="50"/>
      <c r="U1556" s="35" t="s">
        <v>1694</v>
      </c>
      <c r="V1556" s="226"/>
      <c r="W1556" s="227"/>
    </row>
    <row r="1557" s="83" customFormat="1" ht="26" customHeight="1" spans="1:23">
      <c r="A1557" s="31" t="s">
        <v>1707</v>
      </c>
      <c r="B1557" s="31" t="s">
        <v>20</v>
      </c>
      <c r="C1557" s="31" t="s">
        <v>5663</v>
      </c>
      <c r="D1557" s="31" t="s">
        <v>5664</v>
      </c>
      <c r="E1557" s="44">
        <v>44896</v>
      </c>
      <c r="F1557" s="45" t="s">
        <v>5640</v>
      </c>
      <c r="G1557" s="45" t="s">
        <v>2092</v>
      </c>
      <c r="H1557" s="46">
        <v>10</v>
      </c>
      <c r="I1557" s="47">
        <v>1</v>
      </c>
      <c r="J1557" s="48">
        <v>939493.727920699</v>
      </c>
      <c r="K1557" s="51">
        <v>178503.808304933</v>
      </c>
      <c r="L1557" s="34">
        <v>760989.919615766</v>
      </c>
      <c r="M1557" s="49" t="s">
        <v>2079</v>
      </c>
      <c r="N1557" s="49" t="s">
        <v>2096</v>
      </c>
      <c r="O1557" s="33" t="s">
        <v>2011</v>
      </c>
      <c r="P1557" s="49" t="s">
        <v>2081</v>
      </c>
      <c r="Q1557" s="49" t="s">
        <v>2103</v>
      </c>
      <c r="R1557" s="49" t="s">
        <v>2104</v>
      </c>
      <c r="S1557" s="33" t="s">
        <v>2084</v>
      </c>
      <c r="T1557" s="50"/>
      <c r="U1557" s="35" t="s">
        <v>1694</v>
      </c>
      <c r="V1557" s="226"/>
      <c r="W1557" s="227"/>
    </row>
    <row r="1558" s="83" customFormat="1" ht="26" customHeight="1" spans="1:23">
      <c r="A1558" s="31" t="s">
        <v>1707</v>
      </c>
      <c r="B1558" s="31" t="s">
        <v>20</v>
      </c>
      <c r="C1558" s="31" t="s">
        <v>5665</v>
      </c>
      <c r="D1558" s="31" t="s">
        <v>5666</v>
      </c>
      <c r="E1558" s="44">
        <v>44896</v>
      </c>
      <c r="F1558" s="45" t="s">
        <v>5640</v>
      </c>
      <c r="G1558" s="45" t="s">
        <v>2092</v>
      </c>
      <c r="H1558" s="46">
        <v>10</v>
      </c>
      <c r="I1558" s="47">
        <v>1</v>
      </c>
      <c r="J1558" s="48">
        <v>632720.265742512</v>
      </c>
      <c r="K1558" s="51">
        <v>120216.850491077</v>
      </c>
      <c r="L1558" s="34">
        <v>512503.415251435</v>
      </c>
      <c r="M1558" s="49" t="s">
        <v>2079</v>
      </c>
      <c r="N1558" s="49" t="s">
        <v>2096</v>
      </c>
      <c r="O1558" s="33" t="s">
        <v>2011</v>
      </c>
      <c r="P1558" s="49" t="s">
        <v>2081</v>
      </c>
      <c r="Q1558" s="49" t="s">
        <v>2103</v>
      </c>
      <c r="R1558" s="49" t="s">
        <v>2104</v>
      </c>
      <c r="S1558" s="33" t="s">
        <v>2084</v>
      </c>
      <c r="T1558" s="50"/>
      <c r="U1558" s="35" t="s">
        <v>1694</v>
      </c>
      <c r="V1558" s="226"/>
      <c r="W1558" s="227"/>
    </row>
    <row r="1559" s="83" customFormat="1" ht="26" customHeight="1" spans="1:23">
      <c r="A1559" s="31" t="s">
        <v>1707</v>
      </c>
      <c r="B1559" s="31" t="s">
        <v>20</v>
      </c>
      <c r="C1559" s="31" t="s">
        <v>5667</v>
      </c>
      <c r="D1559" s="31" t="s">
        <v>5668</v>
      </c>
      <c r="E1559" s="44">
        <v>44896</v>
      </c>
      <c r="F1559" s="45" t="s">
        <v>5640</v>
      </c>
      <c r="G1559" s="45" t="s">
        <v>2092</v>
      </c>
      <c r="H1559" s="46">
        <v>10</v>
      </c>
      <c r="I1559" s="47">
        <v>1</v>
      </c>
      <c r="J1559" s="48">
        <v>364293.486336598</v>
      </c>
      <c r="K1559" s="51">
        <v>69215.7624039536</v>
      </c>
      <c r="L1559" s="34">
        <v>295077.723932644</v>
      </c>
      <c r="M1559" s="49" t="s">
        <v>2079</v>
      </c>
      <c r="N1559" s="49" t="s">
        <v>2096</v>
      </c>
      <c r="O1559" s="33" t="s">
        <v>2011</v>
      </c>
      <c r="P1559" s="49" t="s">
        <v>2081</v>
      </c>
      <c r="Q1559" s="49" t="s">
        <v>2103</v>
      </c>
      <c r="R1559" s="49" t="s">
        <v>2104</v>
      </c>
      <c r="S1559" s="33" t="s">
        <v>2084</v>
      </c>
      <c r="T1559" s="50"/>
      <c r="U1559" s="35" t="s">
        <v>1694</v>
      </c>
      <c r="V1559" s="226"/>
      <c r="W1559" s="227"/>
    </row>
    <row r="1560" s="83" customFormat="1" ht="26" customHeight="1" spans="1:23">
      <c r="A1560" s="31" t="s">
        <v>1707</v>
      </c>
      <c r="B1560" s="31" t="s">
        <v>20</v>
      </c>
      <c r="C1560" s="31" t="s">
        <v>5669</v>
      </c>
      <c r="D1560" s="31" t="s">
        <v>5670</v>
      </c>
      <c r="E1560" s="44">
        <v>44896</v>
      </c>
      <c r="F1560" s="45" t="s">
        <v>5640</v>
      </c>
      <c r="G1560" s="45" t="s">
        <v>2092</v>
      </c>
      <c r="H1560" s="46">
        <v>10</v>
      </c>
      <c r="I1560" s="47">
        <v>1</v>
      </c>
      <c r="J1560" s="48">
        <v>57520.0241584101</v>
      </c>
      <c r="K1560" s="51">
        <v>10928.8045900979</v>
      </c>
      <c r="L1560" s="34">
        <v>46591.2195683122</v>
      </c>
      <c r="M1560" s="49" t="s">
        <v>2079</v>
      </c>
      <c r="N1560" s="49" t="s">
        <v>2096</v>
      </c>
      <c r="O1560" s="33" t="s">
        <v>2011</v>
      </c>
      <c r="P1560" s="49" t="s">
        <v>2081</v>
      </c>
      <c r="Q1560" s="49" t="s">
        <v>2103</v>
      </c>
      <c r="R1560" s="49" t="s">
        <v>2104</v>
      </c>
      <c r="S1560" s="33" t="s">
        <v>2084</v>
      </c>
      <c r="T1560" s="50"/>
      <c r="U1560" s="35" t="s">
        <v>1694</v>
      </c>
      <c r="V1560" s="226"/>
      <c r="W1560" s="227"/>
    </row>
    <row r="1561" s="83" customFormat="1" ht="26" customHeight="1" spans="1:23">
      <c r="A1561" s="31" t="s">
        <v>1707</v>
      </c>
      <c r="B1561" s="31" t="s">
        <v>20</v>
      </c>
      <c r="C1561" s="31" t="s">
        <v>5671</v>
      </c>
      <c r="D1561" s="31" t="s">
        <v>5672</v>
      </c>
      <c r="E1561" s="44">
        <v>44896</v>
      </c>
      <c r="F1561" s="45" t="s">
        <v>5640</v>
      </c>
      <c r="G1561" s="45" t="s">
        <v>2092</v>
      </c>
      <c r="H1561" s="46">
        <v>10</v>
      </c>
      <c r="I1561" s="47">
        <v>1</v>
      </c>
      <c r="J1561" s="48">
        <v>324029.469425711</v>
      </c>
      <c r="K1561" s="51">
        <v>61565.5991908851</v>
      </c>
      <c r="L1561" s="34">
        <v>262463.870234826</v>
      </c>
      <c r="M1561" s="49" t="s">
        <v>2079</v>
      </c>
      <c r="N1561" s="49" t="s">
        <v>2096</v>
      </c>
      <c r="O1561" s="33" t="s">
        <v>2011</v>
      </c>
      <c r="P1561" s="49" t="s">
        <v>2081</v>
      </c>
      <c r="Q1561" s="49" t="s">
        <v>2103</v>
      </c>
      <c r="R1561" s="49" t="s">
        <v>2104</v>
      </c>
      <c r="S1561" s="33" t="s">
        <v>2084</v>
      </c>
      <c r="T1561" s="50"/>
      <c r="U1561" s="35" t="s">
        <v>1694</v>
      </c>
      <c r="V1561" s="226"/>
      <c r="W1561" s="227"/>
    </row>
    <row r="1562" s="83" customFormat="1" ht="26" customHeight="1" spans="1:23">
      <c r="A1562" s="31" t="s">
        <v>1707</v>
      </c>
      <c r="B1562" s="31" t="s">
        <v>20</v>
      </c>
      <c r="C1562" s="31" t="s">
        <v>5673</v>
      </c>
      <c r="D1562" s="31" t="s">
        <v>5674</v>
      </c>
      <c r="E1562" s="44">
        <v>44896</v>
      </c>
      <c r="F1562" s="45" t="s">
        <v>5640</v>
      </c>
      <c r="G1562" s="45" t="s">
        <v>2092</v>
      </c>
      <c r="H1562" s="46">
        <v>10</v>
      </c>
      <c r="I1562" s="47">
        <v>1</v>
      </c>
      <c r="J1562" s="48">
        <v>187898.74558414</v>
      </c>
      <c r="K1562" s="51">
        <v>35700.7616609866</v>
      </c>
      <c r="L1562" s="34">
        <v>152197.983923153</v>
      </c>
      <c r="M1562" s="49" t="s">
        <v>2079</v>
      </c>
      <c r="N1562" s="49" t="s">
        <v>2096</v>
      </c>
      <c r="O1562" s="33" t="s">
        <v>2011</v>
      </c>
      <c r="P1562" s="49" t="s">
        <v>2081</v>
      </c>
      <c r="Q1562" s="49" t="s">
        <v>2103</v>
      </c>
      <c r="R1562" s="49" t="s">
        <v>2104</v>
      </c>
      <c r="S1562" s="33" t="s">
        <v>2084</v>
      </c>
      <c r="T1562" s="50"/>
      <c r="U1562" s="35" t="s">
        <v>1694</v>
      </c>
      <c r="V1562" s="226"/>
      <c r="W1562" s="227"/>
    </row>
    <row r="1563" s="83" customFormat="1" ht="26" customHeight="1" spans="1:23">
      <c r="A1563" s="31" t="s">
        <v>1707</v>
      </c>
      <c r="B1563" s="31" t="s">
        <v>20</v>
      </c>
      <c r="C1563" s="31" t="s">
        <v>5675</v>
      </c>
      <c r="D1563" s="31" t="s">
        <v>5676</v>
      </c>
      <c r="E1563" s="44">
        <v>44896</v>
      </c>
      <c r="F1563" s="45" t="s">
        <v>5640</v>
      </c>
      <c r="G1563" s="45" t="s">
        <v>2092</v>
      </c>
      <c r="H1563" s="46">
        <v>10</v>
      </c>
      <c r="I1563" s="47">
        <v>1</v>
      </c>
      <c r="J1563" s="48">
        <v>180229.409029685</v>
      </c>
      <c r="K1563" s="51">
        <v>34243.5877156401</v>
      </c>
      <c r="L1563" s="34">
        <v>145985.821314045</v>
      </c>
      <c r="M1563" s="49" t="s">
        <v>2079</v>
      </c>
      <c r="N1563" s="49" t="s">
        <v>2096</v>
      </c>
      <c r="O1563" s="33" t="s">
        <v>2011</v>
      </c>
      <c r="P1563" s="49" t="s">
        <v>2081</v>
      </c>
      <c r="Q1563" s="49" t="s">
        <v>2103</v>
      </c>
      <c r="R1563" s="49" t="s">
        <v>2104</v>
      </c>
      <c r="S1563" s="33" t="s">
        <v>2084</v>
      </c>
      <c r="T1563" s="50"/>
      <c r="U1563" s="35" t="s">
        <v>1694</v>
      </c>
      <c r="V1563" s="226"/>
      <c r="W1563" s="227"/>
    </row>
    <row r="1564" s="83" customFormat="1" ht="26" customHeight="1" spans="1:23">
      <c r="A1564" s="31" t="s">
        <v>1707</v>
      </c>
      <c r="B1564" s="31" t="s">
        <v>20</v>
      </c>
      <c r="C1564" s="31" t="s">
        <v>5677</v>
      </c>
      <c r="D1564" s="31" t="s">
        <v>5678</v>
      </c>
      <c r="E1564" s="44">
        <v>44896</v>
      </c>
      <c r="F1564" s="45" t="s">
        <v>5640</v>
      </c>
      <c r="G1564" s="45" t="s">
        <v>2092</v>
      </c>
      <c r="H1564" s="46">
        <v>10</v>
      </c>
      <c r="I1564" s="47">
        <v>1</v>
      </c>
      <c r="J1564" s="48">
        <v>93949.3727920699</v>
      </c>
      <c r="K1564" s="51">
        <v>17850.3808304933</v>
      </c>
      <c r="L1564" s="34">
        <v>76098.9919615766</v>
      </c>
      <c r="M1564" s="49" t="s">
        <v>2079</v>
      </c>
      <c r="N1564" s="49" t="s">
        <v>2096</v>
      </c>
      <c r="O1564" s="33" t="s">
        <v>2011</v>
      </c>
      <c r="P1564" s="49" t="s">
        <v>2081</v>
      </c>
      <c r="Q1564" s="49" t="s">
        <v>2103</v>
      </c>
      <c r="R1564" s="49" t="s">
        <v>2104</v>
      </c>
      <c r="S1564" s="33" t="s">
        <v>2084</v>
      </c>
      <c r="T1564" s="50"/>
      <c r="U1564" s="35" t="s">
        <v>1694</v>
      </c>
      <c r="V1564" s="226"/>
      <c r="W1564" s="227" t="s">
        <v>5679</v>
      </c>
    </row>
    <row r="1565" s="83" customFormat="1" ht="26" customHeight="1" spans="1:23">
      <c r="A1565" s="31" t="s">
        <v>1707</v>
      </c>
      <c r="B1565" s="31" t="s">
        <v>20</v>
      </c>
      <c r="C1565" s="31" t="s">
        <v>5680</v>
      </c>
      <c r="D1565" s="31" t="s">
        <v>5681</v>
      </c>
      <c r="E1565" s="44">
        <v>44896</v>
      </c>
      <c r="F1565" s="45" t="s">
        <v>5640</v>
      </c>
      <c r="G1565" s="45" t="s">
        <v>2092</v>
      </c>
      <c r="H1565" s="46">
        <v>10</v>
      </c>
      <c r="I1565" s="47">
        <v>1</v>
      </c>
      <c r="J1565" s="48">
        <v>27322.0114752448</v>
      </c>
      <c r="K1565" s="51">
        <v>5191.18218029651</v>
      </c>
      <c r="L1565" s="34">
        <v>22130.8292949483</v>
      </c>
      <c r="M1565" s="49" t="s">
        <v>2079</v>
      </c>
      <c r="N1565" s="49" t="s">
        <v>2096</v>
      </c>
      <c r="O1565" s="33" t="s">
        <v>2011</v>
      </c>
      <c r="P1565" s="49" t="s">
        <v>2081</v>
      </c>
      <c r="Q1565" s="49" t="s">
        <v>2103</v>
      </c>
      <c r="R1565" s="49" t="s">
        <v>2104</v>
      </c>
      <c r="S1565" s="33" t="s">
        <v>2084</v>
      </c>
      <c r="T1565" s="50"/>
      <c r="U1565" s="35" t="s">
        <v>1694</v>
      </c>
      <c r="V1565" s="226"/>
      <c r="W1565" s="227"/>
    </row>
    <row r="1566" s="83" customFormat="1" ht="26" customHeight="1" spans="1:23">
      <c r="A1566" s="31" t="s">
        <v>1707</v>
      </c>
      <c r="B1566" s="31" t="s">
        <v>20</v>
      </c>
      <c r="C1566" s="31" t="s">
        <v>5682</v>
      </c>
      <c r="D1566" s="31" t="s">
        <v>5683</v>
      </c>
      <c r="E1566" s="44">
        <v>44896</v>
      </c>
      <c r="F1566" s="45" t="s">
        <v>5640</v>
      </c>
      <c r="G1566" s="45" t="s">
        <v>2092</v>
      </c>
      <c r="H1566" s="46">
        <v>10</v>
      </c>
      <c r="I1566" s="47">
        <v>1</v>
      </c>
      <c r="J1566" s="48">
        <v>128269.653873255</v>
      </c>
      <c r="K1566" s="51">
        <v>24371.2342359185</v>
      </c>
      <c r="L1566" s="34">
        <v>103898.419637337</v>
      </c>
      <c r="M1566" s="49" t="s">
        <v>2079</v>
      </c>
      <c r="N1566" s="49" t="s">
        <v>2096</v>
      </c>
      <c r="O1566" s="33" t="s">
        <v>2011</v>
      </c>
      <c r="P1566" s="49" t="s">
        <v>2081</v>
      </c>
      <c r="Q1566" s="49" t="s">
        <v>2103</v>
      </c>
      <c r="R1566" s="49" t="s">
        <v>2104</v>
      </c>
      <c r="S1566" s="33" t="s">
        <v>2084</v>
      </c>
      <c r="T1566" s="50"/>
      <c r="U1566" s="35" t="s">
        <v>1694</v>
      </c>
      <c r="V1566" s="226"/>
      <c r="W1566" s="227"/>
    </row>
    <row r="1567" s="83" customFormat="1" ht="26" customHeight="1" spans="1:23">
      <c r="A1567" s="31" t="s">
        <v>1707</v>
      </c>
      <c r="B1567" s="31" t="s">
        <v>20</v>
      </c>
      <c r="C1567" s="31" t="s">
        <v>5684</v>
      </c>
      <c r="D1567" s="31" t="s">
        <v>5685</v>
      </c>
      <c r="E1567" s="44">
        <v>44896</v>
      </c>
      <c r="F1567" s="45" t="s">
        <v>5640</v>
      </c>
      <c r="G1567" s="45" t="s">
        <v>2092</v>
      </c>
      <c r="H1567" s="46">
        <v>10</v>
      </c>
      <c r="I1567" s="47">
        <v>1</v>
      </c>
      <c r="J1567" s="48">
        <v>143800.060396025</v>
      </c>
      <c r="K1567" s="51">
        <v>27322.0114752447</v>
      </c>
      <c r="L1567" s="34">
        <v>116478.04892078</v>
      </c>
      <c r="M1567" s="49" t="s">
        <v>2079</v>
      </c>
      <c r="N1567" s="49" t="s">
        <v>2096</v>
      </c>
      <c r="O1567" s="33" t="s">
        <v>2011</v>
      </c>
      <c r="P1567" s="49" t="s">
        <v>2081</v>
      </c>
      <c r="Q1567" s="49" t="s">
        <v>2103</v>
      </c>
      <c r="R1567" s="49" t="s">
        <v>2104</v>
      </c>
      <c r="S1567" s="33" t="s">
        <v>2084</v>
      </c>
      <c r="T1567" s="50"/>
      <c r="U1567" s="35" t="s">
        <v>1694</v>
      </c>
      <c r="V1567" s="226"/>
      <c r="W1567" s="227"/>
    </row>
    <row r="1568" s="83" customFormat="1" ht="26" customHeight="1" spans="1:23">
      <c r="A1568" s="31" t="s">
        <v>1707</v>
      </c>
      <c r="B1568" s="31" t="s">
        <v>20</v>
      </c>
      <c r="C1568" s="31" t="s">
        <v>5686</v>
      </c>
      <c r="D1568" s="31" t="s">
        <v>5687</v>
      </c>
      <c r="E1568" s="44">
        <v>44896</v>
      </c>
      <c r="F1568" s="45" t="s">
        <v>5640</v>
      </c>
      <c r="G1568" s="45" t="s">
        <v>2092</v>
      </c>
      <c r="H1568" s="46">
        <v>10</v>
      </c>
      <c r="I1568" s="47">
        <v>1</v>
      </c>
      <c r="J1568" s="48">
        <v>136130.723841571</v>
      </c>
      <c r="K1568" s="51">
        <v>25864.8375298985</v>
      </c>
      <c r="L1568" s="34">
        <v>110265.886311672</v>
      </c>
      <c r="M1568" s="49" t="s">
        <v>2079</v>
      </c>
      <c r="N1568" s="49" t="s">
        <v>2096</v>
      </c>
      <c r="O1568" s="33" t="s">
        <v>2011</v>
      </c>
      <c r="P1568" s="49" t="s">
        <v>2081</v>
      </c>
      <c r="Q1568" s="49" t="s">
        <v>2103</v>
      </c>
      <c r="R1568" s="49" t="s">
        <v>2104</v>
      </c>
      <c r="S1568" s="33" t="s">
        <v>2084</v>
      </c>
      <c r="T1568" s="50"/>
      <c r="U1568" s="35" t="s">
        <v>1694</v>
      </c>
      <c r="V1568" s="226"/>
      <c r="W1568" s="227"/>
    </row>
    <row r="1569" s="83" customFormat="1" ht="26" customHeight="1" spans="1:23">
      <c r="A1569" s="189" t="s">
        <v>1838</v>
      </c>
      <c r="B1569" s="49" t="s">
        <v>20</v>
      </c>
      <c r="C1569" s="31" t="s">
        <v>5688</v>
      </c>
      <c r="D1569" s="49" t="s">
        <v>5689</v>
      </c>
      <c r="E1569" s="44">
        <v>44896</v>
      </c>
      <c r="F1569" s="45" t="s">
        <v>678</v>
      </c>
      <c r="G1569" s="47" t="s">
        <v>5098</v>
      </c>
      <c r="H1569" s="46">
        <v>10</v>
      </c>
      <c r="I1569" s="47">
        <v>1</v>
      </c>
      <c r="J1569" s="48">
        <v>844174.267590316</v>
      </c>
      <c r="K1569" s="51">
        <v>160393.11084216</v>
      </c>
      <c r="L1569" s="34">
        <v>683781.156748156</v>
      </c>
      <c r="M1569" s="49" t="s">
        <v>2079</v>
      </c>
      <c r="N1569" s="49" t="s">
        <v>2089</v>
      </c>
      <c r="O1569" s="33" t="s">
        <v>2011</v>
      </c>
      <c r="P1569" s="49" t="s">
        <v>2081</v>
      </c>
      <c r="Q1569" s="49" t="s">
        <v>2103</v>
      </c>
      <c r="R1569" s="49" t="s">
        <v>2104</v>
      </c>
      <c r="S1569" s="33" t="s">
        <v>2084</v>
      </c>
      <c r="T1569" s="50" t="s">
        <v>2081</v>
      </c>
      <c r="U1569" s="35" t="s">
        <v>681</v>
      </c>
      <c r="V1569" s="226"/>
      <c r="W1569" s="227"/>
    </row>
    <row r="1570" s="83" customFormat="1" ht="26" customHeight="1" spans="1:23">
      <c r="A1570" s="189" t="s">
        <v>1838</v>
      </c>
      <c r="B1570" s="49" t="s">
        <v>20</v>
      </c>
      <c r="C1570" s="31" t="s">
        <v>5690</v>
      </c>
      <c r="D1570" s="49" t="s">
        <v>5691</v>
      </c>
      <c r="E1570" s="44">
        <v>44896</v>
      </c>
      <c r="F1570" s="45" t="s">
        <v>678</v>
      </c>
      <c r="G1570" s="47" t="s">
        <v>5098</v>
      </c>
      <c r="H1570" s="46">
        <v>10</v>
      </c>
      <c r="I1570" s="47">
        <v>1</v>
      </c>
      <c r="J1570" s="48">
        <v>844174.267590316</v>
      </c>
      <c r="K1570" s="51">
        <v>160393.11084216</v>
      </c>
      <c r="L1570" s="34">
        <v>683781.156748156</v>
      </c>
      <c r="M1570" s="49" t="s">
        <v>2079</v>
      </c>
      <c r="N1570" s="49" t="s">
        <v>2089</v>
      </c>
      <c r="O1570" s="33" t="s">
        <v>2011</v>
      </c>
      <c r="P1570" s="49" t="s">
        <v>2081</v>
      </c>
      <c r="Q1570" s="49" t="s">
        <v>2103</v>
      </c>
      <c r="R1570" s="49" t="s">
        <v>2104</v>
      </c>
      <c r="S1570" s="33" t="s">
        <v>2084</v>
      </c>
      <c r="T1570" s="50" t="s">
        <v>2081</v>
      </c>
      <c r="U1570" s="35" t="s">
        <v>681</v>
      </c>
      <c r="V1570" s="226"/>
      <c r="W1570" s="227"/>
    </row>
    <row r="1571" s="83" customFormat="1" ht="26" customHeight="1" spans="1:23">
      <c r="A1571" s="189" t="s">
        <v>1838</v>
      </c>
      <c r="B1571" s="49" t="s">
        <v>20</v>
      </c>
      <c r="C1571" s="31" t="s">
        <v>5692</v>
      </c>
      <c r="D1571" s="49" t="s">
        <v>5693</v>
      </c>
      <c r="E1571" s="44">
        <v>44896</v>
      </c>
      <c r="F1571" s="45" t="s">
        <v>678</v>
      </c>
      <c r="G1571" s="47" t="s">
        <v>5694</v>
      </c>
      <c r="H1571" s="46">
        <v>10</v>
      </c>
      <c r="I1571" s="47">
        <v>1</v>
      </c>
      <c r="J1571" s="48">
        <v>804675.248782097</v>
      </c>
      <c r="K1571" s="51">
        <v>152888.297268598</v>
      </c>
      <c r="L1571" s="34">
        <v>651786.951513499</v>
      </c>
      <c r="M1571" s="49" t="s">
        <v>2079</v>
      </c>
      <c r="N1571" s="49" t="s">
        <v>2089</v>
      </c>
      <c r="O1571" s="33" t="s">
        <v>2011</v>
      </c>
      <c r="P1571" s="49" t="s">
        <v>2081</v>
      </c>
      <c r="Q1571" s="49" t="s">
        <v>2103</v>
      </c>
      <c r="R1571" s="49" t="s">
        <v>2104</v>
      </c>
      <c r="S1571" s="33" t="s">
        <v>2084</v>
      </c>
      <c r="T1571" s="50" t="s">
        <v>2081</v>
      </c>
      <c r="U1571" s="35" t="s">
        <v>681</v>
      </c>
      <c r="V1571" s="226"/>
      <c r="W1571" s="227"/>
    </row>
    <row r="1572" s="83" customFormat="1" ht="26" customHeight="1" spans="1:23">
      <c r="A1572" s="189" t="s">
        <v>1838</v>
      </c>
      <c r="B1572" s="49" t="s">
        <v>20</v>
      </c>
      <c r="C1572" s="31" t="s">
        <v>5695</v>
      </c>
      <c r="D1572" s="49" t="s">
        <v>5696</v>
      </c>
      <c r="E1572" s="44">
        <v>44896</v>
      </c>
      <c r="F1572" s="45" t="s">
        <v>678</v>
      </c>
      <c r="G1572" s="47" t="s">
        <v>5697</v>
      </c>
      <c r="H1572" s="46">
        <v>10</v>
      </c>
      <c r="I1572" s="47">
        <v>1</v>
      </c>
      <c r="J1572" s="48">
        <v>2520120.72012173</v>
      </c>
      <c r="K1572" s="51">
        <v>478822.936823129</v>
      </c>
      <c r="L1572" s="34">
        <v>2041297.7832986</v>
      </c>
      <c r="M1572" s="49" t="s">
        <v>2079</v>
      </c>
      <c r="N1572" s="49" t="s">
        <v>2089</v>
      </c>
      <c r="O1572" s="33" t="s">
        <v>2011</v>
      </c>
      <c r="P1572" s="49" t="s">
        <v>2081</v>
      </c>
      <c r="Q1572" s="49" t="s">
        <v>2103</v>
      </c>
      <c r="R1572" s="49" t="s">
        <v>2104</v>
      </c>
      <c r="S1572" s="33" t="s">
        <v>2084</v>
      </c>
      <c r="T1572" s="50" t="s">
        <v>2081</v>
      </c>
      <c r="U1572" s="35" t="s">
        <v>681</v>
      </c>
      <c r="V1572" s="226"/>
      <c r="W1572" s="227"/>
    </row>
    <row r="1573" s="83" customFormat="1" ht="26" customHeight="1" spans="1:23">
      <c r="A1573" s="189" t="s">
        <v>1838</v>
      </c>
      <c r="B1573" s="49" t="s">
        <v>20</v>
      </c>
      <c r="C1573" s="31" t="s">
        <v>5698</v>
      </c>
      <c r="D1573" s="49" t="s">
        <v>5699</v>
      </c>
      <c r="E1573" s="44">
        <v>44896</v>
      </c>
      <c r="F1573" s="45" t="s">
        <v>678</v>
      </c>
      <c r="G1573" s="47" t="s">
        <v>5700</v>
      </c>
      <c r="H1573" s="46">
        <v>10</v>
      </c>
      <c r="I1573" s="47">
        <v>1</v>
      </c>
      <c r="J1573" s="48">
        <v>1852389.30104731</v>
      </c>
      <c r="K1573" s="51">
        <v>351953.967198989</v>
      </c>
      <c r="L1573" s="34">
        <v>1500435.33384832</v>
      </c>
      <c r="M1573" s="49" t="s">
        <v>2079</v>
      </c>
      <c r="N1573" s="49" t="s">
        <v>2089</v>
      </c>
      <c r="O1573" s="33" t="s">
        <v>2011</v>
      </c>
      <c r="P1573" s="49" t="s">
        <v>2081</v>
      </c>
      <c r="Q1573" s="49" t="s">
        <v>2103</v>
      </c>
      <c r="R1573" s="49" t="s">
        <v>2104</v>
      </c>
      <c r="S1573" s="33" t="s">
        <v>2084</v>
      </c>
      <c r="T1573" s="50" t="s">
        <v>2081</v>
      </c>
      <c r="U1573" s="35" t="s">
        <v>681</v>
      </c>
      <c r="V1573" s="226"/>
      <c r="W1573" s="227"/>
    </row>
    <row r="1574" s="83" customFormat="1" ht="26" customHeight="1" spans="1:23">
      <c r="A1574" s="189" t="s">
        <v>1838</v>
      </c>
      <c r="B1574" s="49" t="s">
        <v>20</v>
      </c>
      <c r="C1574" s="31" t="s">
        <v>5701</v>
      </c>
      <c r="D1574" s="49" t="s">
        <v>2640</v>
      </c>
      <c r="E1574" s="44">
        <v>44896</v>
      </c>
      <c r="F1574" s="45" t="s">
        <v>678</v>
      </c>
      <c r="G1574" s="47" t="s">
        <v>5702</v>
      </c>
      <c r="H1574" s="46">
        <v>20</v>
      </c>
      <c r="I1574" s="47">
        <v>1</v>
      </c>
      <c r="J1574" s="48">
        <v>317972.305930384</v>
      </c>
      <c r="K1574" s="51">
        <v>30207.3690633865</v>
      </c>
      <c r="L1574" s="34">
        <v>287764.936866998</v>
      </c>
      <c r="M1574" s="49" t="s">
        <v>2079</v>
      </c>
      <c r="N1574" s="49" t="s">
        <v>2080</v>
      </c>
      <c r="O1574" s="33" t="s">
        <v>2011</v>
      </c>
      <c r="P1574" s="49" t="s">
        <v>2081</v>
      </c>
      <c r="Q1574" s="49" t="s">
        <v>2103</v>
      </c>
      <c r="R1574" s="49" t="s">
        <v>2104</v>
      </c>
      <c r="S1574" s="33" t="s">
        <v>2084</v>
      </c>
      <c r="T1574" s="50" t="s">
        <v>2081</v>
      </c>
      <c r="U1574" s="35" t="s">
        <v>681</v>
      </c>
      <c r="V1574" s="226"/>
      <c r="W1574" s="227"/>
    </row>
    <row r="1575" s="83" customFormat="1" ht="26" customHeight="1" spans="1:23">
      <c r="A1575" s="189" t="s">
        <v>1838</v>
      </c>
      <c r="B1575" s="49" t="s">
        <v>20</v>
      </c>
      <c r="C1575" s="31" t="s">
        <v>5703</v>
      </c>
      <c r="D1575" s="49" t="s">
        <v>5704</v>
      </c>
      <c r="E1575" s="44">
        <v>44896</v>
      </c>
      <c r="F1575" s="45" t="s">
        <v>678</v>
      </c>
      <c r="G1575" s="45" t="s">
        <v>2243</v>
      </c>
      <c r="H1575" s="46">
        <v>10</v>
      </c>
      <c r="I1575" s="47">
        <v>1</v>
      </c>
      <c r="J1575" s="48">
        <v>1011862.70988239</v>
      </c>
      <c r="K1575" s="51">
        <v>192253.914877654</v>
      </c>
      <c r="L1575" s="34">
        <v>819608.795004736</v>
      </c>
      <c r="M1575" s="49" t="s">
        <v>2079</v>
      </c>
      <c r="N1575" s="49" t="s">
        <v>2089</v>
      </c>
      <c r="O1575" s="33" t="s">
        <v>2011</v>
      </c>
      <c r="P1575" s="49" t="s">
        <v>2081</v>
      </c>
      <c r="Q1575" s="49" t="s">
        <v>2103</v>
      </c>
      <c r="R1575" s="49" t="s">
        <v>2104</v>
      </c>
      <c r="S1575" s="33" t="s">
        <v>2084</v>
      </c>
      <c r="T1575" s="50" t="s">
        <v>2081</v>
      </c>
      <c r="U1575" s="35" t="s">
        <v>681</v>
      </c>
      <c r="V1575" s="226"/>
      <c r="W1575" s="227"/>
    </row>
    <row r="1576" s="83" customFormat="1" ht="26" customHeight="1" spans="1:23">
      <c r="A1576" s="189" t="s">
        <v>1838</v>
      </c>
      <c r="B1576" s="49" t="s">
        <v>20</v>
      </c>
      <c r="C1576" s="31" t="s">
        <v>5705</v>
      </c>
      <c r="D1576" s="49" t="s">
        <v>4669</v>
      </c>
      <c r="E1576" s="44">
        <v>44896</v>
      </c>
      <c r="F1576" s="45" t="s">
        <v>678</v>
      </c>
      <c r="G1576" s="47" t="s">
        <v>5706</v>
      </c>
      <c r="H1576" s="46">
        <v>3</v>
      </c>
      <c r="I1576" s="47">
        <v>1</v>
      </c>
      <c r="J1576" s="48">
        <v>210835.127971729</v>
      </c>
      <c r="K1576" s="51">
        <v>133528.914382095</v>
      </c>
      <c r="L1576" s="34">
        <v>77306.213589634</v>
      </c>
      <c r="M1576" s="49" t="s">
        <v>2079</v>
      </c>
      <c r="N1576" s="49" t="s">
        <v>2089</v>
      </c>
      <c r="O1576" s="33" t="s">
        <v>2011</v>
      </c>
      <c r="P1576" s="49" t="s">
        <v>2081</v>
      </c>
      <c r="Q1576" s="49" t="s">
        <v>2103</v>
      </c>
      <c r="R1576" s="49" t="s">
        <v>2104</v>
      </c>
      <c r="S1576" s="33" t="s">
        <v>2084</v>
      </c>
      <c r="T1576" s="50" t="s">
        <v>2081</v>
      </c>
      <c r="U1576" s="35" t="s">
        <v>681</v>
      </c>
      <c r="V1576" s="226"/>
      <c r="W1576" s="227"/>
    </row>
    <row r="1577" s="83" customFormat="1" ht="26" customHeight="1" spans="1:23">
      <c r="A1577" s="189" t="s">
        <v>1838</v>
      </c>
      <c r="B1577" s="49" t="s">
        <v>20</v>
      </c>
      <c r="C1577" s="31" t="s">
        <v>5707</v>
      </c>
      <c r="D1577" s="49" t="s">
        <v>5708</v>
      </c>
      <c r="E1577" s="44">
        <v>44896</v>
      </c>
      <c r="F1577" s="45" t="s">
        <v>678</v>
      </c>
      <c r="G1577" s="47" t="s">
        <v>5709</v>
      </c>
      <c r="H1577" s="46">
        <v>10</v>
      </c>
      <c r="I1577" s="47">
        <v>1</v>
      </c>
      <c r="J1577" s="48">
        <v>19072.0805066031</v>
      </c>
      <c r="K1577" s="51">
        <v>3623.69529625459</v>
      </c>
      <c r="L1577" s="34">
        <v>15448.3852103485</v>
      </c>
      <c r="M1577" s="49" t="s">
        <v>2079</v>
      </c>
      <c r="N1577" s="49" t="s">
        <v>2089</v>
      </c>
      <c r="O1577" s="33" t="s">
        <v>2011</v>
      </c>
      <c r="P1577" s="49" t="s">
        <v>2081</v>
      </c>
      <c r="Q1577" s="49" t="s">
        <v>2103</v>
      </c>
      <c r="R1577" s="49" t="s">
        <v>2104</v>
      </c>
      <c r="S1577" s="33" t="s">
        <v>2084</v>
      </c>
      <c r="T1577" s="50" t="s">
        <v>2081</v>
      </c>
      <c r="U1577" s="35" t="s">
        <v>681</v>
      </c>
      <c r="V1577" s="195"/>
      <c r="W1577" s="218" t="s">
        <v>2174</v>
      </c>
    </row>
    <row r="1578" s="83" customFormat="1" ht="26" customHeight="1" spans="1:23">
      <c r="A1578" s="189" t="s">
        <v>1838</v>
      </c>
      <c r="B1578" s="49" t="s">
        <v>20</v>
      </c>
      <c r="C1578" s="31" t="s">
        <v>5710</v>
      </c>
      <c r="D1578" s="49" t="s">
        <v>5711</v>
      </c>
      <c r="E1578" s="44">
        <v>44896</v>
      </c>
      <c r="F1578" s="45" t="s">
        <v>678</v>
      </c>
      <c r="G1578" s="47" t="s">
        <v>5712</v>
      </c>
      <c r="H1578" s="46">
        <v>10</v>
      </c>
      <c r="I1578" s="47">
        <v>1</v>
      </c>
      <c r="J1578" s="48">
        <v>948810.187992733</v>
      </c>
      <c r="K1578" s="51">
        <v>180273.935718619</v>
      </c>
      <c r="L1578" s="34">
        <v>768536.252274114</v>
      </c>
      <c r="M1578" s="49" t="s">
        <v>2079</v>
      </c>
      <c r="N1578" s="49" t="s">
        <v>2089</v>
      </c>
      <c r="O1578" s="33" t="s">
        <v>2011</v>
      </c>
      <c r="P1578" s="49" t="s">
        <v>2081</v>
      </c>
      <c r="Q1578" s="49" t="s">
        <v>2103</v>
      </c>
      <c r="R1578" s="49" t="s">
        <v>2104</v>
      </c>
      <c r="S1578" s="33" t="s">
        <v>2084</v>
      </c>
      <c r="T1578" s="50" t="s">
        <v>2081</v>
      </c>
      <c r="U1578" s="35" t="s">
        <v>681</v>
      </c>
      <c r="V1578" s="226"/>
      <c r="W1578" s="227" t="s">
        <v>5713</v>
      </c>
    </row>
    <row r="1579" s="83" customFormat="1" ht="26" customHeight="1" spans="1:23">
      <c r="A1579" s="189" t="s">
        <v>1838</v>
      </c>
      <c r="B1579" s="49" t="s">
        <v>20</v>
      </c>
      <c r="C1579" s="31" t="s">
        <v>5714</v>
      </c>
      <c r="D1579" s="49" t="s">
        <v>5715</v>
      </c>
      <c r="E1579" s="44">
        <v>44896</v>
      </c>
      <c r="F1579" s="45" t="s">
        <v>678</v>
      </c>
      <c r="G1579" s="45" t="s">
        <v>2078</v>
      </c>
      <c r="H1579" s="46">
        <v>10</v>
      </c>
      <c r="I1579" s="47">
        <v>1</v>
      </c>
      <c r="J1579" s="48">
        <v>17091.9250419744</v>
      </c>
      <c r="K1579" s="51">
        <v>3247.46575797514</v>
      </c>
      <c r="L1579" s="34">
        <v>13844.4592839993</v>
      </c>
      <c r="M1579" s="49" t="s">
        <v>2079</v>
      </c>
      <c r="N1579" s="49" t="s">
        <v>2096</v>
      </c>
      <c r="O1579" s="33" t="s">
        <v>2011</v>
      </c>
      <c r="P1579" s="49" t="s">
        <v>2081</v>
      </c>
      <c r="Q1579" s="49" t="s">
        <v>2103</v>
      </c>
      <c r="R1579" s="49" t="s">
        <v>2104</v>
      </c>
      <c r="S1579" s="33" t="s">
        <v>2084</v>
      </c>
      <c r="T1579" s="50" t="s">
        <v>2081</v>
      </c>
      <c r="U1579" s="35" t="s">
        <v>681</v>
      </c>
      <c r="V1579" s="226"/>
      <c r="W1579" s="227"/>
    </row>
    <row r="1580" s="83" customFormat="1" ht="26" customHeight="1" spans="1:23">
      <c r="A1580" s="189" t="s">
        <v>1838</v>
      </c>
      <c r="B1580" s="49" t="s">
        <v>20</v>
      </c>
      <c r="C1580" s="31" t="s">
        <v>5716</v>
      </c>
      <c r="D1580" s="49" t="s">
        <v>5717</v>
      </c>
      <c r="E1580" s="44">
        <v>44896</v>
      </c>
      <c r="F1580" s="45" t="s">
        <v>678</v>
      </c>
      <c r="G1580" s="45" t="s">
        <v>5124</v>
      </c>
      <c r="H1580" s="46">
        <v>5</v>
      </c>
      <c r="I1580" s="47">
        <v>1</v>
      </c>
      <c r="J1580" s="48">
        <v>3439.22794558312</v>
      </c>
      <c r="K1580" s="51">
        <v>1306.90661932159</v>
      </c>
      <c r="L1580" s="34">
        <v>2132.32132626153</v>
      </c>
      <c r="M1580" s="49" t="s">
        <v>2079</v>
      </c>
      <c r="N1580" s="49" t="s">
        <v>2089</v>
      </c>
      <c r="O1580" s="33" t="s">
        <v>2011</v>
      </c>
      <c r="P1580" s="49" t="s">
        <v>2081</v>
      </c>
      <c r="Q1580" s="49" t="s">
        <v>2103</v>
      </c>
      <c r="R1580" s="49" t="s">
        <v>2104</v>
      </c>
      <c r="S1580" s="33" t="s">
        <v>2084</v>
      </c>
      <c r="T1580" s="50" t="s">
        <v>2081</v>
      </c>
      <c r="U1580" s="35" t="s">
        <v>681</v>
      </c>
      <c r="V1580" s="226"/>
      <c r="W1580" s="227"/>
    </row>
    <row r="1581" s="83" customFormat="1" ht="26" customHeight="1" spans="1:23">
      <c r="A1581" s="189" t="s">
        <v>1838</v>
      </c>
      <c r="B1581" s="49" t="s">
        <v>20</v>
      </c>
      <c r="C1581" s="31" t="s">
        <v>5718</v>
      </c>
      <c r="D1581" s="49" t="s">
        <v>5443</v>
      </c>
      <c r="E1581" s="44">
        <v>44896</v>
      </c>
      <c r="F1581" s="45" t="s">
        <v>678</v>
      </c>
      <c r="G1581" s="45" t="s">
        <v>2095</v>
      </c>
      <c r="H1581" s="46">
        <v>10</v>
      </c>
      <c r="I1581" s="47">
        <v>8</v>
      </c>
      <c r="J1581" s="48">
        <v>10213.4595968399</v>
      </c>
      <c r="K1581" s="51">
        <v>1940.55732339958</v>
      </c>
      <c r="L1581" s="34">
        <v>8272.90227344032</v>
      </c>
      <c r="M1581" s="49" t="s">
        <v>2079</v>
      </c>
      <c r="N1581" s="49" t="s">
        <v>2089</v>
      </c>
      <c r="O1581" s="33" t="s">
        <v>2011</v>
      </c>
      <c r="P1581" s="49" t="s">
        <v>2081</v>
      </c>
      <c r="Q1581" s="49" t="s">
        <v>2103</v>
      </c>
      <c r="R1581" s="49" t="s">
        <v>2104</v>
      </c>
      <c r="S1581" s="33" t="s">
        <v>2084</v>
      </c>
      <c r="T1581" s="50" t="s">
        <v>2081</v>
      </c>
      <c r="U1581" s="35" t="s">
        <v>681</v>
      </c>
      <c r="V1581" s="226"/>
      <c r="W1581" s="227"/>
    </row>
    <row r="1582" s="83" customFormat="1" ht="26" customHeight="1" spans="1:23">
      <c r="A1582" s="31" t="s">
        <v>1713</v>
      </c>
      <c r="B1582" s="73" t="s">
        <v>20</v>
      </c>
      <c r="C1582" s="31" t="s">
        <v>5719</v>
      </c>
      <c r="D1582" s="73" t="s">
        <v>5720</v>
      </c>
      <c r="E1582" s="198">
        <v>44902</v>
      </c>
      <c r="F1582" s="199" t="s">
        <v>1399</v>
      </c>
      <c r="G1582" s="220" t="s">
        <v>5721</v>
      </c>
      <c r="H1582" s="74">
        <v>10</v>
      </c>
      <c r="I1582" s="74">
        <v>1</v>
      </c>
      <c r="J1582" s="70">
        <v>1070200</v>
      </c>
      <c r="K1582" s="184">
        <v>194865.583333333</v>
      </c>
      <c r="L1582" s="184">
        <v>875334.416666667</v>
      </c>
      <c r="M1582" s="182" t="s">
        <v>2079</v>
      </c>
      <c r="N1582" s="182" t="s">
        <v>2089</v>
      </c>
      <c r="O1582" s="33" t="s">
        <v>2011</v>
      </c>
      <c r="P1582" s="182" t="s">
        <v>2081</v>
      </c>
      <c r="Q1582" s="182" t="s">
        <v>2103</v>
      </c>
      <c r="R1582" s="182" t="s">
        <v>2104</v>
      </c>
      <c r="S1582" s="33" t="s">
        <v>2105</v>
      </c>
      <c r="T1582" s="74" t="s">
        <v>664</v>
      </c>
      <c r="U1582" s="35" t="s">
        <v>1385</v>
      </c>
      <c r="V1582" s="226"/>
      <c r="W1582" s="227"/>
    </row>
    <row r="1583" s="83" customFormat="1" ht="26" customHeight="1" spans="1:23">
      <c r="A1583" s="189" t="s">
        <v>1717</v>
      </c>
      <c r="B1583" s="49" t="s">
        <v>20</v>
      </c>
      <c r="C1583" s="31" t="s">
        <v>5722</v>
      </c>
      <c r="D1583" s="49" t="s">
        <v>5723</v>
      </c>
      <c r="E1583" s="44">
        <v>45197</v>
      </c>
      <c r="F1583" s="45" t="s">
        <v>951</v>
      </c>
      <c r="G1583" s="47" t="s">
        <v>5724</v>
      </c>
      <c r="H1583" s="46">
        <v>20</v>
      </c>
      <c r="I1583" s="47">
        <v>1</v>
      </c>
      <c r="J1583" s="48">
        <v>7864877.50264221</v>
      </c>
      <c r="K1583" s="51">
        <v>435845.294938089</v>
      </c>
      <c r="L1583" s="34">
        <v>7429032.20770412</v>
      </c>
      <c r="M1583" s="49" t="s">
        <v>2079</v>
      </c>
      <c r="N1583" s="49" t="s">
        <v>2080</v>
      </c>
      <c r="O1583" s="33" t="s">
        <v>2011</v>
      </c>
      <c r="P1583" s="49" t="s">
        <v>2081</v>
      </c>
      <c r="Q1583" s="49" t="s">
        <v>2103</v>
      </c>
      <c r="R1583" s="49" t="s">
        <v>2104</v>
      </c>
      <c r="S1583" s="33" t="s">
        <v>2084</v>
      </c>
      <c r="T1583" s="50" t="s">
        <v>2081</v>
      </c>
      <c r="U1583" s="35" t="s">
        <v>953</v>
      </c>
      <c r="V1583" s="195"/>
      <c r="W1583" s="218" t="s">
        <v>2174</v>
      </c>
    </row>
    <row r="1584" s="83" customFormat="1" ht="26" customHeight="1" spans="1:23">
      <c r="A1584" s="189" t="s">
        <v>1717</v>
      </c>
      <c r="B1584" s="49" t="s">
        <v>20</v>
      </c>
      <c r="C1584" s="31" t="s">
        <v>5725</v>
      </c>
      <c r="D1584" s="49" t="s">
        <v>5726</v>
      </c>
      <c r="E1584" s="44">
        <v>45197</v>
      </c>
      <c r="F1584" s="45" t="s">
        <v>951</v>
      </c>
      <c r="G1584" s="45" t="s">
        <v>2243</v>
      </c>
      <c r="H1584" s="46">
        <v>10</v>
      </c>
      <c r="I1584" s="47">
        <v>1</v>
      </c>
      <c r="J1584" s="48">
        <v>97405.1224581975</v>
      </c>
      <c r="K1584" s="51">
        <v>10795.7344057836</v>
      </c>
      <c r="L1584" s="34">
        <v>86609.3880524139</v>
      </c>
      <c r="M1584" s="49" t="s">
        <v>2079</v>
      </c>
      <c r="N1584" s="49" t="s">
        <v>2089</v>
      </c>
      <c r="O1584" s="33" t="s">
        <v>2011</v>
      </c>
      <c r="P1584" s="49" t="s">
        <v>2081</v>
      </c>
      <c r="Q1584" s="49" t="s">
        <v>2103</v>
      </c>
      <c r="R1584" s="49" t="s">
        <v>2104</v>
      </c>
      <c r="S1584" s="33" t="s">
        <v>2084</v>
      </c>
      <c r="T1584" s="50" t="s">
        <v>2081</v>
      </c>
      <c r="U1584" s="35" t="s">
        <v>953</v>
      </c>
      <c r="V1584" s="195"/>
      <c r="W1584" s="218" t="s">
        <v>2174</v>
      </c>
    </row>
    <row r="1585" s="83" customFormat="1" ht="26" customHeight="1" spans="1:23">
      <c r="A1585" s="189" t="s">
        <v>1717</v>
      </c>
      <c r="B1585" s="49" t="s">
        <v>20</v>
      </c>
      <c r="C1585" s="31" t="s">
        <v>5727</v>
      </c>
      <c r="D1585" s="49" t="s">
        <v>5728</v>
      </c>
      <c r="E1585" s="44">
        <v>45197</v>
      </c>
      <c r="F1585" s="45" t="s">
        <v>951</v>
      </c>
      <c r="G1585" s="45" t="s">
        <v>2243</v>
      </c>
      <c r="H1585" s="46">
        <v>10</v>
      </c>
      <c r="I1585" s="47">
        <v>1</v>
      </c>
      <c r="J1585" s="48">
        <v>284862.02662009</v>
      </c>
      <c r="K1585" s="51">
        <v>31572.2079503933</v>
      </c>
      <c r="L1585" s="34">
        <v>253289.818669697</v>
      </c>
      <c r="M1585" s="49" t="s">
        <v>2079</v>
      </c>
      <c r="N1585" s="49" t="s">
        <v>2089</v>
      </c>
      <c r="O1585" s="33" t="s">
        <v>2011</v>
      </c>
      <c r="P1585" s="49" t="s">
        <v>2081</v>
      </c>
      <c r="Q1585" s="49" t="s">
        <v>2103</v>
      </c>
      <c r="R1585" s="49" t="s">
        <v>2104</v>
      </c>
      <c r="S1585" s="33" t="s">
        <v>2084</v>
      </c>
      <c r="T1585" s="50" t="s">
        <v>2081</v>
      </c>
      <c r="U1585" s="35" t="s">
        <v>953</v>
      </c>
      <c r="V1585" s="195"/>
      <c r="W1585" s="218" t="s">
        <v>2174</v>
      </c>
    </row>
    <row r="1586" s="83" customFormat="1" ht="26" customHeight="1" spans="1:23">
      <c r="A1586" s="189" t="s">
        <v>1717</v>
      </c>
      <c r="B1586" s="49" t="s">
        <v>20</v>
      </c>
      <c r="C1586" s="31" t="s">
        <v>5729</v>
      </c>
      <c r="D1586" s="49" t="s">
        <v>5730</v>
      </c>
      <c r="E1586" s="44">
        <v>45197</v>
      </c>
      <c r="F1586" s="45" t="s">
        <v>951</v>
      </c>
      <c r="G1586" s="45" t="s">
        <v>2243</v>
      </c>
      <c r="H1586" s="46">
        <v>10</v>
      </c>
      <c r="I1586" s="47">
        <v>1</v>
      </c>
      <c r="J1586" s="48">
        <v>1233975.83473027</v>
      </c>
      <c r="K1586" s="51">
        <v>136765.655015938</v>
      </c>
      <c r="L1586" s="34">
        <v>1097210.17971433</v>
      </c>
      <c r="M1586" s="49" t="s">
        <v>2079</v>
      </c>
      <c r="N1586" s="49" t="s">
        <v>2089</v>
      </c>
      <c r="O1586" s="33" t="s">
        <v>2011</v>
      </c>
      <c r="P1586" s="49" t="s">
        <v>2081</v>
      </c>
      <c r="Q1586" s="49" t="s">
        <v>2103</v>
      </c>
      <c r="R1586" s="49" t="s">
        <v>2104</v>
      </c>
      <c r="S1586" s="33" t="s">
        <v>2084</v>
      </c>
      <c r="T1586" s="50" t="s">
        <v>2081</v>
      </c>
      <c r="U1586" s="35" t="s">
        <v>953</v>
      </c>
      <c r="V1586" s="195"/>
      <c r="W1586" s="218" t="s">
        <v>2174</v>
      </c>
    </row>
    <row r="1587" s="83" customFormat="1" ht="26" customHeight="1" spans="1:23">
      <c r="A1587" s="189" t="s">
        <v>1717</v>
      </c>
      <c r="B1587" s="49" t="s">
        <v>20</v>
      </c>
      <c r="C1587" s="31" t="s">
        <v>5731</v>
      </c>
      <c r="D1587" s="49" t="s">
        <v>5732</v>
      </c>
      <c r="E1587" s="44">
        <v>45197</v>
      </c>
      <c r="F1587" s="45" t="s">
        <v>951</v>
      </c>
      <c r="G1587" s="45" t="s">
        <v>2243</v>
      </c>
      <c r="H1587" s="46">
        <v>10</v>
      </c>
      <c r="I1587" s="47">
        <v>1</v>
      </c>
      <c r="J1587" s="48">
        <v>98151.113549234</v>
      </c>
      <c r="K1587" s="34">
        <v>0</v>
      </c>
      <c r="L1587" s="34">
        <v>98151.113549234</v>
      </c>
      <c r="M1587" s="49" t="s">
        <v>2137</v>
      </c>
      <c r="N1587" s="49" t="s">
        <v>2143</v>
      </c>
      <c r="O1587" s="33" t="s">
        <v>2011</v>
      </c>
      <c r="P1587" s="49" t="s">
        <v>2081</v>
      </c>
      <c r="Q1587" s="49" t="s">
        <v>2103</v>
      </c>
      <c r="R1587" s="49" t="s">
        <v>2104</v>
      </c>
      <c r="S1587" s="33" t="s">
        <v>2084</v>
      </c>
      <c r="T1587" s="50" t="s">
        <v>2081</v>
      </c>
      <c r="U1587" s="35" t="s">
        <v>953</v>
      </c>
      <c r="V1587" s="195"/>
      <c r="W1587" s="218" t="s">
        <v>2174</v>
      </c>
    </row>
    <row r="1588" s="83" customFormat="1" ht="26" customHeight="1" spans="1:23">
      <c r="A1588" s="31" t="s">
        <v>1858</v>
      </c>
      <c r="B1588" s="197" t="s">
        <v>20</v>
      </c>
      <c r="C1588" s="31" t="s">
        <v>5733</v>
      </c>
      <c r="D1588" s="197" t="s">
        <v>5734</v>
      </c>
      <c r="E1588" s="198">
        <v>44925</v>
      </c>
      <c r="F1588" s="199" t="s">
        <v>951</v>
      </c>
      <c r="G1588" s="220" t="s">
        <v>2095</v>
      </c>
      <c r="H1588" s="74">
        <v>10</v>
      </c>
      <c r="I1588" s="74">
        <v>62</v>
      </c>
      <c r="J1588" s="70">
        <v>772384.166262332</v>
      </c>
      <c r="K1588" s="184">
        <v>140638.283606933</v>
      </c>
      <c r="L1588" s="184">
        <v>631745.882655399</v>
      </c>
      <c r="M1588" s="182" t="s">
        <v>2079</v>
      </c>
      <c r="N1588" s="182" t="s">
        <v>2089</v>
      </c>
      <c r="O1588" s="33" t="s">
        <v>2011</v>
      </c>
      <c r="P1588" s="182" t="s">
        <v>2081</v>
      </c>
      <c r="Q1588" s="182" t="s">
        <v>2103</v>
      </c>
      <c r="R1588" s="182" t="s">
        <v>2104</v>
      </c>
      <c r="S1588" s="33" t="s">
        <v>2105</v>
      </c>
      <c r="T1588" s="74" t="s">
        <v>664</v>
      </c>
      <c r="U1588" s="35" t="s">
        <v>880</v>
      </c>
      <c r="V1588" s="195"/>
      <c r="W1588" s="218" t="s">
        <v>2174</v>
      </c>
    </row>
    <row r="1589" s="83" customFormat="1" ht="26" customHeight="1" spans="1:23">
      <c r="A1589" s="31" t="s">
        <v>1858</v>
      </c>
      <c r="B1589" s="197" t="s">
        <v>20</v>
      </c>
      <c r="C1589" s="31" t="s">
        <v>5735</v>
      </c>
      <c r="D1589" s="197" t="s">
        <v>5736</v>
      </c>
      <c r="E1589" s="198">
        <v>44925</v>
      </c>
      <c r="F1589" s="199" t="s">
        <v>951</v>
      </c>
      <c r="G1589" s="220" t="s">
        <v>2243</v>
      </c>
      <c r="H1589" s="74">
        <v>10</v>
      </c>
      <c r="I1589" s="74">
        <v>1</v>
      </c>
      <c r="J1589" s="70">
        <v>51500.4330054548</v>
      </c>
      <c r="K1589" s="184">
        <v>9377.37050974323</v>
      </c>
      <c r="L1589" s="184">
        <v>42123.0624957116</v>
      </c>
      <c r="M1589" s="182" t="s">
        <v>2079</v>
      </c>
      <c r="N1589" s="182" t="s">
        <v>2089</v>
      </c>
      <c r="O1589" s="33" t="s">
        <v>2011</v>
      </c>
      <c r="P1589" s="182" t="s">
        <v>2081</v>
      </c>
      <c r="Q1589" s="182" t="s">
        <v>2103</v>
      </c>
      <c r="R1589" s="182" t="s">
        <v>2104</v>
      </c>
      <c r="S1589" s="33" t="s">
        <v>2105</v>
      </c>
      <c r="T1589" s="74" t="s">
        <v>664</v>
      </c>
      <c r="U1589" s="35" t="s">
        <v>880</v>
      </c>
      <c r="V1589" s="195"/>
      <c r="W1589" s="218" t="s">
        <v>2174</v>
      </c>
    </row>
    <row r="1590" s="83" customFormat="1" ht="26" customHeight="1" spans="1:23">
      <c r="A1590" s="31" t="s">
        <v>1858</v>
      </c>
      <c r="B1590" s="197" t="s">
        <v>20</v>
      </c>
      <c r="C1590" s="31" t="s">
        <v>5737</v>
      </c>
      <c r="D1590" s="197" t="s">
        <v>5738</v>
      </c>
      <c r="E1590" s="198">
        <v>44925</v>
      </c>
      <c r="F1590" s="199" t="s">
        <v>951</v>
      </c>
      <c r="G1590" s="220" t="s">
        <v>2243</v>
      </c>
      <c r="H1590" s="74">
        <v>10</v>
      </c>
      <c r="I1590" s="74">
        <v>1</v>
      </c>
      <c r="J1590" s="70">
        <v>195481.453545646</v>
      </c>
      <c r="K1590" s="184">
        <v>35593.9146664364</v>
      </c>
      <c r="L1590" s="184">
        <v>159887.53887921</v>
      </c>
      <c r="M1590" s="182" t="s">
        <v>2079</v>
      </c>
      <c r="N1590" s="182" t="s">
        <v>2089</v>
      </c>
      <c r="O1590" s="33" t="s">
        <v>2011</v>
      </c>
      <c r="P1590" s="182" t="s">
        <v>2081</v>
      </c>
      <c r="Q1590" s="182" t="s">
        <v>2103</v>
      </c>
      <c r="R1590" s="182" t="s">
        <v>2104</v>
      </c>
      <c r="S1590" s="33" t="s">
        <v>2105</v>
      </c>
      <c r="T1590" s="74" t="s">
        <v>664</v>
      </c>
      <c r="U1590" s="35" t="s">
        <v>880</v>
      </c>
      <c r="V1590" s="195"/>
      <c r="W1590" s="218" t="s">
        <v>2174</v>
      </c>
    </row>
    <row r="1591" s="83" customFormat="1" ht="26" customHeight="1" spans="1:23">
      <c r="A1591" s="31" t="s">
        <v>1858</v>
      </c>
      <c r="B1591" s="197" t="s">
        <v>20</v>
      </c>
      <c r="C1591" s="31" t="s">
        <v>5739</v>
      </c>
      <c r="D1591" s="197" t="s">
        <v>5740</v>
      </c>
      <c r="E1591" s="198">
        <v>44925</v>
      </c>
      <c r="F1591" s="199" t="s">
        <v>951</v>
      </c>
      <c r="G1591" s="220" t="s">
        <v>2243</v>
      </c>
      <c r="H1591" s="74">
        <v>10</v>
      </c>
      <c r="I1591" s="74">
        <v>1</v>
      </c>
      <c r="J1591" s="70">
        <v>130402.521576757</v>
      </c>
      <c r="K1591" s="184">
        <v>23744.1258037678</v>
      </c>
      <c r="L1591" s="184">
        <v>106658.395772989</v>
      </c>
      <c r="M1591" s="182" t="s">
        <v>2079</v>
      </c>
      <c r="N1591" s="182" t="s">
        <v>2089</v>
      </c>
      <c r="O1591" s="33" t="s">
        <v>2011</v>
      </c>
      <c r="P1591" s="182" t="s">
        <v>2081</v>
      </c>
      <c r="Q1591" s="182" t="s">
        <v>2103</v>
      </c>
      <c r="R1591" s="182" t="s">
        <v>2104</v>
      </c>
      <c r="S1591" s="33" t="s">
        <v>2105</v>
      </c>
      <c r="T1591" s="74" t="s">
        <v>664</v>
      </c>
      <c r="U1591" s="35" t="s">
        <v>880</v>
      </c>
      <c r="V1591" s="195"/>
      <c r="W1591" s="218" t="s">
        <v>2174</v>
      </c>
    </row>
    <row r="1592" s="83" customFormat="1" ht="26" customHeight="1" spans="1:23">
      <c r="A1592" s="31" t="s">
        <v>1858</v>
      </c>
      <c r="B1592" s="197" t="s">
        <v>20</v>
      </c>
      <c r="C1592" s="31" t="s">
        <v>5741</v>
      </c>
      <c r="D1592" s="197" t="s">
        <v>5742</v>
      </c>
      <c r="E1592" s="198">
        <v>44925</v>
      </c>
      <c r="F1592" s="199" t="s">
        <v>951</v>
      </c>
      <c r="G1592" s="220" t="s">
        <v>2243</v>
      </c>
      <c r="H1592" s="74">
        <v>10</v>
      </c>
      <c r="I1592" s="74">
        <v>1</v>
      </c>
      <c r="J1592" s="70">
        <v>13578.4989634335</v>
      </c>
      <c r="K1592" s="184">
        <v>2472.41835292518</v>
      </c>
      <c r="L1592" s="184">
        <v>11106.0806105083</v>
      </c>
      <c r="M1592" s="182" t="s">
        <v>2079</v>
      </c>
      <c r="N1592" s="182" t="s">
        <v>2089</v>
      </c>
      <c r="O1592" s="33" t="s">
        <v>1997</v>
      </c>
      <c r="P1592" s="182" t="s">
        <v>2081</v>
      </c>
      <c r="Q1592" s="182" t="s">
        <v>2103</v>
      </c>
      <c r="R1592" s="182" t="s">
        <v>2104</v>
      </c>
      <c r="S1592" s="33" t="s">
        <v>2105</v>
      </c>
      <c r="T1592" s="74" t="s">
        <v>664</v>
      </c>
      <c r="U1592" s="35" t="s">
        <v>880</v>
      </c>
      <c r="V1592" s="195"/>
      <c r="W1592" s="218" t="s">
        <v>2174</v>
      </c>
    </row>
    <row r="1593" s="83" customFormat="1" ht="26" customHeight="1" spans="1:23">
      <c r="A1593" s="31" t="s">
        <v>1858</v>
      </c>
      <c r="B1593" s="197" t="s">
        <v>20</v>
      </c>
      <c r="C1593" s="31" t="s">
        <v>5743</v>
      </c>
      <c r="D1593" s="197" t="s">
        <v>5744</v>
      </c>
      <c r="E1593" s="198">
        <v>44925</v>
      </c>
      <c r="F1593" s="199" t="s">
        <v>951</v>
      </c>
      <c r="G1593" s="220" t="s">
        <v>2243</v>
      </c>
      <c r="H1593" s="74">
        <v>3</v>
      </c>
      <c r="I1593" s="74">
        <v>1</v>
      </c>
      <c r="J1593" s="70">
        <v>100309.631982121</v>
      </c>
      <c r="K1593" s="184">
        <v>60882.3738558151</v>
      </c>
      <c r="L1593" s="184">
        <v>39427.2581263059</v>
      </c>
      <c r="M1593" s="182" t="s">
        <v>2079</v>
      </c>
      <c r="N1593" s="182" t="s">
        <v>2089</v>
      </c>
      <c r="O1593" s="33" t="s">
        <v>1997</v>
      </c>
      <c r="P1593" s="182" t="s">
        <v>2081</v>
      </c>
      <c r="Q1593" s="182" t="s">
        <v>2103</v>
      </c>
      <c r="R1593" s="182" t="s">
        <v>2104</v>
      </c>
      <c r="S1593" s="33" t="s">
        <v>2105</v>
      </c>
      <c r="T1593" s="74" t="s">
        <v>664</v>
      </c>
      <c r="U1593" s="35" t="s">
        <v>880</v>
      </c>
      <c r="V1593" s="195"/>
      <c r="W1593" s="218" t="s">
        <v>2174</v>
      </c>
    </row>
    <row r="1594" s="83" customFormat="1" ht="26" customHeight="1" spans="1:23">
      <c r="A1594" s="31" t="s">
        <v>1858</v>
      </c>
      <c r="B1594" s="73" t="s">
        <v>20</v>
      </c>
      <c r="C1594" s="31" t="s">
        <v>5745</v>
      </c>
      <c r="D1594" s="73" t="s">
        <v>5746</v>
      </c>
      <c r="E1594" s="198">
        <v>44925</v>
      </c>
      <c r="F1594" s="199" t="s">
        <v>951</v>
      </c>
      <c r="G1594" s="220" t="s">
        <v>2243</v>
      </c>
      <c r="H1594" s="74">
        <v>10</v>
      </c>
      <c r="I1594" s="74">
        <v>1</v>
      </c>
      <c r="J1594" s="70">
        <v>123185.121226824</v>
      </c>
      <c r="K1594" s="184">
        <v>22429.9574900509</v>
      </c>
      <c r="L1594" s="184">
        <v>100755.163736773</v>
      </c>
      <c r="M1594" s="182" t="s">
        <v>2079</v>
      </c>
      <c r="N1594" s="182" t="s">
        <v>2089</v>
      </c>
      <c r="O1594" s="33" t="s">
        <v>1997</v>
      </c>
      <c r="P1594" s="182" t="s">
        <v>2081</v>
      </c>
      <c r="Q1594" s="182" t="s">
        <v>2103</v>
      </c>
      <c r="R1594" s="182" t="s">
        <v>2104</v>
      </c>
      <c r="S1594" s="33" t="s">
        <v>2105</v>
      </c>
      <c r="T1594" s="74" t="s">
        <v>664</v>
      </c>
      <c r="U1594" s="35" t="s">
        <v>880</v>
      </c>
      <c r="V1594" s="195"/>
      <c r="W1594" s="218" t="s">
        <v>2174</v>
      </c>
    </row>
    <row r="1595" s="83" customFormat="1" ht="26" customHeight="1" spans="1:23">
      <c r="A1595" s="31" t="s">
        <v>1858</v>
      </c>
      <c r="B1595" s="197" t="s">
        <v>20</v>
      </c>
      <c r="C1595" s="31" t="s">
        <v>5747</v>
      </c>
      <c r="D1595" s="197" t="s">
        <v>5748</v>
      </c>
      <c r="E1595" s="198">
        <v>44925</v>
      </c>
      <c r="F1595" s="199" t="s">
        <v>951</v>
      </c>
      <c r="G1595" s="220" t="s">
        <v>5749</v>
      </c>
      <c r="H1595" s="74">
        <v>10</v>
      </c>
      <c r="I1595" s="74">
        <v>1</v>
      </c>
      <c r="J1595" s="70">
        <v>1512962.83945716</v>
      </c>
      <c r="K1595" s="184">
        <v>275485.317017825</v>
      </c>
      <c r="L1595" s="184">
        <v>1237477.52243934</v>
      </c>
      <c r="M1595" s="182" t="s">
        <v>2079</v>
      </c>
      <c r="N1595" s="182" t="s">
        <v>2089</v>
      </c>
      <c r="O1595" s="33" t="s">
        <v>1997</v>
      </c>
      <c r="P1595" s="182" t="s">
        <v>2081</v>
      </c>
      <c r="Q1595" s="182" t="s">
        <v>2103</v>
      </c>
      <c r="R1595" s="182" t="s">
        <v>2104</v>
      </c>
      <c r="S1595" s="33" t="s">
        <v>2105</v>
      </c>
      <c r="T1595" s="74" t="s">
        <v>664</v>
      </c>
      <c r="U1595" s="35" t="s">
        <v>880</v>
      </c>
      <c r="V1595" s="195"/>
      <c r="W1595" s="218" t="s">
        <v>2174</v>
      </c>
    </row>
    <row r="1596" s="83" customFormat="1" ht="26" customHeight="1" spans="1:23">
      <c r="A1596" s="31" t="s">
        <v>1858</v>
      </c>
      <c r="B1596" s="197" t="s">
        <v>20</v>
      </c>
      <c r="C1596" s="31" t="s">
        <v>5750</v>
      </c>
      <c r="D1596" s="197" t="s">
        <v>5751</v>
      </c>
      <c r="E1596" s="198">
        <v>44925</v>
      </c>
      <c r="F1596" s="199" t="s">
        <v>951</v>
      </c>
      <c r="G1596" s="220" t="s">
        <v>5752</v>
      </c>
      <c r="H1596" s="74">
        <v>10</v>
      </c>
      <c r="I1596" s="74">
        <v>1</v>
      </c>
      <c r="J1596" s="70">
        <v>51745.0906444356</v>
      </c>
      <c r="K1596" s="184">
        <v>9421.91858817432</v>
      </c>
      <c r="L1596" s="184">
        <v>42323.1720562613</v>
      </c>
      <c r="M1596" s="182" t="s">
        <v>2079</v>
      </c>
      <c r="N1596" s="182" t="s">
        <v>2089</v>
      </c>
      <c r="O1596" s="33" t="s">
        <v>1997</v>
      </c>
      <c r="P1596" s="182" t="s">
        <v>2081</v>
      </c>
      <c r="Q1596" s="182" t="s">
        <v>2103</v>
      </c>
      <c r="R1596" s="182" t="s">
        <v>2104</v>
      </c>
      <c r="S1596" s="33" t="s">
        <v>2105</v>
      </c>
      <c r="T1596" s="74" t="s">
        <v>664</v>
      </c>
      <c r="U1596" s="35" t="s">
        <v>880</v>
      </c>
      <c r="V1596" s="195"/>
      <c r="W1596" s="218" t="s">
        <v>2174</v>
      </c>
    </row>
    <row r="1597" s="83" customFormat="1" ht="26" customHeight="1" spans="1:23">
      <c r="A1597" s="31" t="s">
        <v>1858</v>
      </c>
      <c r="B1597" s="197" t="s">
        <v>20</v>
      </c>
      <c r="C1597" s="31" t="s">
        <v>5753</v>
      </c>
      <c r="D1597" s="197" t="s">
        <v>5754</v>
      </c>
      <c r="E1597" s="198">
        <v>44925</v>
      </c>
      <c r="F1597" s="199" t="s">
        <v>951</v>
      </c>
      <c r="G1597" s="220" t="s">
        <v>5755</v>
      </c>
      <c r="H1597" s="74">
        <v>10</v>
      </c>
      <c r="I1597" s="74">
        <v>1</v>
      </c>
      <c r="J1597" s="70">
        <v>1793829.8090071</v>
      </c>
      <c r="K1597" s="184">
        <v>326626.51105671</v>
      </c>
      <c r="L1597" s="184">
        <v>1467203.29795039</v>
      </c>
      <c r="M1597" s="182" t="s">
        <v>2079</v>
      </c>
      <c r="N1597" s="182" t="s">
        <v>2089</v>
      </c>
      <c r="O1597" s="33" t="s">
        <v>1997</v>
      </c>
      <c r="P1597" s="182" t="s">
        <v>2081</v>
      </c>
      <c r="Q1597" s="182" t="s">
        <v>2103</v>
      </c>
      <c r="R1597" s="182" t="s">
        <v>2104</v>
      </c>
      <c r="S1597" s="33" t="s">
        <v>2105</v>
      </c>
      <c r="T1597" s="74" t="s">
        <v>664</v>
      </c>
      <c r="U1597" s="35" t="s">
        <v>880</v>
      </c>
      <c r="V1597" s="195"/>
      <c r="W1597" s="218" t="s">
        <v>2174</v>
      </c>
    </row>
    <row r="1598" s="83" customFormat="1" ht="26" customHeight="1" spans="1:23">
      <c r="A1598" s="31" t="s">
        <v>1858</v>
      </c>
      <c r="B1598" s="197" t="s">
        <v>20</v>
      </c>
      <c r="C1598" s="31" t="s">
        <v>5756</v>
      </c>
      <c r="D1598" s="197" t="s">
        <v>5757</v>
      </c>
      <c r="E1598" s="198">
        <v>44925</v>
      </c>
      <c r="F1598" s="199" t="s">
        <v>951</v>
      </c>
      <c r="G1598" s="220" t="s">
        <v>5758</v>
      </c>
      <c r="H1598" s="74">
        <v>10</v>
      </c>
      <c r="I1598" s="74">
        <v>1</v>
      </c>
      <c r="J1598" s="70">
        <v>1413509.50921147</v>
      </c>
      <c r="K1598" s="184">
        <v>257376.523135588</v>
      </c>
      <c r="L1598" s="184">
        <v>1156132.98607588</v>
      </c>
      <c r="M1598" s="182" t="s">
        <v>2079</v>
      </c>
      <c r="N1598" s="182" t="s">
        <v>2089</v>
      </c>
      <c r="O1598" s="33" t="s">
        <v>1997</v>
      </c>
      <c r="P1598" s="182" t="s">
        <v>2081</v>
      </c>
      <c r="Q1598" s="182" t="s">
        <v>2103</v>
      </c>
      <c r="R1598" s="182" t="s">
        <v>2104</v>
      </c>
      <c r="S1598" s="33" t="s">
        <v>2105</v>
      </c>
      <c r="T1598" s="74" t="s">
        <v>664</v>
      </c>
      <c r="U1598" s="35" t="s">
        <v>880</v>
      </c>
      <c r="V1598" s="195"/>
      <c r="W1598" s="218" t="s">
        <v>2174</v>
      </c>
    </row>
    <row r="1599" s="83" customFormat="1" ht="26" customHeight="1" spans="1:23">
      <c r="A1599" s="31" t="s">
        <v>1858</v>
      </c>
      <c r="B1599" s="197" t="s">
        <v>20</v>
      </c>
      <c r="C1599" s="31" t="s">
        <v>5759</v>
      </c>
      <c r="D1599" s="197" t="s">
        <v>5760</v>
      </c>
      <c r="E1599" s="198">
        <v>44925</v>
      </c>
      <c r="F1599" s="199" t="s">
        <v>951</v>
      </c>
      <c r="G1599" s="220" t="s">
        <v>5761</v>
      </c>
      <c r="H1599" s="74">
        <v>10</v>
      </c>
      <c r="I1599" s="74">
        <v>1</v>
      </c>
      <c r="J1599" s="70">
        <v>10275.6208371929</v>
      </c>
      <c r="K1599" s="184">
        <v>1871.01929410554</v>
      </c>
      <c r="L1599" s="184">
        <v>8404.60154308736</v>
      </c>
      <c r="M1599" s="182" t="s">
        <v>2079</v>
      </c>
      <c r="N1599" s="182" t="s">
        <v>2089</v>
      </c>
      <c r="O1599" s="33" t="s">
        <v>1997</v>
      </c>
      <c r="P1599" s="182" t="s">
        <v>2081</v>
      </c>
      <c r="Q1599" s="182" t="s">
        <v>2103</v>
      </c>
      <c r="R1599" s="182" t="s">
        <v>2104</v>
      </c>
      <c r="S1599" s="33" t="s">
        <v>2105</v>
      </c>
      <c r="T1599" s="74" t="s">
        <v>664</v>
      </c>
      <c r="U1599" s="35" t="s">
        <v>880</v>
      </c>
      <c r="V1599" s="195"/>
      <c r="W1599" s="218" t="s">
        <v>2174</v>
      </c>
    </row>
    <row r="1600" s="83" customFormat="1" ht="26" customHeight="1" spans="1:23">
      <c r="A1600" s="31" t="s">
        <v>1858</v>
      </c>
      <c r="B1600" s="197" t="s">
        <v>20</v>
      </c>
      <c r="C1600" s="31" t="s">
        <v>5762</v>
      </c>
      <c r="D1600" s="197" t="s">
        <v>4887</v>
      </c>
      <c r="E1600" s="198">
        <v>44925</v>
      </c>
      <c r="F1600" s="199" t="s">
        <v>951</v>
      </c>
      <c r="G1600" s="220" t="s">
        <v>3335</v>
      </c>
      <c r="H1600" s="74">
        <v>10</v>
      </c>
      <c r="I1600" s="74">
        <v>180</v>
      </c>
      <c r="J1600" s="70">
        <v>1472472.00020584</v>
      </c>
      <c r="K1600" s="184">
        <v>268112.61003748</v>
      </c>
      <c r="L1600" s="184">
        <v>1204359.39016836</v>
      </c>
      <c r="M1600" s="182" t="s">
        <v>2079</v>
      </c>
      <c r="N1600" s="182" t="s">
        <v>2096</v>
      </c>
      <c r="O1600" s="33" t="s">
        <v>1997</v>
      </c>
      <c r="P1600" s="182" t="s">
        <v>2081</v>
      </c>
      <c r="Q1600" s="182" t="s">
        <v>2103</v>
      </c>
      <c r="R1600" s="182" t="s">
        <v>2104</v>
      </c>
      <c r="S1600" s="33" t="s">
        <v>2105</v>
      </c>
      <c r="T1600" s="74" t="s">
        <v>664</v>
      </c>
      <c r="U1600" s="35" t="s">
        <v>880</v>
      </c>
      <c r="V1600" s="195"/>
      <c r="W1600" s="218" t="s">
        <v>2174</v>
      </c>
    </row>
    <row r="1601" s="83" customFormat="1" ht="26" customHeight="1" spans="1:23">
      <c r="A1601" s="31" t="s">
        <v>1858</v>
      </c>
      <c r="B1601" s="197" t="s">
        <v>20</v>
      </c>
      <c r="C1601" s="31" t="s">
        <v>5763</v>
      </c>
      <c r="D1601" s="197" t="s">
        <v>5764</v>
      </c>
      <c r="E1601" s="198">
        <v>44925</v>
      </c>
      <c r="F1601" s="199" t="s">
        <v>951</v>
      </c>
      <c r="G1601" s="220" t="s">
        <v>5765</v>
      </c>
      <c r="H1601" s="74">
        <v>10</v>
      </c>
      <c r="I1601" s="74">
        <v>1</v>
      </c>
      <c r="J1601" s="70">
        <v>749997.992295591</v>
      </c>
      <c r="K1601" s="184">
        <v>136562.134430489</v>
      </c>
      <c r="L1601" s="184">
        <v>613435.857865102</v>
      </c>
      <c r="M1601" s="182" t="s">
        <v>2079</v>
      </c>
      <c r="N1601" s="182" t="s">
        <v>2089</v>
      </c>
      <c r="O1601" s="33" t="s">
        <v>1997</v>
      </c>
      <c r="P1601" s="182" t="s">
        <v>2081</v>
      </c>
      <c r="Q1601" s="182" t="s">
        <v>2103</v>
      </c>
      <c r="R1601" s="182" t="s">
        <v>2104</v>
      </c>
      <c r="S1601" s="33" t="s">
        <v>2105</v>
      </c>
      <c r="T1601" s="74" t="s">
        <v>664</v>
      </c>
      <c r="U1601" s="35" t="s">
        <v>880</v>
      </c>
      <c r="V1601" s="195"/>
      <c r="W1601" s="218" t="s">
        <v>2174</v>
      </c>
    </row>
    <row r="1602" s="83" customFormat="1" ht="26" customHeight="1" spans="1:23">
      <c r="A1602" s="31" t="s">
        <v>1858</v>
      </c>
      <c r="B1602" s="197" t="s">
        <v>20</v>
      </c>
      <c r="C1602" s="31" t="s">
        <v>5766</v>
      </c>
      <c r="D1602" s="197" t="s">
        <v>5767</v>
      </c>
      <c r="E1602" s="198">
        <v>44925</v>
      </c>
      <c r="F1602" s="199" t="s">
        <v>951</v>
      </c>
      <c r="G1602" s="220" t="s">
        <v>5768</v>
      </c>
      <c r="H1602" s="74">
        <v>10</v>
      </c>
      <c r="I1602" s="74">
        <v>1</v>
      </c>
      <c r="J1602" s="70">
        <v>964195.755223266</v>
      </c>
      <c r="K1602" s="184">
        <v>175563.977096903</v>
      </c>
      <c r="L1602" s="184">
        <v>788631.778126363</v>
      </c>
      <c r="M1602" s="182" t="s">
        <v>2079</v>
      </c>
      <c r="N1602" s="182" t="s">
        <v>2089</v>
      </c>
      <c r="O1602" s="33" t="s">
        <v>1997</v>
      </c>
      <c r="P1602" s="182" t="s">
        <v>2081</v>
      </c>
      <c r="Q1602" s="182" t="s">
        <v>2103</v>
      </c>
      <c r="R1602" s="182" t="s">
        <v>2104</v>
      </c>
      <c r="S1602" s="33" t="s">
        <v>2105</v>
      </c>
      <c r="T1602" s="74" t="s">
        <v>664</v>
      </c>
      <c r="U1602" s="35" t="s">
        <v>880</v>
      </c>
      <c r="V1602" s="195"/>
      <c r="W1602" s="218" t="s">
        <v>2174</v>
      </c>
    </row>
    <row r="1603" s="83" customFormat="1" ht="26" customHeight="1" spans="1:23">
      <c r="A1603" s="31" t="s">
        <v>1858</v>
      </c>
      <c r="B1603" s="197" t="s">
        <v>20</v>
      </c>
      <c r="C1603" s="31" t="s">
        <v>5769</v>
      </c>
      <c r="D1603" s="197" t="s">
        <v>5770</v>
      </c>
      <c r="E1603" s="198">
        <v>44925</v>
      </c>
      <c r="F1603" s="199" t="s">
        <v>951</v>
      </c>
      <c r="G1603" s="220" t="s">
        <v>2243</v>
      </c>
      <c r="H1603" s="74">
        <v>10</v>
      </c>
      <c r="I1603" s="74">
        <v>2</v>
      </c>
      <c r="J1603" s="70">
        <v>2789341.74201991</v>
      </c>
      <c r="K1603" s="184">
        <v>507892.642192792</v>
      </c>
      <c r="L1603" s="184">
        <v>2281449.09982712</v>
      </c>
      <c r="M1603" s="182" t="s">
        <v>2079</v>
      </c>
      <c r="N1603" s="182" t="s">
        <v>2089</v>
      </c>
      <c r="O1603" s="33" t="s">
        <v>1997</v>
      </c>
      <c r="P1603" s="182" t="s">
        <v>2081</v>
      </c>
      <c r="Q1603" s="182" t="s">
        <v>2103</v>
      </c>
      <c r="R1603" s="182" t="s">
        <v>2104</v>
      </c>
      <c r="S1603" s="33" t="s">
        <v>2105</v>
      </c>
      <c r="T1603" s="74" t="s">
        <v>664</v>
      </c>
      <c r="U1603" s="35" t="s">
        <v>880</v>
      </c>
      <c r="V1603" s="195"/>
      <c r="W1603" s="218" t="s">
        <v>2174</v>
      </c>
    </row>
    <row r="1604" s="83" customFormat="1" ht="26" customHeight="1" spans="1:23">
      <c r="A1604" s="31" t="s">
        <v>1858</v>
      </c>
      <c r="B1604" s="197" t="s">
        <v>20</v>
      </c>
      <c r="C1604" s="31" t="s">
        <v>5771</v>
      </c>
      <c r="D1604" s="197" t="s">
        <v>5772</v>
      </c>
      <c r="E1604" s="198">
        <v>44925</v>
      </c>
      <c r="F1604" s="199" t="s">
        <v>951</v>
      </c>
      <c r="G1604" s="220" t="s">
        <v>5773</v>
      </c>
      <c r="H1604" s="74">
        <v>10</v>
      </c>
      <c r="I1604" s="74">
        <v>1</v>
      </c>
      <c r="J1604" s="70">
        <v>2513000.93879111</v>
      </c>
      <c r="K1604" s="184">
        <v>457575.587604881</v>
      </c>
      <c r="L1604" s="184">
        <v>2055425.35118623</v>
      </c>
      <c r="M1604" s="182" t="s">
        <v>2079</v>
      </c>
      <c r="N1604" s="182" t="s">
        <v>2089</v>
      </c>
      <c r="O1604" s="33" t="s">
        <v>1997</v>
      </c>
      <c r="P1604" s="182" t="s">
        <v>2081</v>
      </c>
      <c r="Q1604" s="182" t="s">
        <v>2103</v>
      </c>
      <c r="R1604" s="182" t="s">
        <v>2104</v>
      </c>
      <c r="S1604" s="33" t="s">
        <v>2105</v>
      </c>
      <c r="T1604" s="74" t="s">
        <v>664</v>
      </c>
      <c r="U1604" s="35" t="s">
        <v>880</v>
      </c>
      <c r="V1604" s="195"/>
      <c r="W1604" s="218" t="s">
        <v>2174</v>
      </c>
    </row>
    <row r="1605" s="83" customFormat="1" ht="26" customHeight="1" spans="1:23">
      <c r="A1605" s="31" t="s">
        <v>1858</v>
      </c>
      <c r="B1605" s="197" t="s">
        <v>20</v>
      </c>
      <c r="C1605" s="31" t="s">
        <v>5774</v>
      </c>
      <c r="D1605" s="197" t="s">
        <v>5775</v>
      </c>
      <c r="E1605" s="198">
        <v>44925</v>
      </c>
      <c r="F1605" s="199" t="s">
        <v>951</v>
      </c>
      <c r="G1605" s="220" t="s">
        <v>2078</v>
      </c>
      <c r="H1605" s="74">
        <v>10</v>
      </c>
      <c r="I1605" s="74">
        <v>1</v>
      </c>
      <c r="J1605" s="70">
        <v>366986.458471175</v>
      </c>
      <c r="K1605" s="184">
        <v>66822.1176466264</v>
      </c>
      <c r="L1605" s="184">
        <v>300164.340824549</v>
      </c>
      <c r="M1605" s="182" t="s">
        <v>2079</v>
      </c>
      <c r="N1605" s="182" t="s">
        <v>2089</v>
      </c>
      <c r="O1605" s="33" t="s">
        <v>1997</v>
      </c>
      <c r="P1605" s="182" t="s">
        <v>2081</v>
      </c>
      <c r="Q1605" s="182" t="s">
        <v>2103</v>
      </c>
      <c r="R1605" s="182" t="s">
        <v>2104</v>
      </c>
      <c r="S1605" s="33" t="s">
        <v>2105</v>
      </c>
      <c r="T1605" s="74" t="s">
        <v>664</v>
      </c>
      <c r="U1605" s="35" t="s">
        <v>880</v>
      </c>
      <c r="V1605" s="195"/>
      <c r="W1605" s="218" t="s">
        <v>2174</v>
      </c>
    </row>
    <row r="1606" s="83" customFormat="1" ht="26" customHeight="1" spans="1:23">
      <c r="A1606" s="31" t="s">
        <v>1858</v>
      </c>
      <c r="B1606" s="197" t="s">
        <v>20</v>
      </c>
      <c r="C1606" s="31" t="s">
        <v>5776</v>
      </c>
      <c r="D1606" s="197" t="s">
        <v>5777</v>
      </c>
      <c r="E1606" s="198">
        <v>44925</v>
      </c>
      <c r="F1606" s="199" t="s">
        <v>951</v>
      </c>
      <c r="G1606" s="220" t="s">
        <v>2078</v>
      </c>
      <c r="H1606" s="74">
        <v>10</v>
      </c>
      <c r="I1606" s="74">
        <v>2</v>
      </c>
      <c r="J1606" s="70">
        <v>1370082.77829239</v>
      </c>
      <c r="K1606" s="184">
        <v>249469.239214073</v>
      </c>
      <c r="L1606" s="184">
        <v>1120613.53907832</v>
      </c>
      <c r="M1606" s="182" t="s">
        <v>2079</v>
      </c>
      <c r="N1606" s="182" t="s">
        <v>2089</v>
      </c>
      <c r="O1606" s="33" t="s">
        <v>1997</v>
      </c>
      <c r="P1606" s="182" t="s">
        <v>2081</v>
      </c>
      <c r="Q1606" s="182" t="s">
        <v>2103</v>
      </c>
      <c r="R1606" s="182" t="s">
        <v>2104</v>
      </c>
      <c r="S1606" s="33" t="s">
        <v>2105</v>
      </c>
      <c r="T1606" s="74" t="s">
        <v>664</v>
      </c>
      <c r="U1606" s="35" t="s">
        <v>880</v>
      </c>
      <c r="V1606" s="195"/>
      <c r="W1606" s="218" t="s">
        <v>2174</v>
      </c>
    </row>
    <row r="1607" s="83" customFormat="1" ht="26" customHeight="1" spans="1:23">
      <c r="A1607" s="31" t="s">
        <v>1858</v>
      </c>
      <c r="B1607" s="197" t="s">
        <v>20</v>
      </c>
      <c r="C1607" s="31" t="s">
        <v>5778</v>
      </c>
      <c r="D1607" s="197" t="s">
        <v>5779</v>
      </c>
      <c r="E1607" s="198">
        <v>44925</v>
      </c>
      <c r="F1607" s="199" t="s">
        <v>951</v>
      </c>
      <c r="G1607" s="220" t="s">
        <v>2078</v>
      </c>
      <c r="H1607" s="74">
        <v>10</v>
      </c>
      <c r="I1607" s="74">
        <v>1</v>
      </c>
      <c r="J1607" s="70">
        <v>244657.638980783</v>
      </c>
      <c r="K1607" s="184">
        <v>44548.0784310842</v>
      </c>
      <c r="L1607" s="184">
        <v>200109.560549699</v>
      </c>
      <c r="M1607" s="182" t="s">
        <v>2079</v>
      </c>
      <c r="N1607" s="182" t="s">
        <v>2089</v>
      </c>
      <c r="O1607" s="33" t="s">
        <v>1997</v>
      </c>
      <c r="P1607" s="182" t="s">
        <v>2081</v>
      </c>
      <c r="Q1607" s="182" t="s">
        <v>2103</v>
      </c>
      <c r="R1607" s="182" t="s">
        <v>2104</v>
      </c>
      <c r="S1607" s="33" t="s">
        <v>2105</v>
      </c>
      <c r="T1607" s="74" t="s">
        <v>664</v>
      </c>
      <c r="U1607" s="35" t="s">
        <v>880</v>
      </c>
      <c r="V1607" s="195"/>
      <c r="W1607" s="218" t="s">
        <v>2174</v>
      </c>
    </row>
    <row r="1608" s="83" customFormat="1" ht="26" customHeight="1" spans="1:23">
      <c r="A1608" s="31" t="s">
        <v>1858</v>
      </c>
      <c r="B1608" s="197" t="s">
        <v>20</v>
      </c>
      <c r="C1608" s="31" t="s">
        <v>5780</v>
      </c>
      <c r="D1608" s="197" t="s">
        <v>5781</v>
      </c>
      <c r="E1608" s="198">
        <v>44925</v>
      </c>
      <c r="F1608" s="199" t="s">
        <v>951</v>
      </c>
      <c r="G1608" s="220" t="s">
        <v>5782</v>
      </c>
      <c r="H1608" s="74">
        <v>3</v>
      </c>
      <c r="I1608" s="74">
        <v>6</v>
      </c>
      <c r="J1608" s="70">
        <v>1300</v>
      </c>
      <c r="K1608" s="184">
        <v>789.027777777778</v>
      </c>
      <c r="L1608" s="184">
        <v>510.972222222222</v>
      </c>
      <c r="M1608" s="182" t="s">
        <v>2079</v>
      </c>
      <c r="N1608" s="182" t="s">
        <v>2096</v>
      </c>
      <c r="O1608" s="33" t="s">
        <v>1997</v>
      </c>
      <c r="P1608" s="182" t="s">
        <v>2081</v>
      </c>
      <c r="Q1608" s="182" t="s">
        <v>2103</v>
      </c>
      <c r="R1608" s="182" t="s">
        <v>2104</v>
      </c>
      <c r="S1608" s="33" t="s">
        <v>2105</v>
      </c>
      <c r="T1608" s="74" t="s">
        <v>664</v>
      </c>
      <c r="U1608" s="35" t="s">
        <v>880</v>
      </c>
      <c r="V1608" s="195"/>
      <c r="W1608" s="218" t="s">
        <v>2174</v>
      </c>
    </row>
    <row r="1609" s="83" customFormat="1" ht="26" customHeight="1" spans="1:23">
      <c r="A1609" s="31" t="s">
        <v>1858</v>
      </c>
      <c r="B1609" s="197" t="s">
        <v>20</v>
      </c>
      <c r="C1609" s="31" t="s">
        <v>5783</v>
      </c>
      <c r="D1609" s="197" t="s">
        <v>5784</v>
      </c>
      <c r="E1609" s="198">
        <v>44925</v>
      </c>
      <c r="F1609" s="199" t="s">
        <v>951</v>
      </c>
      <c r="G1609" s="220" t="s">
        <v>2095</v>
      </c>
      <c r="H1609" s="74">
        <v>3</v>
      </c>
      <c r="I1609" s="74">
        <v>2</v>
      </c>
      <c r="J1609" s="70">
        <v>800</v>
      </c>
      <c r="K1609" s="184">
        <v>485.555555555556</v>
      </c>
      <c r="L1609" s="184">
        <v>314.444444444444</v>
      </c>
      <c r="M1609" s="182" t="s">
        <v>2123</v>
      </c>
      <c r="N1609" s="182" t="s">
        <v>2124</v>
      </c>
      <c r="O1609" s="33" t="s">
        <v>1997</v>
      </c>
      <c r="P1609" s="182" t="s">
        <v>2081</v>
      </c>
      <c r="Q1609" s="182" t="s">
        <v>2103</v>
      </c>
      <c r="R1609" s="182" t="s">
        <v>2104</v>
      </c>
      <c r="S1609" s="33" t="s">
        <v>2105</v>
      </c>
      <c r="T1609" s="74" t="s">
        <v>664</v>
      </c>
      <c r="U1609" s="35" t="s">
        <v>880</v>
      </c>
      <c r="V1609" s="195"/>
      <c r="W1609" s="218" t="s">
        <v>2174</v>
      </c>
    </row>
    <row r="1610" s="83" customFormat="1" ht="26" customHeight="1" spans="1:23">
      <c r="A1610" s="31" t="s">
        <v>1858</v>
      </c>
      <c r="B1610" s="197" t="s">
        <v>20</v>
      </c>
      <c r="C1610" s="31" t="s">
        <v>5785</v>
      </c>
      <c r="D1610" s="197" t="s">
        <v>5786</v>
      </c>
      <c r="E1610" s="198">
        <v>44925</v>
      </c>
      <c r="F1610" s="199" t="s">
        <v>951</v>
      </c>
      <c r="G1610" s="220" t="s">
        <v>2092</v>
      </c>
      <c r="H1610" s="74">
        <v>3</v>
      </c>
      <c r="I1610" s="74">
        <v>2</v>
      </c>
      <c r="J1610" s="70">
        <v>300</v>
      </c>
      <c r="K1610" s="184">
        <v>182.083333333333</v>
      </c>
      <c r="L1610" s="184">
        <v>117.916666666667</v>
      </c>
      <c r="M1610" s="182" t="s">
        <v>2123</v>
      </c>
      <c r="N1610" s="182" t="s">
        <v>2124</v>
      </c>
      <c r="O1610" s="33" t="s">
        <v>1997</v>
      </c>
      <c r="P1610" s="182" t="s">
        <v>2081</v>
      </c>
      <c r="Q1610" s="182" t="s">
        <v>2103</v>
      </c>
      <c r="R1610" s="182" t="s">
        <v>2104</v>
      </c>
      <c r="S1610" s="33" t="s">
        <v>2105</v>
      </c>
      <c r="T1610" s="74" t="s">
        <v>664</v>
      </c>
      <c r="U1610" s="35" t="s">
        <v>880</v>
      </c>
      <c r="V1610" s="195"/>
      <c r="W1610" s="218" t="s">
        <v>2174</v>
      </c>
    </row>
    <row r="1611" s="83" customFormat="1" ht="26" customHeight="1" spans="1:23">
      <c r="A1611" s="31" t="s">
        <v>1858</v>
      </c>
      <c r="B1611" s="197" t="s">
        <v>20</v>
      </c>
      <c r="C1611" s="31" t="s">
        <v>5787</v>
      </c>
      <c r="D1611" s="197" t="s">
        <v>5788</v>
      </c>
      <c r="E1611" s="198">
        <v>44925</v>
      </c>
      <c r="F1611" s="199" t="s">
        <v>951</v>
      </c>
      <c r="G1611" s="220" t="s">
        <v>2169</v>
      </c>
      <c r="H1611" s="74">
        <v>3</v>
      </c>
      <c r="I1611" s="74">
        <v>4</v>
      </c>
      <c r="J1611" s="70">
        <v>3200</v>
      </c>
      <c r="K1611" s="184">
        <v>1942.22222222222</v>
      </c>
      <c r="L1611" s="184">
        <v>1257.77777777778</v>
      </c>
      <c r="M1611" s="182" t="s">
        <v>2123</v>
      </c>
      <c r="N1611" s="182" t="s">
        <v>2124</v>
      </c>
      <c r="O1611" s="33" t="s">
        <v>1997</v>
      </c>
      <c r="P1611" s="182" t="s">
        <v>2081</v>
      </c>
      <c r="Q1611" s="182" t="s">
        <v>2103</v>
      </c>
      <c r="R1611" s="182" t="s">
        <v>2104</v>
      </c>
      <c r="S1611" s="33" t="s">
        <v>2105</v>
      </c>
      <c r="T1611" s="74" t="s">
        <v>664</v>
      </c>
      <c r="U1611" s="35" t="s">
        <v>880</v>
      </c>
      <c r="V1611" s="195"/>
      <c r="W1611" s="218" t="s">
        <v>2174</v>
      </c>
    </row>
    <row r="1612" s="83" customFormat="1" ht="26" customHeight="1" spans="1:23">
      <c r="A1612" s="31" t="s">
        <v>1858</v>
      </c>
      <c r="B1612" s="197" t="s">
        <v>20</v>
      </c>
      <c r="C1612" s="31" t="s">
        <v>5789</v>
      </c>
      <c r="D1612" s="197" t="s">
        <v>5790</v>
      </c>
      <c r="E1612" s="198">
        <v>44925</v>
      </c>
      <c r="F1612" s="199" t="s">
        <v>951</v>
      </c>
      <c r="G1612" s="220" t="s">
        <v>2092</v>
      </c>
      <c r="H1612" s="74">
        <v>3</v>
      </c>
      <c r="I1612" s="74">
        <v>6</v>
      </c>
      <c r="J1612" s="70">
        <v>2200</v>
      </c>
      <c r="K1612" s="184">
        <v>1335.27777777778</v>
      </c>
      <c r="L1612" s="184">
        <v>864.722222222222</v>
      </c>
      <c r="M1612" s="182" t="s">
        <v>2123</v>
      </c>
      <c r="N1612" s="182" t="s">
        <v>2124</v>
      </c>
      <c r="O1612" s="33" t="s">
        <v>1997</v>
      </c>
      <c r="P1612" s="182" t="s">
        <v>2081</v>
      </c>
      <c r="Q1612" s="182" t="s">
        <v>2103</v>
      </c>
      <c r="R1612" s="182" t="s">
        <v>2104</v>
      </c>
      <c r="S1612" s="33" t="s">
        <v>2105</v>
      </c>
      <c r="T1612" s="74" t="s">
        <v>664</v>
      </c>
      <c r="U1612" s="35" t="s">
        <v>880</v>
      </c>
      <c r="V1612" s="195"/>
      <c r="W1612" s="218" t="s">
        <v>2174</v>
      </c>
    </row>
    <row r="1613" s="83" customFormat="1" ht="26" customHeight="1" spans="1:23">
      <c r="A1613" s="31" t="s">
        <v>1858</v>
      </c>
      <c r="B1613" s="197" t="s">
        <v>20</v>
      </c>
      <c r="C1613" s="31" t="s">
        <v>5791</v>
      </c>
      <c r="D1613" s="197" t="s">
        <v>5792</v>
      </c>
      <c r="E1613" s="198">
        <v>44925</v>
      </c>
      <c r="F1613" s="199" t="s">
        <v>951</v>
      </c>
      <c r="G1613" s="220" t="s">
        <v>2092</v>
      </c>
      <c r="H1613" s="74">
        <v>3</v>
      </c>
      <c r="I1613" s="74">
        <v>8</v>
      </c>
      <c r="J1613" s="70">
        <v>1400</v>
      </c>
      <c r="K1613" s="184">
        <v>849.722222222222</v>
      </c>
      <c r="L1613" s="184">
        <v>550.277777777778</v>
      </c>
      <c r="M1613" s="182" t="s">
        <v>2123</v>
      </c>
      <c r="N1613" s="182" t="s">
        <v>2124</v>
      </c>
      <c r="O1613" s="33" t="s">
        <v>1997</v>
      </c>
      <c r="P1613" s="182" t="s">
        <v>2081</v>
      </c>
      <c r="Q1613" s="182" t="s">
        <v>2103</v>
      </c>
      <c r="R1613" s="182" t="s">
        <v>2104</v>
      </c>
      <c r="S1613" s="33" t="s">
        <v>2105</v>
      </c>
      <c r="T1613" s="74" t="s">
        <v>664</v>
      </c>
      <c r="U1613" s="35" t="s">
        <v>880</v>
      </c>
      <c r="V1613" s="195"/>
      <c r="W1613" s="218" t="s">
        <v>2174</v>
      </c>
    </row>
    <row r="1614" s="83" customFormat="1" ht="26" customHeight="1" spans="1:23">
      <c r="A1614" s="31" t="s">
        <v>1858</v>
      </c>
      <c r="B1614" s="197" t="s">
        <v>20</v>
      </c>
      <c r="C1614" s="31" t="s">
        <v>5793</v>
      </c>
      <c r="D1614" s="197" t="s">
        <v>5794</v>
      </c>
      <c r="E1614" s="198">
        <v>44925</v>
      </c>
      <c r="F1614" s="199" t="s">
        <v>951</v>
      </c>
      <c r="G1614" s="220" t="s">
        <v>5795</v>
      </c>
      <c r="H1614" s="74">
        <v>3</v>
      </c>
      <c r="I1614" s="74">
        <v>8</v>
      </c>
      <c r="J1614" s="70">
        <v>500</v>
      </c>
      <c r="K1614" s="184">
        <v>303.472222222222</v>
      </c>
      <c r="L1614" s="184">
        <v>196.527777777778</v>
      </c>
      <c r="M1614" s="182" t="s">
        <v>2123</v>
      </c>
      <c r="N1614" s="182" t="s">
        <v>2124</v>
      </c>
      <c r="O1614" s="33" t="s">
        <v>1997</v>
      </c>
      <c r="P1614" s="182" t="s">
        <v>2081</v>
      </c>
      <c r="Q1614" s="182" t="s">
        <v>2103</v>
      </c>
      <c r="R1614" s="182" t="s">
        <v>2104</v>
      </c>
      <c r="S1614" s="33" t="s">
        <v>2105</v>
      </c>
      <c r="T1614" s="74" t="s">
        <v>664</v>
      </c>
      <c r="U1614" s="35" t="s">
        <v>880</v>
      </c>
      <c r="V1614" s="195"/>
      <c r="W1614" s="218" t="s">
        <v>2174</v>
      </c>
    </row>
    <row r="1615" s="83" customFormat="1" ht="26" customHeight="1" spans="1:23">
      <c r="A1615" s="31" t="s">
        <v>1858</v>
      </c>
      <c r="B1615" s="197" t="s">
        <v>20</v>
      </c>
      <c r="C1615" s="31" t="s">
        <v>5796</v>
      </c>
      <c r="D1615" s="197" t="s">
        <v>5797</v>
      </c>
      <c r="E1615" s="198">
        <v>44925</v>
      </c>
      <c r="F1615" s="199" t="s">
        <v>951</v>
      </c>
      <c r="G1615" s="220" t="s">
        <v>2092</v>
      </c>
      <c r="H1615" s="74">
        <v>3</v>
      </c>
      <c r="I1615" s="74">
        <v>4</v>
      </c>
      <c r="J1615" s="70">
        <v>2400</v>
      </c>
      <c r="K1615" s="184">
        <v>1456.66666666667</v>
      </c>
      <c r="L1615" s="184">
        <v>943.333333333333</v>
      </c>
      <c r="M1615" s="182" t="s">
        <v>2123</v>
      </c>
      <c r="N1615" s="182" t="s">
        <v>2124</v>
      </c>
      <c r="O1615" s="33" t="s">
        <v>1997</v>
      </c>
      <c r="P1615" s="182" t="s">
        <v>2081</v>
      </c>
      <c r="Q1615" s="182" t="s">
        <v>2103</v>
      </c>
      <c r="R1615" s="182" t="s">
        <v>2104</v>
      </c>
      <c r="S1615" s="33" t="s">
        <v>2105</v>
      </c>
      <c r="T1615" s="74" t="s">
        <v>664</v>
      </c>
      <c r="U1615" s="35" t="s">
        <v>880</v>
      </c>
      <c r="V1615" s="195"/>
      <c r="W1615" s="218" t="s">
        <v>2174</v>
      </c>
    </row>
    <row r="1616" s="83" customFormat="1" ht="26" customHeight="1" spans="1:23">
      <c r="A1616" s="31" t="s">
        <v>1858</v>
      </c>
      <c r="B1616" s="197" t="s">
        <v>20</v>
      </c>
      <c r="C1616" s="31" t="s">
        <v>5798</v>
      </c>
      <c r="D1616" s="197" t="s">
        <v>5799</v>
      </c>
      <c r="E1616" s="198">
        <v>44925</v>
      </c>
      <c r="F1616" s="199" t="s">
        <v>951</v>
      </c>
      <c r="G1616" s="220" t="s">
        <v>2095</v>
      </c>
      <c r="H1616" s="74">
        <v>3</v>
      </c>
      <c r="I1616" s="74">
        <v>2</v>
      </c>
      <c r="J1616" s="70">
        <v>3600</v>
      </c>
      <c r="K1616" s="184">
        <v>2185</v>
      </c>
      <c r="L1616" s="184">
        <v>1415</v>
      </c>
      <c r="M1616" s="182" t="s">
        <v>2079</v>
      </c>
      <c r="N1616" s="182" t="s">
        <v>2089</v>
      </c>
      <c r="O1616" s="33" t="s">
        <v>1997</v>
      </c>
      <c r="P1616" s="182" t="s">
        <v>2081</v>
      </c>
      <c r="Q1616" s="182" t="s">
        <v>2103</v>
      </c>
      <c r="R1616" s="182" t="s">
        <v>2104</v>
      </c>
      <c r="S1616" s="33" t="s">
        <v>2105</v>
      </c>
      <c r="T1616" s="74" t="s">
        <v>664</v>
      </c>
      <c r="U1616" s="35" t="s">
        <v>880</v>
      </c>
      <c r="V1616" s="195"/>
      <c r="W1616" s="218" t="s">
        <v>2174</v>
      </c>
    </row>
    <row r="1617" s="83" customFormat="1" ht="26" customHeight="1" spans="1:23">
      <c r="A1617" s="31" t="s">
        <v>1858</v>
      </c>
      <c r="B1617" s="197" t="s">
        <v>20</v>
      </c>
      <c r="C1617" s="31" t="s">
        <v>5800</v>
      </c>
      <c r="D1617" s="197" t="s">
        <v>5801</v>
      </c>
      <c r="E1617" s="198">
        <v>44925</v>
      </c>
      <c r="F1617" s="199" t="s">
        <v>951</v>
      </c>
      <c r="G1617" s="220" t="s">
        <v>5782</v>
      </c>
      <c r="H1617" s="74">
        <v>5</v>
      </c>
      <c r="I1617" s="74">
        <v>4</v>
      </c>
      <c r="J1617" s="70">
        <v>4800</v>
      </c>
      <c r="K1617" s="184">
        <v>1748</v>
      </c>
      <c r="L1617" s="184">
        <v>3052</v>
      </c>
      <c r="M1617" s="182" t="s">
        <v>2079</v>
      </c>
      <c r="N1617" s="182" t="s">
        <v>2096</v>
      </c>
      <c r="O1617" s="33" t="s">
        <v>1997</v>
      </c>
      <c r="P1617" s="182" t="s">
        <v>2081</v>
      </c>
      <c r="Q1617" s="182" t="s">
        <v>2103</v>
      </c>
      <c r="R1617" s="182" t="s">
        <v>2104</v>
      </c>
      <c r="S1617" s="33" t="s">
        <v>2105</v>
      </c>
      <c r="T1617" s="74" t="s">
        <v>664</v>
      </c>
      <c r="U1617" s="35" t="s">
        <v>880</v>
      </c>
      <c r="V1617" s="195"/>
      <c r="W1617" s="218" t="s">
        <v>2174</v>
      </c>
    </row>
    <row r="1618" s="83" customFormat="1" ht="26" customHeight="1" spans="1:23">
      <c r="A1618" s="31" t="s">
        <v>1858</v>
      </c>
      <c r="B1618" s="197" t="s">
        <v>20</v>
      </c>
      <c r="C1618" s="31" t="s">
        <v>5802</v>
      </c>
      <c r="D1618" s="197" t="s">
        <v>5803</v>
      </c>
      <c r="E1618" s="198">
        <v>44925</v>
      </c>
      <c r="F1618" s="199" t="s">
        <v>951</v>
      </c>
      <c r="G1618" s="220" t="s">
        <v>5782</v>
      </c>
      <c r="H1618" s="74">
        <v>3</v>
      </c>
      <c r="I1618" s="74">
        <v>4</v>
      </c>
      <c r="J1618" s="70">
        <v>9600</v>
      </c>
      <c r="K1618" s="184">
        <v>5826.66666666667</v>
      </c>
      <c r="L1618" s="184">
        <v>3773.33333333333</v>
      </c>
      <c r="M1618" s="182" t="s">
        <v>2079</v>
      </c>
      <c r="N1618" s="182" t="s">
        <v>2089</v>
      </c>
      <c r="O1618" s="33" t="s">
        <v>1997</v>
      </c>
      <c r="P1618" s="182" t="s">
        <v>2081</v>
      </c>
      <c r="Q1618" s="182" t="s">
        <v>2103</v>
      </c>
      <c r="R1618" s="182" t="s">
        <v>2104</v>
      </c>
      <c r="S1618" s="33" t="s">
        <v>2105</v>
      </c>
      <c r="T1618" s="74" t="s">
        <v>664</v>
      </c>
      <c r="U1618" s="35" t="s">
        <v>880</v>
      </c>
      <c r="V1618" s="195"/>
      <c r="W1618" s="218" t="s">
        <v>2174</v>
      </c>
    </row>
    <row r="1619" s="83" customFormat="1" ht="26" customHeight="1" spans="1:23">
      <c r="A1619" s="31" t="s">
        <v>1858</v>
      </c>
      <c r="B1619" s="197" t="s">
        <v>20</v>
      </c>
      <c r="C1619" s="31" t="s">
        <v>5804</v>
      </c>
      <c r="D1619" s="197" t="s">
        <v>5805</v>
      </c>
      <c r="E1619" s="198">
        <v>44925</v>
      </c>
      <c r="F1619" s="199" t="s">
        <v>951</v>
      </c>
      <c r="G1619" s="220" t="s">
        <v>2169</v>
      </c>
      <c r="H1619" s="74">
        <v>10</v>
      </c>
      <c r="I1619" s="74">
        <v>5</v>
      </c>
      <c r="J1619" s="70">
        <v>130000</v>
      </c>
      <c r="K1619" s="184">
        <v>23670.8333333333</v>
      </c>
      <c r="L1619" s="184">
        <v>106329.166666667</v>
      </c>
      <c r="M1619" s="182" t="s">
        <v>2079</v>
      </c>
      <c r="N1619" s="182" t="s">
        <v>2096</v>
      </c>
      <c r="O1619" s="33" t="s">
        <v>1997</v>
      </c>
      <c r="P1619" s="182" t="s">
        <v>2081</v>
      </c>
      <c r="Q1619" s="182" t="s">
        <v>2103</v>
      </c>
      <c r="R1619" s="182" t="s">
        <v>2104</v>
      </c>
      <c r="S1619" s="33" t="s">
        <v>2105</v>
      </c>
      <c r="T1619" s="74" t="s">
        <v>664</v>
      </c>
      <c r="U1619" s="35" t="s">
        <v>880</v>
      </c>
      <c r="V1619" s="195"/>
      <c r="W1619" s="218" t="s">
        <v>2174</v>
      </c>
    </row>
    <row r="1620" s="83" customFormat="1" ht="26" customHeight="1" spans="1:23">
      <c r="A1620" s="31" t="s">
        <v>1720</v>
      </c>
      <c r="B1620" s="197" t="s">
        <v>20</v>
      </c>
      <c r="C1620" s="31" t="s">
        <v>5806</v>
      </c>
      <c r="D1620" s="197" t="s">
        <v>5807</v>
      </c>
      <c r="E1620" s="198">
        <v>44742</v>
      </c>
      <c r="F1620" s="199" t="s">
        <v>1059</v>
      </c>
      <c r="G1620" s="220" t="s">
        <v>5808</v>
      </c>
      <c r="H1620" s="74">
        <v>10</v>
      </c>
      <c r="I1620" s="74">
        <v>1</v>
      </c>
      <c r="J1620" s="75">
        <v>876405.733090846</v>
      </c>
      <c r="K1620" s="184">
        <v>201208.14955544</v>
      </c>
      <c r="L1620" s="184">
        <v>675197.583535406</v>
      </c>
      <c r="M1620" s="182" t="s">
        <v>2079</v>
      </c>
      <c r="N1620" s="182" t="s">
        <v>2089</v>
      </c>
      <c r="O1620" s="33" t="s">
        <v>1997</v>
      </c>
      <c r="P1620" s="182" t="s">
        <v>2081</v>
      </c>
      <c r="Q1620" s="182" t="s">
        <v>2103</v>
      </c>
      <c r="R1620" s="182" t="s">
        <v>2104</v>
      </c>
      <c r="S1620" s="33" t="s">
        <v>2105</v>
      </c>
      <c r="T1620" s="74" t="s">
        <v>664</v>
      </c>
      <c r="U1620" s="35" t="s">
        <v>880</v>
      </c>
      <c r="V1620" s="195"/>
      <c r="W1620" s="218" t="s">
        <v>2174</v>
      </c>
    </row>
    <row r="1621" s="83" customFormat="1" ht="26" customHeight="1" spans="1:23">
      <c r="A1621" s="31" t="s">
        <v>1720</v>
      </c>
      <c r="B1621" s="197" t="s">
        <v>20</v>
      </c>
      <c r="C1621" s="31" t="s">
        <v>5809</v>
      </c>
      <c r="D1621" s="197" t="s">
        <v>5810</v>
      </c>
      <c r="E1621" s="198">
        <v>44742</v>
      </c>
      <c r="F1621" s="199" t="s">
        <v>1059</v>
      </c>
      <c r="G1621" s="220" t="s">
        <v>5811</v>
      </c>
      <c r="H1621" s="74">
        <v>10</v>
      </c>
      <c r="I1621" s="74">
        <v>1</v>
      </c>
      <c r="J1621" s="75">
        <v>3313893.11509483</v>
      </c>
      <c r="K1621" s="184">
        <v>760814.627673855</v>
      </c>
      <c r="L1621" s="184">
        <v>2553078.48742098</v>
      </c>
      <c r="M1621" s="182" t="s">
        <v>2079</v>
      </c>
      <c r="N1621" s="182" t="s">
        <v>2089</v>
      </c>
      <c r="O1621" s="33" t="s">
        <v>1997</v>
      </c>
      <c r="P1621" s="182" t="s">
        <v>2081</v>
      </c>
      <c r="Q1621" s="182" t="s">
        <v>2103</v>
      </c>
      <c r="R1621" s="182" t="s">
        <v>2104</v>
      </c>
      <c r="S1621" s="33" t="s">
        <v>2105</v>
      </c>
      <c r="T1621" s="74" t="s">
        <v>664</v>
      </c>
      <c r="U1621" s="35" t="s">
        <v>880</v>
      </c>
      <c r="V1621" s="195"/>
      <c r="W1621" s="218" t="s">
        <v>2174</v>
      </c>
    </row>
    <row r="1622" s="83" customFormat="1" ht="26" customHeight="1" spans="1:23">
      <c r="A1622" s="31" t="s">
        <v>1720</v>
      </c>
      <c r="B1622" s="197" t="s">
        <v>20</v>
      </c>
      <c r="C1622" s="31" t="s">
        <v>5812</v>
      </c>
      <c r="D1622" s="197" t="s">
        <v>5813</v>
      </c>
      <c r="E1622" s="198">
        <v>44742</v>
      </c>
      <c r="F1622" s="199" t="s">
        <v>1059</v>
      </c>
      <c r="G1622" s="220" t="s">
        <v>5814</v>
      </c>
      <c r="H1622" s="74">
        <v>10</v>
      </c>
      <c r="I1622" s="74">
        <v>1</v>
      </c>
      <c r="J1622" s="75">
        <v>4999110.82532259</v>
      </c>
      <c r="K1622" s="184">
        <v>1147712.52698031</v>
      </c>
      <c r="L1622" s="184">
        <v>3851398.29834228</v>
      </c>
      <c r="M1622" s="182" t="s">
        <v>2079</v>
      </c>
      <c r="N1622" s="182" t="s">
        <v>2089</v>
      </c>
      <c r="O1622" s="33" t="s">
        <v>1997</v>
      </c>
      <c r="P1622" s="182" t="s">
        <v>2081</v>
      </c>
      <c r="Q1622" s="182" t="s">
        <v>2103</v>
      </c>
      <c r="R1622" s="182" t="s">
        <v>2104</v>
      </c>
      <c r="S1622" s="33" t="s">
        <v>2105</v>
      </c>
      <c r="T1622" s="74" t="s">
        <v>664</v>
      </c>
      <c r="U1622" s="35" t="s">
        <v>880</v>
      </c>
      <c r="V1622" s="195"/>
      <c r="W1622" s="218" t="s">
        <v>2174</v>
      </c>
    </row>
    <row r="1623" s="83" customFormat="1" ht="26" customHeight="1" spans="1:23">
      <c r="A1623" s="31" t="s">
        <v>1720</v>
      </c>
      <c r="B1623" s="197" t="s">
        <v>20</v>
      </c>
      <c r="C1623" s="31" t="s">
        <v>5815</v>
      </c>
      <c r="D1623" s="197" t="s">
        <v>5816</v>
      </c>
      <c r="E1623" s="198">
        <v>44742</v>
      </c>
      <c r="F1623" s="199" t="s">
        <v>1059</v>
      </c>
      <c r="G1623" s="220" t="s">
        <v>5817</v>
      </c>
      <c r="H1623" s="74">
        <v>10</v>
      </c>
      <c r="I1623" s="74">
        <v>1</v>
      </c>
      <c r="J1623" s="75">
        <v>256496.457954447</v>
      </c>
      <c r="K1623" s="184">
        <v>58887.3118053751</v>
      </c>
      <c r="L1623" s="184">
        <v>197609.146149072</v>
      </c>
      <c r="M1623" s="182" t="s">
        <v>2079</v>
      </c>
      <c r="N1623" s="182" t="s">
        <v>2089</v>
      </c>
      <c r="O1623" s="33" t="s">
        <v>1997</v>
      </c>
      <c r="P1623" s="182" t="s">
        <v>2081</v>
      </c>
      <c r="Q1623" s="182" t="s">
        <v>2103</v>
      </c>
      <c r="R1623" s="182" t="s">
        <v>2104</v>
      </c>
      <c r="S1623" s="33" t="s">
        <v>2105</v>
      </c>
      <c r="T1623" s="74" t="s">
        <v>664</v>
      </c>
      <c r="U1623" s="35" t="s">
        <v>880</v>
      </c>
      <c r="V1623" s="195"/>
      <c r="W1623" s="218" t="s">
        <v>2174</v>
      </c>
    </row>
    <row r="1624" s="83" customFormat="1" ht="26" customHeight="1" spans="1:23">
      <c r="A1624" s="31" t="s">
        <v>1720</v>
      </c>
      <c r="B1624" s="73" t="s">
        <v>20</v>
      </c>
      <c r="C1624" s="31" t="s">
        <v>5818</v>
      </c>
      <c r="D1624" s="73" t="s">
        <v>5819</v>
      </c>
      <c r="E1624" s="198">
        <v>44742</v>
      </c>
      <c r="F1624" s="199" t="s">
        <v>1059</v>
      </c>
      <c r="G1624" s="220" t="s">
        <v>5820</v>
      </c>
      <c r="H1624" s="74">
        <v>10</v>
      </c>
      <c r="I1624" s="74">
        <v>1</v>
      </c>
      <c r="J1624" s="70">
        <v>3830098.66199013</v>
      </c>
      <c r="K1624" s="184">
        <v>879326.817815234</v>
      </c>
      <c r="L1624" s="184">
        <v>2950771.8441749</v>
      </c>
      <c r="M1624" s="182" t="s">
        <v>2079</v>
      </c>
      <c r="N1624" s="182" t="s">
        <v>2089</v>
      </c>
      <c r="O1624" s="33" t="s">
        <v>1997</v>
      </c>
      <c r="P1624" s="182" t="s">
        <v>2081</v>
      </c>
      <c r="Q1624" s="182" t="s">
        <v>2103</v>
      </c>
      <c r="R1624" s="182" t="s">
        <v>2104</v>
      </c>
      <c r="S1624" s="33" t="s">
        <v>2105</v>
      </c>
      <c r="T1624" s="74" t="s">
        <v>664</v>
      </c>
      <c r="U1624" s="35" t="s">
        <v>880</v>
      </c>
      <c r="V1624" s="195"/>
      <c r="W1624" s="218" t="s">
        <v>2174</v>
      </c>
    </row>
    <row r="1625" s="83" customFormat="1" ht="26" customHeight="1" spans="1:23">
      <c r="A1625" s="31" t="s">
        <v>1720</v>
      </c>
      <c r="B1625" s="197" t="s">
        <v>20</v>
      </c>
      <c r="C1625" s="31" t="s">
        <v>5821</v>
      </c>
      <c r="D1625" s="197" t="s">
        <v>5822</v>
      </c>
      <c r="E1625" s="198">
        <v>44742</v>
      </c>
      <c r="F1625" s="199" t="s">
        <v>1059</v>
      </c>
      <c r="G1625" s="220" t="s">
        <v>5823</v>
      </c>
      <c r="H1625" s="74">
        <v>10</v>
      </c>
      <c r="I1625" s="74">
        <v>1</v>
      </c>
      <c r="J1625" s="70">
        <v>272431.107647008</v>
      </c>
      <c r="K1625" s="184">
        <v>62545.6417972922</v>
      </c>
      <c r="L1625" s="184">
        <v>209885.465849716</v>
      </c>
      <c r="M1625" s="182" t="s">
        <v>2079</v>
      </c>
      <c r="N1625" s="182" t="s">
        <v>2089</v>
      </c>
      <c r="O1625" s="33" t="s">
        <v>1997</v>
      </c>
      <c r="P1625" s="182" t="s">
        <v>2081</v>
      </c>
      <c r="Q1625" s="182" t="s">
        <v>2103</v>
      </c>
      <c r="R1625" s="182" t="s">
        <v>2104</v>
      </c>
      <c r="S1625" s="33" t="s">
        <v>2105</v>
      </c>
      <c r="T1625" s="74" t="s">
        <v>664</v>
      </c>
      <c r="U1625" s="35" t="s">
        <v>880</v>
      </c>
      <c r="V1625" s="195"/>
      <c r="W1625" s="218" t="s">
        <v>2174</v>
      </c>
    </row>
    <row r="1626" s="83" customFormat="1" ht="26" customHeight="1" spans="1:23">
      <c r="A1626" s="31" t="s">
        <v>1720</v>
      </c>
      <c r="B1626" s="73" t="s">
        <v>20</v>
      </c>
      <c r="C1626" s="31" t="s">
        <v>5824</v>
      </c>
      <c r="D1626" s="73" t="s">
        <v>5825</v>
      </c>
      <c r="E1626" s="198">
        <v>44742</v>
      </c>
      <c r="F1626" s="199" t="s">
        <v>1059</v>
      </c>
      <c r="G1626" s="220" t="s">
        <v>5826</v>
      </c>
      <c r="H1626" s="74">
        <v>10</v>
      </c>
      <c r="I1626" s="74">
        <v>1</v>
      </c>
      <c r="J1626" s="70">
        <v>492046.561877544</v>
      </c>
      <c r="K1626" s="184">
        <v>112965.689831053</v>
      </c>
      <c r="L1626" s="184">
        <v>379080.872046491</v>
      </c>
      <c r="M1626" s="182" t="s">
        <v>2079</v>
      </c>
      <c r="N1626" s="182" t="s">
        <v>2089</v>
      </c>
      <c r="O1626" s="33" t="s">
        <v>1997</v>
      </c>
      <c r="P1626" s="182" t="s">
        <v>2081</v>
      </c>
      <c r="Q1626" s="182" t="s">
        <v>2103</v>
      </c>
      <c r="R1626" s="182" t="s">
        <v>2104</v>
      </c>
      <c r="S1626" s="33" t="s">
        <v>2105</v>
      </c>
      <c r="T1626" s="74" t="s">
        <v>664</v>
      </c>
      <c r="U1626" s="35" t="s">
        <v>880</v>
      </c>
      <c r="V1626" s="195"/>
      <c r="W1626" s="218" t="s">
        <v>2174</v>
      </c>
    </row>
    <row r="1627" s="83" customFormat="1" ht="26" customHeight="1" spans="1:23">
      <c r="A1627" s="31" t="s">
        <v>1720</v>
      </c>
      <c r="B1627" s="73" t="s">
        <v>20</v>
      </c>
      <c r="C1627" s="31" t="s">
        <v>5827</v>
      </c>
      <c r="D1627" s="73" t="s">
        <v>4109</v>
      </c>
      <c r="E1627" s="198">
        <v>44742</v>
      </c>
      <c r="F1627" s="199" t="s">
        <v>1059</v>
      </c>
      <c r="G1627" s="220" t="s">
        <v>5828</v>
      </c>
      <c r="H1627" s="74">
        <v>10</v>
      </c>
      <c r="I1627" s="74">
        <v>1</v>
      </c>
      <c r="J1627" s="70">
        <v>204580.341214168</v>
      </c>
      <c r="K1627" s="184">
        <v>46968.2366704194</v>
      </c>
      <c r="L1627" s="184">
        <v>157612.104543749</v>
      </c>
      <c r="M1627" s="182" t="s">
        <v>2079</v>
      </c>
      <c r="N1627" s="182" t="s">
        <v>2089</v>
      </c>
      <c r="O1627" s="33" t="s">
        <v>1997</v>
      </c>
      <c r="P1627" s="182" t="s">
        <v>2081</v>
      </c>
      <c r="Q1627" s="182" t="s">
        <v>2103</v>
      </c>
      <c r="R1627" s="182" t="s">
        <v>2104</v>
      </c>
      <c r="S1627" s="33" t="s">
        <v>2105</v>
      </c>
      <c r="T1627" s="74" t="s">
        <v>664</v>
      </c>
      <c r="U1627" s="35" t="s">
        <v>880</v>
      </c>
      <c r="V1627" s="195"/>
      <c r="W1627" s="218" t="s">
        <v>2174</v>
      </c>
    </row>
    <row r="1628" s="83" customFormat="1" ht="26" customHeight="1" spans="1:23">
      <c r="A1628" s="31" t="s">
        <v>1720</v>
      </c>
      <c r="B1628" s="73" t="s">
        <v>20</v>
      </c>
      <c r="C1628" s="31" t="s">
        <v>5829</v>
      </c>
      <c r="D1628" s="73" t="s">
        <v>5830</v>
      </c>
      <c r="E1628" s="198">
        <v>44742</v>
      </c>
      <c r="F1628" s="199" t="s">
        <v>1059</v>
      </c>
      <c r="G1628" s="220" t="s">
        <v>5831</v>
      </c>
      <c r="H1628" s="74">
        <v>10</v>
      </c>
      <c r="I1628" s="74">
        <v>1</v>
      </c>
      <c r="J1628" s="70">
        <v>133131.428076557</v>
      </c>
      <c r="K1628" s="184">
        <v>30564.7570292429</v>
      </c>
      <c r="L1628" s="184">
        <v>102566.671047314</v>
      </c>
      <c r="M1628" s="182" t="s">
        <v>2079</v>
      </c>
      <c r="N1628" s="182" t="s">
        <v>2089</v>
      </c>
      <c r="O1628" s="33" t="s">
        <v>1997</v>
      </c>
      <c r="P1628" s="182" t="s">
        <v>2081</v>
      </c>
      <c r="Q1628" s="182" t="s">
        <v>2103</v>
      </c>
      <c r="R1628" s="182" t="s">
        <v>2104</v>
      </c>
      <c r="S1628" s="33" t="s">
        <v>2105</v>
      </c>
      <c r="T1628" s="74" t="s">
        <v>664</v>
      </c>
      <c r="U1628" s="35" t="s">
        <v>880</v>
      </c>
      <c r="V1628" s="195"/>
      <c r="W1628" s="218" t="s">
        <v>2174</v>
      </c>
    </row>
    <row r="1629" s="83" customFormat="1" ht="26" customHeight="1" spans="1:23">
      <c r="A1629" s="31" t="s">
        <v>1720</v>
      </c>
      <c r="B1629" s="197" t="s">
        <v>20</v>
      </c>
      <c r="C1629" s="31" t="s">
        <v>5832</v>
      </c>
      <c r="D1629" s="197" t="s">
        <v>2657</v>
      </c>
      <c r="E1629" s="198">
        <v>44742</v>
      </c>
      <c r="F1629" s="199" t="s">
        <v>1059</v>
      </c>
      <c r="G1629" s="220" t="s">
        <v>5833</v>
      </c>
      <c r="H1629" s="74">
        <v>10</v>
      </c>
      <c r="I1629" s="74">
        <v>1</v>
      </c>
      <c r="J1629" s="70">
        <v>1986819.50723132</v>
      </c>
      <c r="K1629" s="184">
        <v>456140.645201857</v>
      </c>
      <c r="L1629" s="184">
        <v>1530678.86202946</v>
      </c>
      <c r="M1629" s="182" t="s">
        <v>2079</v>
      </c>
      <c r="N1629" s="182" t="s">
        <v>2089</v>
      </c>
      <c r="O1629" s="33" t="s">
        <v>1997</v>
      </c>
      <c r="P1629" s="182" t="s">
        <v>2081</v>
      </c>
      <c r="Q1629" s="182" t="s">
        <v>2103</v>
      </c>
      <c r="R1629" s="182" t="s">
        <v>2104</v>
      </c>
      <c r="S1629" s="33" t="s">
        <v>2105</v>
      </c>
      <c r="T1629" s="74" t="s">
        <v>664</v>
      </c>
      <c r="U1629" s="35" t="s">
        <v>880</v>
      </c>
      <c r="V1629" s="195"/>
      <c r="W1629" s="218" t="s">
        <v>2174</v>
      </c>
    </row>
    <row r="1630" s="83" customFormat="1" ht="26" customHeight="1" spans="1:23">
      <c r="A1630" s="31" t="s">
        <v>1720</v>
      </c>
      <c r="B1630" s="197" t="s">
        <v>20</v>
      </c>
      <c r="C1630" s="31" t="s">
        <v>5834</v>
      </c>
      <c r="D1630" s="197" t="s">
        <v>5835</v>
      </c>
      <c r="E1630" s="198">
        <v>44742</v>
      </c>
      <c r="F1630" s="199" t="s">
        <v>1059</v>
      </c>
      <c r="G1630" s="220" t="s">
        <v>2078</v>
      </c>
      <c r="H1630" s="74">
        <v>10</v>
      </c>
      <c r="I1630" s="74">
        <v>11</v>
      </c>
      <c r="J1630" s="70">
        <v>61296.9992205768</v>
      </c>
      <c r="K1630" s="184">
        <v>14072.7694043908</v>
      </c>
      <c r="L1630" s="184">
        <v>47224.229816186</v>
      </c>
      <c r="M1630" s="182" t="s">
        <v>2079</v>
      </c>
      <c r="N1630" s="182" t="s">
        <v>2089</v>
      </c>
      <c r="O1630" s="33" t="s">
        <v>1997</v>
      </c>
      <c r="P1630" s="182" t="s">
        <v>2081</v>
      </c>
      <c r="Q1630" s="182" t="s">
        <v>2103</v>
      </c>
      <c r="R1630" s="182" t="s">
        <v>2104</v>
      </c>
      <c r="S1630" s="33" t="s">
        <v>2105</v>
      </c>
      <c r="T1630" s="74" t="s">
        <v>664</v>
      </c>
      <c r="U1630" s="35" t="s">
        <v>880</v>
      </c>
      <c r="V1630" s="195"/>
      <c r="W1630" s="218" t="s">
        <v>2174</v>
      </c>
    </row>
    <row r="1631" s="83" customFormat="1" ht="26" customHeight="1" spans="1:23">
      <c r="A1631" s="31" t="s">
        <v>1720</v>
      </c>
      <c r="B1631" s="197" t="s">
        <v>20</v>
      </c>
      <c r="C1631" s="31" t="s">
        <v>5836</v>
      </c>
      <c r="D1631" s="197" t="s">
        <v>5837</v>
      </c>
      <c r="E1631" s="198">
        <v>44742</v>
      </c>
      <c r="F1631" s="199" t="s">
        <v>1059</v>
      </c>
      <c r="G1631" s="220" t="s">
        <v>5838</v>
      </c>
      <c r="H1631" s="74">
        <v>10</v>
      </c>
      <c r="I1631" s="74">
        <v>1</v>
      </c>
      <c r="J1631" s="70">
        <v>45619.3600069282</v>
      </c>
      <c r="K1631" s="184">
        <v>10473.4447349239</v>
      </c>
      <c r="L1631" s="184">
        <v>35145.9152720043</v>
      </c>
      <c r="M1631" s="182" t="s">
        <v>2079</v>
      </c>
      <c r="N1631" s="182" t="s">
        <v>2089</v>
      </c>
      <c r="O1631" s="33" t="s">
        <v>1997</v>
      </c>
      <c r="P1631" s="182" t="s">
        <v>2081</v>
      </c>
      <c r="Q1631" s="182" t="s">
        <v>2103</v>
      </c>
      <c r="R1631" s="182" t="s">
        <v>2104</v>
      </c>
      <c r="S1631" s="33" t="s">
        <v>2105</v>
      </c>
      <c r="T1631" s="74" t="s">
        <v>664</v>
      </c>
      <c r="U1631" s="35" t="s">
        <v>880</v>
      </c>
      <c r="V1631" s="195"/>
      <c r="W1631" s="218" t="s">
        <v>2174</v>
      </c>
    </row>
    <row r="1632" s="83" customFormat="1" ht="26" customHeight="1" spans="1:23">
      <c r="A1632" s="31" t="s">
        <v>1720</v>
      </c>
      <c r="B1632" s="197" t="s">
        <v>20</v>
      </c>
      <c r="C1632" s="31" t="s">
        <v>5839</v>
      </c>
      <c r="D1632" s="197" t="s">
        <v>5840</v>
      </c>
      <c r="E1632" s="198">
        <v>44742</v>
      </c>
      <c r="F1632" s="199" t="s">
        <v>1059</v>
      </c>
      <c r="G1632" s="220" t="s">
        <v>5841</v>
      </c>
      <c r="H1632" s="74">
        <v>10</v>
      </c>
      <c r="I1632" s="74">
        <v>1</v>
      </c>
      <c r="J1632" s="70">
        <v>138528.648133714</v>
      </c>
      <c r="K1632" s="184">
        <v>31803.8688006985</v>
      </c>
      <c r="L1632" s="184">
        <v>106724.779333015</v>
      </c>
      <c r="M1632" s="182" t="s">
        <v>2079</v>
      </c>
      <c r="N1632" s="182" t="s">
        <v>2089</v>
      </c>
      <c r="O1632" s="33" t="s">
        <v>1997</v>
      </c>
      <c r="P1632" s="182" t="s">
        <v>2081</v>
      </c>
      <c r="Q1632" s="182" t="s">
        <v>2103</v>
      </c>
      <c r="R1632" s="182" t="s">
        <v>2104</v>
      </c>
      <c r="S1632" s="33" t="s">
        <v>2105</v>
      </c>
      <c r="T1632" s="74" t="s">
        <v>664</v>
      </c>
      <c r="U1632" s="35" t="s">
        <v>880</v>
      </c>
      <c r="V1632" s="195"/>
      <c r="W1632" s="218" t="s">
        <v>2174</v>
      </c>
    </row>
    <row r="1633" s="83" customFormat="1" ht="26" customHeight="1" spans="1:23">
      <c r="A1633" s="31" t="s">
        <v>1720</v>
      </c>
      <c r="B1633" s="197" t="s">
        <v>20</v>
      </c>
      <c r="C1633" s="31" t="s">
        <v>5842</v>
      </c>
      <c r="D1633" s="197" t="s">
        <v>4602</v>
      </c>
      <c r="E1633" s="198">
        <v>44742</v>
      </c>
      <c r="F1633" s="199" t="s">
        <v>1059</v>
      </c>
      <c r="G1633" s="220" t="s">
        <v>5843</v>
      </c>
      <c r="H1633" s="74">
        <v>10</v>
      </c>
      <c r="I1633" s="74">
        <v>1</v>
      </c>
      <c r="J1633" s="70">
        <v>693671.282584221</v>
      </c>
      <c r="K1633" s="184">
        <v>159255.365293294</v>
      </c>
      <c r="L1633" s="184">
        <v>534415.917290927</v>
      </c>
      <c r="M1633" s="182" t="s">
        <v>2079</v>
      </c>
      <c r="N1633" s="182" t="s">
        <v>2089</v>
      </c>
      <c r="O1633" s="33" t="s">
        <v>1997</v>
      </c>
      <c r="P1633" s="182" t="s">
        <v>2081</v>
      </c>
      <c r="Q1633" s="182" t="s">
        <v>2103</v>
      </c>
      <c r="R1633" s="182" t="s">
        <v>2104</v>
      </c>
      <c r="S1633" s="33" t="s">
        <v>2105</v>
      </c>
      <c r="T1633" s="74" t="s">
        <v>664</v>
      </c>
      <c r="U1633" s="35" t="s">
        <v>880</v>
      </c>
      <c r="V1633" s="226"/>
      <c r="W1633" s="227" t="s">
        <v>5844</v>
      </c>
    </row>
    <row r="1634" s="83" customFormat="1" ht="26" customHeight="1" spans="1:23">
      <c r="A1634" s="31" t="s">
        <v>1720</v>
      </c>
      <c r="B1634" s="197" t="s">
        <v>20</v>
      </c>
      <c r="C1634" s="31" t="s">
        <v>5845</v>
      </c>
      <c r="D1634" s="197" t="s">
        <v>5324</v>
      </c>
      <c r="E1634" s="198">
        <v>44742</v>
      </c>
      <c r="F1634" s="199" t="s">
        <v>1059</v>
      </c>
      <c r="G1634" s="220" t="s">
        <v>2243</v>
      </c>
      <c r="H1634" s="74">
        <v>5</v>
      </c>
      <c r="I1634" s="74">
        <v>1</v>
      </c>
      <c r="J1634" s="70">
        <v>22000</v>
      </c>
      <c r="K1634" s="184">
        <v>10101.6666666667</v>
      </c>
      <c r="L1634" s="184">
        <v>11898.3333333333</v>
      </c>
      <c r="M1634" s="182" t="s">
        <v>2079</v>
      </c>
      <c r="N1634" s="182" t="s">
        <v>2089</v>
      </c>
      <c r="O1634" s="33" t="s">
        <v>1997</v>
      </c>
      <c r="P1634" s="182" t="s">
        <v>2081</v>
      </c>
      <c r="Q1634" s="182" t="s">
        <v>2103</v>
      </c>
      <c r="R1634" s="182" t="s">
        <v>2104</v>
      </c>
      <c r="S1634" s="33" t="s">
        <v>2105</v>
      </c>
      <c r="T1634" s="74" t="s">
        <v>664</v>
      </c>
      <c r="U1634" s="35" t="s">
        <v>880</v>
      </c>
      <c r="V1634" s="226"/>
      <c r="W1634" s="227"/>
    </row>
    <row r="1635" s="83" customFormat="1" ht="26" customHeight="1" spans="1:23">
      <c r="A1635" s="31" t="s">
        <v>1720</v>
      </c>
      <c r="B1635" s="197" t="s">
        <v>20</v>
      </c>
      <c r="C1635" s="31" t="s">
        <v>5846</v>
      </c>
      <c r="D1635" s="197" t="s">
        <v>5847</v>
      </c>
      <c r="E1635" s="198">
        <v>44742</v>
      </c>
      <c r="F1635" s="199" t="s">
        <v>1059</v>
      </c>
      <c r="G1635" s="220" t="s">
        <v>2095</v>
      </c>
      <c r="H1635" s="74">
        <v>5</v>
      </c>
      <c r="I1635" s="74">
        <v>3</v>
      </c>
      <c r="J1635" s="70">
        <v>2300</v>
      </c>
      <c r="K1635" s="184">
        <v>1056.08333333333</v>
      </c>
      <c r="L1635" s="184">
        <v>1243.91666666667</v>
      </c>
      <c r="M1635" s="182" t="s">
        <v>2079</v>
      </c>
      <c r="N1635" s="182" t="s">
        <v>2089</v>
      </c>
      <c r="O1635" s="33" t="s">
        <v>1997</v>
      </c>
      <c r="P1635" s="182" t="s">
        <v>2081</v>
      </c>
      <c r="Q1635" s="182" t="s">
        <v>2103</v>
      </c>
      <c r="R1635" s="182" t="s">
        <v>2104</v>
      </c>
      <c r="S1635" s="33" t="s">
        <v>2105</v>
      </c>
      <c r="T1635" s="74" t="s">
        <v>664</v>
      </c>
      <c r="U1635" s="35" t="s">
        <v>880</v>
      </c>
      <c r="V1635" s="226"/>
      <c r="W1635" s="227"/>
    </row>
    <row r="1636" s="83" customFormat="1" ht="26" customHeight="1" spans="1:23">
      <c r="A1636" s="31" t="s">
        <v>1720</v>
      </c>
      <c r="B1636" s="197" t="s">
        <v>20</v>
      </c>
      <c r="C1636" s="31" t="s">
        <v>5848</v>
      </c>
      <c r="D1636" s="197" t="s">
        <v>5849</v>
      </c>
      <c r="E1636" s="198">
        <v>44742</v>
      </c>
      <c r="F1636" s="199" t="s">
        <v>1059</v>
      </c>
      <c r="G1636" s="220" t="s">
        <v>2095</v>
      </c>
      <c r="H1636" s="74">
        <v>10</v>
      </c>
      <c r="I1636" s="74">
        <v>5</v>
      </c>
      <c r="J1636" s="70">
        <v>502069.970555123</v>
      </c>
      <c r="K1636" s="184">
        <v>115266.897406614</v>
      </c>
      <c r="L1636" s="184">
        <v>386803.073148509</v>
      </c>
      <c r="M1636" s="182" t="s">
        <v>2079</v>
      </c>
      <c r="N1636" s="182" t="s">
        <v>2089</v>
      </c>
      <c r="O1636" s="33" t="s">
        <v>1997</v>
      </c>
      <c r="P1636" s="182" t="s">
        <v>2081</v>
      </c>
      <c r="Q1636" s="182" t="s">
        <v>2103</v>
      </c>
      <c r="R1636" s="182" t="s">
        <v>2104</v>
      </c>
      <c r="S1636" s="33" t="s">
        <v>2105</v>
      </c>
      <c r="T1636" s="74" t="s">
        <v>664</v>
      </c>
      <c r="U1636" s="35" t="s">
        <v>880</v>
      </c>
      <c r="V1636" s="226"/>
      <c r="W1636" s="227"/>
    </row>
    <row r="1637" s="83" customFormat="1" ht="26" customHeight="1" spans="1:23">
      <c r="A1637" s="31" t="s">
        <v>1720</v>
      </c>
      <c r="B1637" s="197" t="s">
        <v>20</v>
      </c>
      <c r="C1637" s="31" t="s">
        <v>5850</v>
      </c>
      <c r="D1637" s="197" t="s">
        <v>2108</v>
      </c>
      <c r="E1637" s="198">
        <v>44742</v>
      </c>
      <c r="F1637" s="199" t="s">
        <v>1059</v>
      </c>
      <c r="G1637" s="220" t="s">
        <v>2078</v>
      </c>
      <c r="H1637" s="74">
        <v>10</v>
      </c>
      <c r="I1637" s="74">
        <v>1</v>
      </c>
      <c r="J1637" s="70">
        <v>15700</v>
      </c>
      <c r="K1637" s="184">
        <v>3604.45833333333</v>
      </c>
      <c r="L1637" s="184">
        <v>12095.5416666667</v>
      </c>
      <c r="M1637" s="182" t="s">
        <v>2079</v>
      </c>
      <c r="N1637" s="182" t="s">
        <v>2089</v>
      </c>
      <c r="O1637" s="33" t="s">
        <v>1997</v>
      </c>
      <c r="P1637" s="182" t="s">
        <v>2081</v>
      </c>
      <c r="Q1637" s="182" t="s">
        <v>2103</v>
      </c>
      <c r="R1637" s="182" t="s">
        <v>2104</v>
      </c>
      <c r="S1637" s="33" t="s">
        <v>2105</v>
      </c>
      <c r="T1637" s="74" t="s">
        <v>664</v>
      </c>
      <c r="U1637" s="35" t="s">
        <v>880</v>
      </c>
      <c r="V1637" s="226"/>
      <c r="W1637" s="227"/>
    </row>
    <row r="1638" s="83" customFormat="1" ht="26" customHeight="1" spans="1:23">
      <c r="A1638" s="189" t="s">
        <v>1726</v>
      </c>
      <c r="B1638" s="49" t="s">
        <v>20</v>
      </c>
      <c r="C1638" s="31" t="s">
        <v>5851</v>
      </c>
      <c r="D1638" s="49" t="s">
        <v>5723</v>
      </c>
      <c r="E1638" s="44">
        <v>45170</v>
      </c>
      <c r="F1638" s="45" t="s">
        <v>1032</v>
      </c>
      <c r="G1638" s="47" t="s">
        <v>5852</v>
      </c>
      <c r="H1638" s="46">
        <v>20</v>
      </c>
      <c r="I1638" s="47">
        <v>1</v>
      </c>
      <c r="J1638" s="48">
        <v>3214551.02142135</v>
      </c>
      <c r="K1638" s="51">
        <v>190863.966896893</v>
      </c>
      <c r="L1638" s="34">
        <v>3023687.05452446</v>
      </c>
      <c r="M1638" s="49" t="s">
        <v>2079</v>
      </c>
      <c r="N1638" s="49" t="s">
        <v>2080</v>
      </c>
      <c r="O1638" s="33" t="s">
        <v>1997</v>
      </c>
      <c r="P1638" s="49" t="s">
        <v>2081</v>
      </c>
      <c r="Q1638" s="49" t="s">
        <v>2103</v>
      </c>
      <c r="R1638" s="49" t="s">
        <v>2104</v>
      </c>
      <c r="S1638" s="33" t="s">
        <v>2084</v>
      </c>
      <c r="T1638" s="50" t="s">
        <v>2081</v>
      </c>
      <c r="U1638" s="35" t="s">
        <v>957</v>
      </c>
      <c r="V1638" s="226"/>
      <c r="W1638" s="227"/>
    </row>
    <row r="1639" s="83" customFormat="1" ht="26" customHeight="1" spans="1:23">
      <c r="A1639" s="189" t="s">
        <v>1726</v>
      </c>
      <c r="B1639" s="49" t="s">
        <v>20</v>
      </c>
      <c r="C1639" s="31" t="s">
        <v>5853</v>
      </c>
      <c r="D1639" s="49" t="s">
        <v>5854</v>
      </c>
      <c r="E1639" s="44">
        <v>45170</v>
      </c>
      <c r="F1639" s="45" t="s">
        <v>1032</v>
      </c>
      <c r="G1639" s="45" t="s">
        <v>2243</v>
      </c>
      <c r="H1639" s="46">
        <v>10</v>
      </c>
      <c r="I1639" s="47">
        <v>1</v>
      </c>
      <c r="J1639" s="48">
        <v>612280.207481788</v>
      </c>
      <c r="K1639" s="51">
        <v>72708.2746384623</v>
      </c>
      <c r="L1639" s="34">
        <v>539571.932843326</v>
      </c>
      <c r="M1639" s="49" t="s">
        <v>2079</v>
      </c>
      <c r="N1639" s="49" t="s">
        <v>2089</v>
      </c>
      <c r="O1639" s="33" t="s">
        <v>1997</v>
      </c>
      <c r="P1639" s="49" t="s">
        <v>2081</v>
      </c>
      <c r="Q1639" s="49" t="s">
        <v>2103</v>
      </c>
      <c r="R1639" s="49" t="s">
        <v>2104</v>
      </c>
      <c r="S1639" s="33" t="s">
        <v>2084</v>
      </c>
      <c r="T1639" s="50" t="s">
        <v>2081</v>
      </c>
      <c r="U1639" s="35" t="s">
        <v>957</v>
      </c>
      <c r="V1639" s="226" t="s">
        <v>5855</v>
      </c>
      <c r="W1639" s="227" t="s">
        <v>5713</v>
      </c>
    </row>
    <row r="1640" s="83" customFormat="1" ht="26" customHeight="1" spans="1:23">
      <c r="A1640" s="189" t="s">
        <v>1726</v>
      </c>
      <c r="B1640" s="49" t="s">
        <v>20</v>
      </c>
      <c r="C1640" s="31" t="s">
        <v>5856</v>
      </c>
      <c r="D1640" s="49" t="s">
        <v>5857</v>
      </c>
      <c r="E1640" s="44">
        <v>45170</v>
      </c>
      <c r="F1640" s="45" t="s">
        <v>1032</v>
      </c>
      <c r="G1640" s="45" t="s">
        <v>2243</v>
      </c>
      <c r="H1640" s="46">
        <v>10</v>
      </c>
      <c r="I1640" s="47">
        <v>1</v>
      </c>
      <c r="J1640" s="48">
        <v>805715.99104653</v>
      </c>
      <c r="K1640" s="51">
        <v>95678.7739367754</v>
      </c>
      <c r="L1640" s="34">
        <v>710037.217109755</v>
      </c>
      <c r="M1640" s="49" t="s">
        <v>2079</v>
      </c>
      <c r="N1640" s="49" t="s">
        <v>2089</v>
      </c>
      <c r="O1640" s="33" t="s">
        <v>1997</v>
      </c>
      <c r="P1640" s="49" t="s">
        <v>2081</v>
      </c>
      <c r="Q1640" s="49" t="s">
        <v>2103</v>
      </c>
      <c r="R1640" s="49" t="s">
        <v>2104</v>
      </c>
      <c r="S1640" s="33" t="s">
        <v>2084</v>
      </c>
      <c r="T1640" s="50" t="s">
        <v>2081</v>
      </c>
      <c r="U1640" s="35" t="s">
        <v>957</v>
      </c>
      <c r="V1640" s="226"/>
      <c r="W1640" s="227"/>
    </row>
    <row r="1641" s="83" customFormat="1" ht="26" customHeight="1" spans="1:23">
      <c r="A1641" s="189" t="s">
        <v>1726</v>
      </c>
      <c r="B1641" s="49" t="s">
        <v>20</v>
      </c>
      <c r="C1641" s="31" t="s">
        <v>5858</v>
      </c>
      <c r="D1641" s="49" t="s">
        <v>5859</v>
      </c>
      <c r="E1641" s="44">
        <v>45170</v>
      </c>
      <c r="F1641" s="45" t="s">
        <v>1032</v>
      </c>
      <c r="G1641" s="45" t="s">
        <v>2243</v>
      </c>
      <c r="H1641" s="46">
        <v>10</v>
      </c>
      <c r="I1641" s="47">
        <v>1</v>
      </c>
      <c r="J1641" s="48">
        <v>646064.85948731</v>
      </c>
      <c r="K1641" s="51">
        <v>76720.2020641181</v>
      </c>
      <c r="L1641" s="34">
        <v>569344.657423192</v>
      </c>
      <c r="M1641" s="49" t="s">
        <v>2137</v>
      </c>
      <c r="N1641" s="49" t="s">
        <v>2143</v>
      </c>
      <c r="O1641" s="33" t="s">
        <v>1997</v>
      </c>
      <c r="P1641" s="49" t="s">
        <v>2081</v>
      </c>
      <c r="Q1641" s="49" t="s">
        <v>2103</v>
      </c>
      <c r="R1641" s="49" t="s">
        <v>2104</v>
      </c>
      <c r="S1641" s="33" t="s">
        <v>2084</v>
      </c>
      <c r="T1641" s="50" t="s">
        <v>2081</v>
      </c>
      <c r="U1641" s="35" t="s">
        <v>957</v>
      </c>
      <c r="V1641" s="226"/>
      <c r="W1641" s="227"/>
    </row>
    <row r="1642" s="83" customFormat="1" ht="26" customHeight="1" spans="1:23">
      <c r="A1642" s="189" t="s">
        <v>1726</v>
      </c>
      <c r="B1642" s="49" t="s">
        <v>20</v>
      </c>
      <c r="C1642" s="31" t="s">
        <v>5860</v>
      </c>
      <c r="D1642" s="49" t="s">
        <v>5861</v>
      </c>
      <c r="E1642" s="44">
        <v>45170</v>
      </c>
      <c r="F1642" s="45" t="s">
        <v>1032</v>
      </c>
      <c r="G1642" s="45" t="s">
        <v>2243</v>
      </c>
      <c r="H1642" s="46">
        <v>10</v>
      </c>
      <c r="I1642" s="47">
        <v>1</v>
      </c>
      <c r="J1642" s="48">
        <v>86006.9847585383</v>
      </c>
      <c r="K1642" s="51">
        <v>10213.3294400764</v>
      </c>
      <c r="L1642" s="34">
        <v>75793.6553184619</v>
      </c>
      <c r="M1642" s="49" t="s">
        <v>2079</v>
      </c>
      <c r="N1642" s="49" t="s">
        <v>2089</v>
      </c>
      <c r="O1642" s="33" t="s">
        <v>1997</v>
      </c>
      <c r="P1642" s="49" t="s">
        <v>2081</v>
      </c>
      <c r="Q1642" s="49" t="s">
        <v>2103</v>
      </c>
      <c r="R1642" s="49" t="s">
        <v>2104</v>
      </c>
      <c r="S1642" s="33" t="s">
        <v>2084</v>
      </c>
      <c r="T1642" s="50" t="s">
        <v>2081</v>
      </c>
      <c r="U1642" s="35" t="s">
        <v>957</v>
      </c>
      <c r="V1642" s="226"/>
      <c r="W1642" s="227"/>
    </row>
    <row r="1643" s="83" customFormat="1" ht="26" customHeight="1" spans="1:23">
      <c r="A1643" s="189" t="s">
        <v>1726</v>
      </c>
      <c r="B1643" s="49" t="s">
        <v>20</v>
      </c>
      <c r="C1643" s="31" t="s">
        <v>5862</v>
      </c>
      <c r="D1643" s="49" t="s">
        <v>5863</v>
      </c>
      <c r="E1643" s="44">
        <v>45170</v>
      </c>
      <c r="F1643" s="45" t="s">
        <v>1032</v>
      </c>
      <c r="G1643" s="45" t="s">
        <v>2243</v>
      </c>
      <c r="H1643" s="46">
        <v>10</v>
      </c>
      <c r="I1643" s="47">
        <v>1</v>
      </c>
      <c r="J1643" s="48">
        <v>77587.4658044807</v>
      </c>
      <c r="K1643" s="51">
        <v>9213.51156428208</v>
      </c>
      <c r="L1643" s="34">
        <v>68373.9542401986</v>
      </c>
      <c r="M1643" s="49" t="s">
        <v>2079</v>
      </c>
      <c r="N1643" s="49" t="s">
        <v>2089</v>
      </c>
      <c r="O1643" s="33" t="s">
        <v>1997</v>
      </c>
      <c r="P1643" s="49" t="s">
        <v>2081</v>
      </c>
      <c r="Q1643" s="49" t="s">
        <v>2103</v>
      </c>
      <c r="R1643" s="49" t="s">
        <v>2104</v>
      </c>
      <c r="S1643" s="33" t="s">
        <v>2084</v>
      </c>
      <c r="T1643" s="50" t="s">
        <v>2081</v>
      </c>
      <c r="U1643" s="35" t="s">
        <v>957</v>
      </c>
      <c r="V1643" s="226"/>
      <c r="W1643" s="227"/>
    </row>
    <row r="1644" s="83" customFormat="1" ht="26" customHeight="1" spans="1:23">
      <c r="A1644" s="31" t="s">
        <v>1729</v>
      </c>
      <c r="B1644" s="49" t="s">
        <v>20</v>
      </c>
      <c r="C1644" s="31" t="s">
        <v>5864</v>
      </c>
      <c r="D1644" s="49" t="s">
        <v>5865</v>
      </c>
      <c r="E1644" s="44">
        <v>45162</v>
      </c>
      <c r="F1644" s="49" t="s">
        <v>5866</v>
      </c>
      <c r="G1644" s="48" t="s">
        <v>2136</v>
      </c>
      <c r="H1644" s="228">
        <v>3</v>
      </c>
      <c r="I1644" s="129">
        <v>300</v>
      </c>
      <c r="J1644" s="48">
        <v>450000</v>
      </c>
      <c r="K1644" s="34">
        <v>0</v>
      </c>
      <c r="L1644" s="34">
        <v>450000</v>
      </c>
      <c r="M1644" s="49" t="s">
        <v>2137</v>
      </c>
      <c r="N1644" s="76" t="s">
        <v>2138</v>
      </c>
      <c r="O1644" s="33" t="s">
        <v>1997</v>
      </c>
      <c r="P1644" s="49" t="s">
        <v>2081</v>
      </c>
      <c r="Q1644" s="49" t="s">
        <v>2103</v>
      </c>
      <c r="R1644" s="49" t="s">
        <v>2139</v>
      </c>
      <c r="S1644" s="33" t="s">
        <v>2084</v>
      </c>
      <c r="T1644" s="130" t="s">
        <v>2081</v>
      </c>
      <c r="U1644" s="35" t="s">
        <v>740</v>
      </c>
      <c r="V1644" s="226"/>
      <c r="W1644" s="227"/>
    </row>
    <row r="1645" s="83" customFormat="1" ht="26" customHeight="1" spans="1:23">
      <c r="A1645" s="31" t="s">
        <v>1729</v>
      </c>
      <c r="B1645" s="49" t="s">
        <v>20</v>
      </c>
      <c r="C1645" s="31" t="s">
        <v>5867</v>
      </c>
      <c r="D1645" s="49" t="s">
        <v>5868</v>
      </c>
      <c r="E1645" s="44">
        <v>45162</v>
      </c>
      <c r="F1645" s="49" t="s">
        <v>5866</v>
      </c>
      <c r="G1645" s="48" t="s">
        <v>2136</v>
      </c>
      <c r="H1645" s="228">
        <v>3</v>
      </c>
      <c r="I1645" s="129">
        <v>10</v>
      </c>
      <c r="J1645" s="48">
        <v>30000</v>
      </c>
      <c r="K1645" s="34">
        <v>0</v>
      </c>
      <c r="L1645" s="34">
        <v>30000</v>
      </c>
      <c r="M1645" s="49" t="s">
        <v>2137</v>
      </c>
      <c r="N1645" s="76" t="s">
        <v>2138</v>
      </c>
      <c r="O1645" s="33" t="s">
        <v>1997</v>
      </c>
      <c r="P1645" s="49" t="s">
        <v>2081</v>
      </c>
      <c r="Q1645" s="49" t="s">
        <v>2103</v>
      </c>
      <c r="R1645" s="49" t="s">
        <v>2139</v>
      </c>
      <c r="S1645" s="33" t="s">
        <v>2084</v>
      </c>
      <c r="T1645" s="130"/>
      <c r="U1645" s="35" t="s">
        <v>740</v>
      </c>
      <c r="V1645" s="226"/>
      <c r="W1645" s="227" t="s">
        <v>5869</v>
      </c>
    </row>
    <row r="1646" s="83" customFormat="1" ht="26" customHeight="1" spans="1:23">
      <c r="A1646" s="31" t="s">
        <v>1729</v>
      </c>
      <c r="B1646" s="49" t="s">
        <v>20</v>
      </c>
      <c r="C1646" s="31" t="s">
        <v>5870</v>
      </c>
      <c r="D1646" s="49" t="s">
        <v>5871</v>
      </c>
      <c r="E1646" s="44">
        <v>45162</v>
      </c>
      <c r="F1646" s="49" t="s">
        <v>5866</v>
      </c>
      <c r="G1646" s="47" t="s">
        <v>5872</v>
      </c>
      <c r="H1646" s="228">
        <v>1</v>
      </c>
      <c r="I1646" s="129">
        <v>1</v>
      </c>
      <c r="J1646" s="48">
        <v>747000</v>
      </c>
      <c r="K1646" s="51">
        <v>709650</v>
      </c>
      <c r="L1646" s="34">
        <v>37350</v>
      </c>
      <c r="M1646" s="49" t="s">
        <v>2123</v>
      </c>
      <c r="N1646" s="49" t="s">
        <v>2124</v>
      </c>
      <c r="O1646" s="33" t="s">
        <v>1997</v>
      </c>
      <c r="P1646" s="49" t="s">
        <v>2081</v>
      </c>
      <c r="Q1646" s="49" t="s">
        <v>2103</v>
      </c>
      <c r="R1646" s="49" t="s">
        <v>2104</v>
      </c>
      <c r="S1646" s="33" t="s">
        <v>2084</v>
      </c>
      <c r="T1646" s="130"/>
      <c r="U1646" s="35" t="s">
        <v>740</v>
      </c>
      <c r="V1646" s="226"/>
      <c r="W1646" s="227"/>
    </row>
    <row r="1647" s="83" customFormat="1" ht="26" customHeight="1" spans="1:23">
      <c r="A1647" s="31" t="s">
        <v>1729</v>
      </c>
      <c r="B1647" s="49" t="s">
        <v>20</v>
      </c>
      <c r="C1647" s="31" t="s">
        <v>5873</v>
      </c>
      <c r="D1647" s="49" t="s">
        <v>5874</v>
      </c>
      <c r="E1647" s="44">
        <v>45162</v>
      </c>
      <c r="F1647" s="49" t="s">
        <v>5866</v>
      </c>
      <c r="G1647" s="47" t="s">
        <v>5875</v>
      </c>
      <c r="H1647" s="228">
        <v>1</v>
      </c>
      <c r="I1647" s="129">
        <v>1</v>
      </c>
      <c r="J1647" s="48">
        <v>796800</v>
      </c>
      <c r="K1647" s="51">
        <v>756960</v>
      </c>
      <c r="L1647" s="34">
        <v>39840</v>
      </c>
      <c r="M1647" s="49" t="s">
        <v>2123</v>
      </c>
      <c r="N1647" s="49" t="s">
        <v>2124</v>
      </c>
      <c r="O1647" s="33" t="s">
        <v>1997</v>
      </c>
      <c r="P1647" s="49" t="s">
        <v>2081</v>
      </c>
      <c r="Q1647" s="49" t="s">
        <v>2103</v>
      </c>
      <c r="R1647" s="49" t="s">
        <v>2104</v>
      </c>
      <c r="S1647" s="33" t="s">
        <v>2084</v>
      </c>
      <c r="T1647" s="130"/>
      <c r="U1647" s="35" t="s">
        <v>740</v>
      </c>
      <c r="V1647" s="226"/>
      <c r="W1647" s="227"/>
    </row>
    <row r="1648" s="83" customFormat="1" ht="26" customHeight="1" spans="1:23">
      <c r="A1648" s="31" t="s">
        <v>1729</v>
      </c>
      <c r="B1648" s="49" t="s">
        <v>20</v>
      </c>
      <c r="C1648" s="31" t="s">
        <v>5876</v>
      </c>
      <c r="D1648" s="49" t="s">
        <v>2475</v>
      </c>
      <c r="E1648" s="44">
        <v>45162</v>
      </c>
      <c r="F1648" s="49" t="s">
        <v>5866</v>
      </c>
      <c r="G1648" s="47" t="s">
        <v>5877</v>
      </c>
      <c r="H1648" s="46">
        <v>5</v>
      </c>
      <c r="I1648" s="129">
        <v>1</v>
      </c>
      <c r="J1648" s="48">
        <v>1275966.25</v>
      </c>
      <c r="K1648" s="51">
        <v>303041.984375</v>
      </c>
      <c r="L1648" s="34">
        <v>972924.265625</v>
      </c>
      <c r="M1648" s="49" t="s">
        <v>2079</v>
      </c>
      <c r="N1648" s="49" t="s">
        <v>2089</v>
      </c>
      <c r="O1648" s="33" t="s">
        <v>1997</v>
      </c>
      <c r="P1648" s="49" t="s">
        <v>2081</v>
      </c>
      <c r="Q1648" s="49" t="s">
        <v>2103</v>
      </c>
      <c r="R1648" s="49" t="s">
        <v>2104</v>
      </c>
      <c r="S1648" s="33" t="s">
        <v>2084</v>
      </c>
      <c r="T1648" s="130"/>
      <c r="U1648" s="35" t="s">
        <v>740</v>
      </c>
      <c r="V1648" s="226"/>
      <c r="W1648" s="227"/>
    </row>
    <row r="1649" s="83" customFormat="1" ht="26" customHeight="1" spans="1:23">
      <c r="A1649" s="31" t="s">
        <v>1729</v>
      </c>
      <c r="B1649" s="49" t="s">
        <v>20</v>
      </c>
      <c r="C1649" s="31" t="s">
        <v>5878</v>
      </c>
      <c r="D1649" s="49" t="s">
        <v>5879</v>
      </c>
      <c r="E1649" s="44">
        <v>45162</v>
      </c>
      <c r="F1649" s="49" t="s">
        <v>5866</v>
      </c>
      <c r="G1649" s="48" t="s">
        <v>2246</v>
      </c>
      <c r="H1649" s="46">
        <v>5</v>
      </c>
      <c r="I1649" s="129">
        <v>3715</v>
      </c>
      <c r="J1649" s="48">
        <v>349604.4</v>
      </c>
      <c r="K1649" s="51">
        <v>83031.045</v>
      </c>
      <c r="L1649" s="34">
        <v>266573.355</v>
      </c>
      <c r="M1649" s="49" t="s">
        <v>2079</v>
      </c>
      <c r="N1649" s="49" t="s">
        <v>2089</v>
      </c>
      <c r="O1649" s="33" t="s">
        <v>2011</v>
      </c>
      <c r="P1649" s="49" t="s">
        <v>2081</v>
      </c>
      <c r="Q1649" s="49" t="s">
        <v>2103</v>
      </c>
      <c r="R1649" s="49" t="s">
        <v>2104</v>
      </c>
      <c r="S1649" s="33" t="s">
        <v>2084</v>
      </c>
      <c r="T1649" s="130"/>
      <c r="U1649" s="35" t="s">
        <v>740</v>
      </c>
      <c r="V1649" s="226"/>
      <c r="W1649" s="227"/>
    </row>
    <row r="1650" s="83" customFormat="1" ht="26" customHeight="1" spans="1:23">
      <c r="A1650" s="189" t="s">
        <v>1734</v>
      </c>
      <c r="B1650" s="49" t="s">
        <v>20</v>
      </c>
      <c r="C1650" s="31" t="s">
        <v>5880</v>
      </c>
      <c r="D1650" s="49" t="s">
        <v>5881</v>
      </c>
      <c r="E1650" s="44">
        <v>45187</v>
      </c>
      <c r="F1650" s="49" t="s">
        <v>5882</v>
      </c>
      <c r="G1650" s="48" t="s">
        <v>2158</v>
      </c>
      <c r="H1650" s="46">
        <v>3</v>
      </c>
      <c r="I1650" s="129">
        <v>5000</v>
      </c>
      <c r="J1650" s="48">
        <v>224000</v>
      </c>
      <c r="K1650" s="34">
        <v>0</v>
      </c>
      <c r="L1650" s="34">
        <v>224000</v>
      </c>
      <c r="M1650" s="49" t="s">
        <v>2137</v>
      </c>
      <c r="N1650" s="76" t="s">
        <v>2138</v>
      </c>
      <c r="O1650" s="33" t="s">
        <v>2011</v>
      </c>
      <c r="P1650" s="49" t="s">
        <v>2081</v>
      </c>
      <c r="Q1650" s="49" t="s">
        <v>2103</v>
      </c>
      <c r="R1650" s="49" t="s">
        <v>2139</v>
      </c>
      <c r="S1650" s="33" t="s">
        <v>2084</v>
      </c>
      <c r="T1650" s="130" t="s">
        <v>2081</v>
      </c>
      <c r="U1650" s="35" t="s">
        <v>670</v>
      </c>
      <c r="V1650" s="226"/>
      <c r="W1650" s="227"/>
    </row>
    <row r="1651" s="83" customFormat="1" ht="26" customHeight="1" spans="1:23">
      <c r="A1651" s="189" t="s">
        <v>1734</v>
      </c>
      <c r="B1651" s="49" t="s">
        <v>20</v>
      </c>
      <c r="C1651" s="31" t="s">
        <v>5883</v>
      </c>
      <c r="D1651" s="49" t="s">
        <v>1389</v>
      </c>
      <c r="E1651" s="44">
        <v>45187</v>
      </c>
      <c r="F1651" s="49" t="s">
        <v>5882</v>
      </c>
      <c r="G1651" s="47" t="s">
        <v>5070</v>
      </c>
      <c r="H1651" s="46">
        <v>1</v>
      </c>
      <c r="I1651" s="129">
        <v>1</v>
      </c>
      <c r="J1651" s="48">
        <v>299195</v>
      </c>
      <c r="K1651" s="56">
        <v>299195</v>
      </c>
      <c r="L1651" s="48">
        <v>0</v>
      </c>
      <c r="M1651" s="49" t="s">
        <v>2123</v>
      </c>
      <c r="N1651" s="76" t="s">
        <v>2124</v>
      </c>
      <c r="O1651" s="33" t="s">
        <v>2011</v>
      </c>
      <c r="P1651" s="49" t="s">
        <v>2196</v>
      </c>
      <c r="Q1651" s="49" t="s">
        <v>2082</v>
      </c>
      <c r="R1651" s="49" t="s">
        <v>2145</v>
      </c>
      <c r="S1651" s="33" t="s">
        <v>2084</v>
      </c>
      <c r="T1651" s="130" t="s">
        <v>2083</v>
      </c>
      <c r="U1651" s="35" t="s">
        <v>670</v>
      </c>
      <c r="V1651" s="226"/>
      <c r="W1651" s="227"/>
    </row>
    <row r="1652" s="83" customFormat="1" ht="26" customHeight="1" spans="1:23">
      <c r="A1652" s="189" t="s">
        <v>1734</v>
      </c>
      <c r="B1652" s="49" t="s">
        <v>20</v>
      </c>
      <c r="C1652" s="31" t="s">
        <v>5884</v>
      </c>
      <c r="D1652" s="49" t="s">
        <v>2475</v>
      </c>
      <c r="E1652" s="44">
        <v>45187</v>
      </c>
      <c r="F1652" s="49" t="s">
        <v>5882</v>
      </c>
      <c r="G1652" s="47" t="s">
        <v>5885</v>
      </c>
      <c r="H1652" s="46">
        <v>5</v>
      </c>
      <c r="I1652" s="129">
        <v>1</v>
      </c>
      <c r="J1652" s="48">
        <v>131341.71</v>
      </c>
      <c r="K1652" s="51">
        <v>29114.07905</v>
      </c>
      <c r="L1652" s="34">
        <v>102227.63095</v>
      </c>
      <c r="M1652" s="49" t="s">
        <v>2079</v>
      </c>
      <c r="N1652" s="49" t="s">
        <v>2089</v>
      </c>
      <c r="O1652" s="33" t="s">
        <v>2011</v>
      </c>
      <c r="P1652" s="49" t="s">
        <v>2081</v>
      </c>
      <c r="Q1652" s="49" t="s">
        <v>2103</v>
      </c>
      <c r="R1652" s="49" t="s">
        <v>2104</v>
      </c>
      <c r="S1652" s="33" t="s">
        <v>2084</v>
      </c>
      <c r="T1652" s="130" t="s">
        <v>2081</v>
      </c>
      <c r="U1652" s="35" t="s">
        <v>670</v>
      </c>
      <c r="V1652" s="226"/>
      <c r="W1652" s="227"/>
    </row>
    <row r="1653" s="83" customFormat="1" ht="26" customHeight="1" spans="1:23">
      <c r="A1653" s="189" t="s">
        <v>1734</v>
      </c>
      <c r="B1653" s="49" t="s">
        <v>20</v>
      </c>
      <c r="C1653" s="31" t="s">
        <v>5886</v>
      </c>
      <c r="D1653" s="49" t="s">
        <v>5879</v>
      </c>
      <c r="E1653" s="44">
        <v>45187</v>
      </c>
      <c r="F1653" s="49" t="s">
        <v>5882</v>
      </c>
      <c r="G1653" s="48" t="s">
        <v>2246</v>
      </c>
      <c r="H1653" s="46">
        <v>5</v>
      </c>
      <c r="I1653" s="129">
        <v>250</v>
      </c>
      <c r="J1653" s="48">
        <v>29103.36</v>
      </c>
      <c r="K1653" s="51">
        <v>6451.2448</v>
      </c>
      <c r="L1653" s="34">
        <v>22652.1152</v>
      </c>
      <c r="M1653" s="49" t="s">
        <v>2079</v>
      </c>
      <c r="N1653" s="49" t="s">
        <v>2089</v>
      </c>
      <c r="O1653" s="33" t="s">
        <v>2011</v>
      </c>
      <c r="P1653" s="49" t="s">
        <v>2081</v>
      </c>
      <c r="Q1653" s="49" t="s">
        <v>2103</v>
      </c>
      <c r="R1653" s="49" t="s">
        <v>2104</v>
      </c>
      <c r="S1653" s="33" t="s">
        <v>2084</v>
      </c>
      <c r="T1653" s="130" t="s">
        <v>2081</v>
      </c>
      <c r="U1653" s="35" t="s">
        <v>670</v>
      </c>
      <c r="V1653" s="226"/>
      <c r="W1653" s="227"/>
    </row>
    <row r="1654" s="83" customFormat="1" ht="26" customHeight="1" spans="1:23">
      <c r="A1654" s="189" t="s">
        <v>1734</v>
      </c>
      <c r="B1654" s="49" t="s">
        <v>20</v>
      </c>
      <c r="C1654" s="31" t="s">
        <v>5887</v>
      </c>
      <c r="D1654" s="49" t="s">
        <v>5879</v>
      </c>
      <c r="E1654" s="44">
        <v>45187</v>
      </c>
      <c r="F1654" s="49" t="s">
        <v>5882</v>
      </c>
      <c r="G1654" s="48" t="s">
        <v>2246</v>
      </c>
      <c r="H1654" s="46">
        <v>5</v>
      </c>
      <c r="I1654" s="129">
        <v>250</v>
      </c>
      <c r="J1654" s="48">
        <v>16800</v>
      </c>
      <c r="K1654" s="51">
        <v>3724</v>
      </c>
      <c r="L1654" s="34">
        <v>13076</v>
      </c>
      <c r="M1654" s="49" t="s">
        <v>2079</v>
      </c>
      <c r="N1654" s="49" t="s">
        <v>2089</v>
      </c>
      <c r="O1654" s="33" t="s">
        <v>2011</v>
      </c>
      <c r="P1654" s="49" t="s">
        <v>2081</v>
      </c>
      <c r="Q1654" s="49" t="s">
        <v>2103</v>
      </c>
      <c r="R1654" s="49" t="s">
        <v>2104</v>
      </c>
      <c r="S1654" s="33" t="s">
        <v>2084</v>
      </c>
      <c r="T1654" s="130" t="s">
        <v>2081</v>
      </c>
      <c r="U1654" s="35" t="s">
        <v>670</v>
      </c>
      <c r="V1654" s="226"/>
      <c r="W1654" s="227"/>
    </row>
    <row r="1655" s="83" customFormat="1" ht="26" customHeight="1" spans="1:23">
      <c r="A1655" s="189" t="s">
        <v>1734</v>
      </c>
      <c r="B1655" s="49" t="s">
        <v>20</v>
      </c>
      <c r="C1655" s="31" t="s">
        <v>5888</v>
      </c>
      <c r="D1655" s="49" t="s">
        <v>5889</v>
      </c>
      <c r="E1655" s="44">
        <v>45187</v>
      </c>
      <c r="F1655" s="49" t="s">
        <v>5882</v>
      </c>
      <c r="G1655" s="47" t="s">
        <v>5890</v>
      </c>
      <c r="H1655" s="46">
        <v>10</v>
      </c>
      <c r="I1655" s="129">
        <v>1</v>
      </c>
      <c r="J1655" s="48">
        <v>292500</v>
      </c>
      <c r="K1655" s="51">
        <v>32418.75</v>
      </c>
      <c r="L1655" s="34">
        <v>260081.25</v>
      </c>
      <c r="M1655" s="49" t="s">
        <v>2079</v>
      </c>
      <c r="N1655" s="49" t="s">
        <v>2089</v>
      </c>
      <c r="O1655" s="33" t="s">
        <v>2011</v>
      </c>
      <c r="P1655" s="49" t="s">
        <v>2081</v>
      </c>
      <c r="Q1655" s="49" t="s">
        <v>2103</v>
      </c>
      <c r="R1655" s="49" t="s">
        <v>2104</v>
      </c>
      <c r="S1655" s="33" t="s">
        <v>2084</v>
      </c>
      <c r="T1655" s="130" t="s">
        <v>2081</v>
      </c>
      <c r="U1655" s="35" t="s">
        <v>670</v>
      </c>
      <c r="V1655" s="226"/>
      <c r="W1655" s="227"/>
    </row>
    <row r="1656" s="83" customFormat="1" ht="26" customHeight="1" spans="1:23">
      <c r="A1656" s="189" t="s">
        <v>1734</v>
      </c>
      <c r="B1656" s="49" t="s">
        <v>20</v>
      </c>
      <c r="C1656" s="31" t="s">
        <v>5891</v>
      </c>
      <c r="D1656" s="49" t="s">
        <v>5892</v>
      </c>
      <c r="E1656" s="44">
        <v>45187</v>
      </c>
      <c r="F1656" s="49" t="s">
        <v>5882</v>
      </c>
      <c r="G1656" s="47" t="s">
        <v>5890</v>
      </c>
      <c r="H1656" s="46">
        <v>10</v>
      </c>
      <c r="I1656" s="129">
        <v>1</v>
      </c>
      <c r="J1656" s="48">
        <v>19370</v>
      </c>
      <c r="K1656" s="51">
        <v>2146.84166666667</v>
      </c>
      <c r="L1656" s="34">
        <v>17223.1583333333</v>
      </c>
      <c r="M1656" s="49" t="s">
        <v>2079</v>
      </c>
      <c r="N1656" s="76" t="s">
        <v>2110</v>
      </c>
      <c r="O1656" s="33" t="s">
        <v>2011</v>
      </c>
      <c r="P1656" s="49" t="s">
        <v>2081</v>
      </c>
      <c r="Q1656" s="49" t="s">
        <v>2103</v>
      </c>
      <c r="R1656" s="49" t="s">
        <v>2104</v>
      </c>
      <c r="S1656" s="33" t="s">
        <v>2084</v>
      </c>
      <c r="T1656" s="130" t="s">
        <v>2081</v>
      </c>
      <c r="U1656" s="35" t="s">
        <v>670</v>
      </c>
      <c r="V1656" s="226"/>
      <c r="W1656" s="227"/>
    </row>
    <row r="1657" s="83" customFormat="1" ht="26" customHeight="1" spans="1:23">
      <c r="A1657" s="189" t="s">
        <v>1734</v>
      </c>
      <c r="B1657" s="49" t="s">
        <v>20</v>
      </c>
      <c r="C1657" s="31" t="s">
        <v>5893</v>
      </c>
      <c r="D1657" s="49" t="s">
        <v>5894</v>
      </c>
      <c r="E1657" s="44">
        <v>45187</v>
      </c>
      <c r="F1657" s="49" t="s">
        <v>5882</v>
      </c>
      <c r="G1657" s="47" t="s">
        <v>5895</v>
      </c>
      <c r="H1657" s="46">
        <v>5</v>
      </c>
      <c r="I1657" s="129">
        <v>1</v>
      </c>
      <c r="J1657" s="48">
        <v>21456</v>
      </c>
      <c r="K1657" s="51">
        <v>4756.08</v>
      </c>
      <c r="L1657" s="34">
        <v>16699.92</v>
      </c>
      <c r="M1657" s="49" t="s">
        <v>2079</v>
      </c>
      <c r="N1657" s="76" t="s">
        <v>2110</v>
      </c>
      <c r="O1657" s="33" t="s">
        <v>2011</v>
      </c>
      <c r="P1657" s="49" t="s">
        <v>2081</v>
      </c>
      <c r="Q1657" s="49" t="s">
        <v>2103</v>
      </c>
      <c r="R1657" s="49" t="s">
        <v>2104</v>
      </c>
      <c r="S1657" s="33" t="s">
        <v>2084</v>
      </c>
      <c r="T1657" s="130" t="s">
        <v>2081</v>
      </c>
      <c r="U1657" s="35" t="s">
        <v>670</v>
      </c>
      <c r="V1657" s="226"/>
      <c r="W1657" s="227"/>
    </row>
    <row r="1658" s="83" customFormat="1" ht="26" customHeight="1" spans="1:23">
      <c r="A1658" s="189" t="s">
        <v>1734</v>
      </c>
      <c r="B1658" s="49" t="s">
        <v>20</v>
      </c>
      <c r="C1658" s="31" t="s">
        <v>5896</v>
      </c>
      <c r="D1658" s="49" t="s">
        <v>5897</v>
      </c>
      <c r="E1658" s="44">
        <v>45187</v>
      </c>
      <c r="F1658" s="49" t="s">
        <v>5882</v>
      </c>
      <c r="G1658" s="48" t="s">
        <v>2095</v>
      </c>
      <c r="H1658" s="46">
        <v>5</v>
      </c>
      <c r="I1658" s="129">
        <v>20</v>
      </c>
      <c r="J1658" s="48">
        <v>3960</v>
      </c>
      <c r="K1658" s="51">
        <v>877.8</v>
      </c>
      <c r="L1658" s="34">
        <v>3082.2</v>
      </c>
      <c r="M1658" s="49" t="s">
        <v>2079</v>
      </c>
      <c r="N1658" s="76" t="s">
        <v>2110</v>
      </c>
      <c r="O1658" s="33" t="s">
        <v>2011</v>
      </c>
      <c r="P1658" s="49" t="s">
        <v>2081</v>
      </c>
      <c r="Q1658" s="49" t="s">
        <v>2103</v>
      </c>
      <c r="R1658" s="49" t="s">
        <v>2104</v>
      </c>
      <c r="S1658" s="33" t="s">
        <v>2084</v>
      </c>
      <c r="T1658" s="130" t="s">
        <v>2081</v>
      </c>
      <c r="U1658" s="35" t="s">
        <v>670</v>
      </c>
      <c r="V1658" s="226"/>
      <c r="W1658" s="227"/>
    </row>
    <row r="1659" s="83" customFormat="1" ht="26" customHeight="1" spans="1:23">
      <c r="A1659" s="189" t="s">
        <v>1734</v>
      </c>
      <c r="B1659" s="49" t="s">
        <v>20</v>
      </c>
      <c r="C1659" s="31" t="s">
        <v>5898</v>
      </c>
      <c r="D1659" s="49" t="s">
        <v>5899</v>
      </c>
      <c r="E1659" s="44">
        <v>45187</v>
      </c>
      <c r="F1659" s="49" t="s">
        <v>5882</v>
      </c>
      <c r="G1659" s="48" t="s">
        <v>2095</v>
      </c>
      <c r="H1659" s="46">
        <v>5</v>
      </c>
      <c r="I1659" s="129">
        <v>10</v>
      </c>
      <c r="J1659" s="48">
        <v>4480</v>
      </c>
      <c r="K1659" s="51">
        <v>993.066666666667</v>
      </c>
      <c r="L1659" s="34">
        <v>3486.93333333333</v>
      </c>
      <c r="M1659" s="49" t="s">
        <v>2079</v>
      </c>
      <c r="N1659" s="76" t="s">
        <v>2110</v>
      </c>
      <c r="O1659" s="33" t="s">
        <v>2011</v>
      </c>
      <c r="P1659" s="49" t="s">
        <v>2081</v>
      </c>
      <c r="Q1659" s="49" t="s">
        <v>2103</v>
      </c>
      <c r="R1659" s="49" t="s">
        <v>2104</v>
      </c>
      <c r="S1659" s="33" t="s">
        <v>2084</v>
      </c>
      <c r="T1659" s="130" t="s">
        <v>2081</v>
      </c>
      <c r="U1659" s="35" t="s">
        <v>670</v>
      </c>
      <c r="V1659" s="231"/>
      <c r="W1659" s="227" t="s">
        <v>5900</v>
      </c>
    </row>
    <row r="1660" s="83" customFormat="1" ht="26" customHeight="1" spans="1:23">
      <c r="A1660" s="189" t="s">
        <v>1734</v>
      </c>
      <c r="B1660" s="49" t="s">
        <v>20</v>
      </c>
      <c r="C1660" s="31" t="s">
        <v>5901</v>
      </c>
      <c r="D1660" s="49" t="s">
        <v>5902</v>
      </c>
      <c r="E1660" s="44">
        <v>45187</v>
      </c>
      <c r="F1660" s="49" t="s">
        <v>5882</v>
      </c>
      <c r="G1660" s="47" t="s">
        <v>5903</v>
      </c>
      <c r="H1660" s="46">
        <v>5</v>
      </c>
      <c r="I1660" s="129">
        <v>1</v>
      </c>
      <c r="J1660" s="48">
        <v>7000</v>
      </c>
      <c r="K1660" s="51">
        <v>1551.66666666667</v>
      </c>
      <c r="L1660" s="34">
        <v>5448.33333333333</v>
      </c>
      <c r="M1660" s="49" t="s">
        <v>2079</v>
      </c>
      <c r="N1660" s="76" t="s">
        <v>2110</v>
      </c>
      <c r="O1660" s="33" t="s">
        <v>2011</v>
      </c>
      <c r="P1660" s="49" t="s">
        <v>2081</v>
      </c>
      <c r="Q1660" s="49" t="s">
        <v>2103</v>
      </c>
      <c r="R1660" s="49" t="s">
        <v>2104</v>
      </c>
      <c r="S1660" s="33" t="s">
        <v>2084</v>
      </c>
      <c r="T1660" s="130" t="s">
        <v>2081</v>
      </c>
      <c r="U1660" s="35" t="s">
        <v>670</v>
      </c>
      <c r="V1660" s="231"/>
      <c r="W1660" s="227"/>
    </row>
    <row r="1661" s="83" customFormat="1" ht="26" customHeight="1" spans="1:23">
      <c r="A1661" s="189" t="s">
        <v>1734</v>
      </c>
      <c r="B1661" s="49" t="s">
        <v>20</v>
      </c>
      <c r="C1661" s="31" t="s">
        <v>5904</v>
      </c>
      <c r="D1661" s="49" t="s">
        <v>5905</v>
      </c>
      <c r="E1661" s="44">
        <v>45187</v>
      </c>
      <c r="F1661" s="49" t="s">
        <v>5882</v>
      </c>
      <c r="G1661" s="47" t="s">
        <v>5906</v>
      </c>
      <c r="H1661" s="46">
        <v>5</v>
      </c>
      <c r="I1661" s="129">
        <v>1</v>
      </c>
      <c r="J1661" s="48">
        <v>3290</v>
      </c>
      <c r="K1661" s="51">
        <v>729.283333333333</v>
      </c>
      <c r="L1661" s="34">
        <v>2560.71666666667</v>
      </c>
      <c r="M1661" s="49" t="s">
        <v>2079</v>
      </c>
      <c r="N1661" s="76" t="s">
        <v>2110</v>
      </c>
      <c r="O1661" s="33" t="s">
        <v>2011</v>
      </c>
      <c r="P1661" s="49" t="s">
        <v>2081</v>
      </c>
      <c r="Q1661" s="49" t="s">
        <v>2103</v>
      </c>
      <c r="R1661" s="49" t="s">
        <v>2104</v>
      </c>
      <c r="S1661" s="33" t="s">
        <v>2084</v>
      </c>
      <c r="T1661" s="130" t="s">
        <v>2081</v>
      </c>
      <c r="U1661" s="35" t="s">
        <v>670</v>
      </c>
      <c r="V1661" s="231"/>
      <c r="W1661" s="227"/>
    </row>
    <row r="1662" s="83" customFormat="1" ht="26" customHeight="1" spans="1:23">
      <c r="A1662" s="189" t="s">
        <v>1734</v>
      </c>
      <c r="B1662" s="49" t="s">
        <v>20</v>
      </c>
      <c r="C1662" s="31" t="s">
        <v>5907</v>
      </c>
      <c r="D1662" s="49" t="s">
        <v>5908</v>
      </c>
      <c r="E1662" s="44">
        <v>45187</v>
      </c>
      <c r="F1662" s="49" t="s">
        <v>5882</v>
      </c>
      <c r="G1662" s="48" t="s">
        <v>2095</v>
      </c>
      <c r="H1662" s="46">
        <v>5</v>
      </c>
      <c r="I1662" s="129">
        <v>1</v>
      </c>
      <c r="J1662" s="48">
        <v>2600</v>
      </c>
      <c r="K1662" s="51">
        <v>576.333333333333</v>
      </c>
      <c r="L1662" s="34">
        <v>2023.66666666667</v>
      </c>
      <c r="M1662" s="49" t="s">
        <v>2079</v>
      </c>
      <c r="N1662" s="76" t="s">
        <v>2110</v>
      </c>
      <c r="O1662" s="33" t="s">
        <v>2011</v>
      </c>
      <c r="P1662" s="49" t="s">
        <v>2081</v>
      </c>
      <c r="Q1662" s="49" t="s">
        <v>2103</v>
      </c>
      <c r="R1662" s="49" t="s">
        <v>2104</v>
      </c>
      <c r="S1662" s="33" t="s">
        <v>2084</v>
      </c>
      <c r="T1662" s="130" t="s">
        <v>2081</v>
      </c>
      <c r="U1662" s="35" t="s">
        <v>670</v>
      </c>
      <c r="V1662" s="231"/>
      <c r="W1662" s="227"/>
    </row>
    <row r="1663" s="83" customFormat="1" ht="26" customHeight="1" spans="1:23">
      <c r="A1663" s="189" t="s">
        <v>1734</v>
      </c>
      <c r="B1663" s="49" t="s">
        <v>20</v>
      </c>
      <c r="C1663" s="31" t="s">
        <v>5909</v>
      </c>
      <c r="D1663" s="49" t="s">
        <v>5910</v>
      </c>
      <c r="E1663" s="44">
        <v>45187</v>
      </c>
      <c r="F1663" s="49" t="s">
        <v>5882</v>
      </c>
      <c r="G1663" s="47" t="s">
        <v>2333</v>
      </c>
      <c r="H1663" s="46">
        <v>5</v>
      </c>
      <c r="I1663" s="129">
        <v>1</v>
      </c>
      <c r="J1663" s="48">
        <v>7200</v>
      </c>
      <c r="K1663" s="51">
        <v>1596</v>
      </c>
      <c r="L1663" s="34">
        <v>5604</v>
      </c>
      <c r="M1663" s="49" t="s">
        <v>2079</v>
      </c>
      <c r="N1663" s="76" t="s">
        <v>2110</v>
      </c>
      <c r="O1663" s="33" t="s">
        <v>2011</v>
      </c>
      <c r="P1663" s="49" t="s">
        <v>2081</v>
      </c>
      <c r="Q1663" s="49" t="s">
        <v>2103</v>
      </c>
      <c r="R1663" s="49" t="s">
        <v>2104</v>
      </c>
      <c r="S1663" s="33" t="s">
        <v>2084</v>
      </c>
      <c r="T1663" s="130" t="s">
        <v>2081</v>
      </c>
      <c r="U1663" s="35" t="s">
        <v>670</v>
      </c>
      <c r="V1663" s="231"/>
      <c r="W1663" s="227"/>
    </row>
    <row r="1664" s="83" customFormat="1" ht="26" customHeight="1" spans="1:23">
      <c r="A1664" s="31" t="s">
        <v>1736</v>
      </c>
      <c r="B1664" s="49" t="s">
        <v>20</v>
      </c>
      <c r="C1664" s="31" t="s">
        <v>5911</v>
      </c>
      <c r="D1664" s="49" t="s">
        <v>5912</v>
      </c>
      <c r="E1664" s="44">
        <v>45212</v>
      </c>
      <c r="F1664" s="48" t="s">
        <v>5913</v>
      </c>
      <c r="G1664" s="129" t="s">
        <v>5914</v>
      </c>
      <c r="H1664" s="50">
        <v>20</v>
      </c>
      <c r="I1664" s="76">
        <v>1</v>
      </c>
      <c r="J1664" s="48">
        <v>1948800</v>
      </c>
      <c r="K1664" s="51">
        <v>100282</v>
      </c>
      <c r="L1664" s="34">
        <v>1848518</v>
      </c>
      <c r="M1664" s="130" t="s">
        <v>2079</v>
      </c>
      <c r="N1664" s="49" t="s">
        <v>2080</v>
      </c>
      <c r="O1664" s="33" t="s">
        <v>2011</v>
      </c>
      <c r="P1664" s="49" t="s">
        <v>2081</v>
      </c>
      <c r="Q1664" s="49" t="s">
        <v>2103</v>
      </c>
      <c r="R1664" s="49" t="s">
        <v>2128</v>
      </c>
      <c r="S1664" s="33" t="s">
        <v>2084</v>
      </c>
      <c r="T1664" s="130" t="s">
        <v>2081</v>
      </c>
      <c r="U1664" s="35" t="s">
        <v>1738</v>
      </c>
      <c r="V1664" s="231"/>
      <c r="W1664" s="227"/>
    </row>
    <row r="1665" s="83" customFormat="1" ht="26" customHeight="1" spans="1:23">
      <c r="A1665" s="31" t="s">
        <v>1736</v>
      </c>
      <c r="B1665" s="49" t="s">
        <v>20</v>
      </c>
      <c r="C1665" s="31" t="s">
        <v>5915</v>
      </c>
      <c r="D1665" s="49" t="s">
        <v>5916</v>
      </c>
      <c r="E1665" s="44">
        <v>45212</v>
      </c>
      <c r="F1665" s="48" t="s">
        <v>5913</v>
      </c>
      <c r="G1665" s="129" t="s">
        <v>5917</v>
      </c>
      <c r="H1665" s="50">
        <v>20</v>
      </c>
      <c r="I1665" s="76">
        <v>1</v>
      </c>
      <c r="J1665" s="48">
        <v>1901200</v>
      </c>
      <c r="K1665" s="51">
        <v>97832.5833333333</v>
      </c>
      <c r="L1665" s="34">
        <v>1803367.41666667</v>
      </c>
      <c r="M1665" s="130" t="s">
        <v>2079</v>
      </c>
      <c r="N1665" s="49" t="s">
        <v>2080</v>
      </c>
      <c r="O1665" s="33" t="s">
        <v>2011</v>
      </c>
      <c r="P1665" s="49" t="s">
        <v>2081</v>
      </c>
      <c r="Q1665" s="49" t="s">
        <v>2103</v>
      </c>
      <c r="R1665" s="49" t="s">
        <v>2128</v>
      </c>
      <c r="S1665" s="33" t="s">
        <v>2084</v>
      </c>
      <c r="T1665" s="130"/>
      <c r="U1665" s="35" t="s">
        <v>1738</v>
      </c>
      <c r="V1665" s="231"/>
      <c r="W1665" s="227"/>
    </row>
    <row r="1666" s="83" customFormat="1" ht="26" customHeight="1" spans="1:23">
      <c r="A1666" s="31" t="s">
        <v>1736</v>
      </c>
      <c r="B1666" s="49" t="s">
        <v>20</v>
      </c>
      <c r="C1666" s="31" t="s">
        <v>5918</v>
      </c>
      <c r="D1666" s="49" t="s">
        <v>5919</v>
      </c>
      <c r="E1666" s="44">
        <v>45212</v>
      </c>
      <c r="F1666" s="48" t="s">
        <v>5913</v>
      </c>
      <c r="G1666" s="129" t="s">
        <v>5917</v>
      </c>
      <c r="H1666" s="50">
        <v>20</v>
      </c>
      <c r="I1666" s="76">
        <v>1</v>
      </c>
      <c r="J1666" s="48">
        <v>1901200</v>
      </c>
      <c r="K1666" s="51">
        <v>97832.5833333333</v>
      </c>
      <c r="L1666" s="34">
        <v>1803367.41666667</v>
      </c>
      <c r="M1666" s="130" t="s">
        <v>2079</v>
      </c>
      <c r="N1666" s="49" t="s">
        <v>2080</v>
      </c>
      <c r="O1666" s="33" t="s">
        <v>2011</v>
      </c>
      <c r="P1666" s="49" t="s">
        <v>2081</v>
      </c>
      <c r="Q1666" s="49" t="s">
        <v>2103</v>
      </c>
      <c r="R1666" s="49" t="s">
        <v>2128</v>
      </c>
      <c r="S1666" s="33" t="s">
        <v>2084</v>
      </c>
      <c r="T1666" s="130"/>
      <c r="U1666" s="35" t="s">
        <v>1738</v>
      </c>
      <c r="V1666" s="231"/>
      <c r="W1666" s="227"/>
    </row>
    <row r="1667" s="83" customFormat="1" ht="26" customHeight="1" spans="1:23">
      <c r="A1667" s="31" t="s">
        <v>1736</v>
      </c>
      <c r="B1667" s="49" t="s">
        <v>20</v>
      </c>
      <c r="C1667" s="31" t="s">
        <v>5920</v>
      </c>
      <c r="D1667" s="49" t="s">
        <v>5921</v>
      </c>
      <c r="E1667" s="44">
        <v>45212</v>
      </c>
      <c r="F1667" s="48" t="s">
        <v>5913</v>
      </c>
      <c r="G1667" s="129" t="s">
        <v>5922</v>
      </c>
      <c r="H1667" s="50">
        <v>20</v>
      </c>
      <c r="I1667" s="76">
        <v>1</v>
      </c>
      <c r="J1667" s="48">
        <v>4142400</v>
      </c>
      <c r="K1667" s="51">
        <v>213161</v>
      </c>
      <c r="L1667" s="34">
        <v>3929239</v>
      </c>
      <c r="M1667" s="130" t="s">
        <v>2079</v>
      </c>
      <c r="N1667" s="49" t="s">
        <v>2080</v>
      </c>
      <c r="O1667" s="33" t="s">
        <v>2011</v>
      </c>
      <c r="P1667" s="49" t="s">
        <v>2081</v>
      </c>
      <c r="Q1667" s="49" t="s">
        <v>2103</v>
      </c>
      <c r="R1667" s="49" t="s">
        <v>2128</v>
      </c>
      <c r="S1667" s="33" t="s">
        <v>2084</v>
      </c>
      <c r="T1667" s="130"/>
      <c r="U1667" s="35" t="s">
        <v>1738</v>
      </c>
      <c r="V1667" s="231"/>
      <c r="W1667" s="227"/>
    </row>
    <row r="1668" s="83" customFormat="1" ht="26" customHeight="1" spans="1:23">
      <c r="A1668" s="31" t="s">
        <v>1736</v>
      </c>
      <c r="B1668" s="49" t="s">
        <v>20</v>
      </c>
      <c r="C1668" s="31" t="s">
        <v>5923</v>
      </c>
      <c r="D1668" s="49" t="s">
        <v>5924</v>
      </c>
      <c r="E1668" s="44">
        <v>45212</v>
      </c>
      <c r="F1668" s="48" t="s">
        <v>5913</v>
      </c>
      <c r="G1668" s="130" t="s">
        <v>2243</v>
      </c>
      <c r="H1668" s="46">
        <v>10</v>
      </c>
      <c r="I1668" s="76">
        <v>1</v>
      </c>
      <c r="J1668" s="48">
        <v>1663200</v>
      </c>
      <c r="K1668" s="51">
        <v>171171</v>
      </c>
      <c r="L1668" s="34">
        <v>1492029</v>
      </c>
      <c r="M1668" s="130" t="s">
        <v>2079</v>
      </c>
      <c r="N1668" s="49" t="s">
        <v>2089</v>
      </c>
      <c r="O1668" s="33" t="s">
        <v>2011</v>
      </c>
      <c r="P1668" s="49" t="s">
        <v>2081</v>
      </c>
      <c r="Q1668" s="49" t="s">
        <v>2103</v>
      </c>
      <c r="R1668" s="49" t="s">
        <v>2128</v>
      </c>
      <c r="S1668" s="33" t="s">
        <v>2084</v>
      </c>
      <c r="T1668" s="130"/>
      <c r="U1668" s="35" t="s">
        <v>1738</v>
      </c>
      <c r="V1668" s="226"/>
      <c r="W1668" s="227" t="s">
        <v>5506</v>
      </c>
    </row>
    <row r="1669" s="83" customFormat="1" ht="26" customHeight="1" spans="1:23">
      <c r="A1669" s="31" t="s">
        <v>1736</v>
      </c>
      <c r="B1669" s="49" t="s">
        <v>20</v>
      </c>
      <c r="C1669" s="31" t="s">
        <v>5925</v>
      </c>
      <c r="D1669" s="49" t="s">
        <v>5926</v>
      </c>
      <c r="E1669" s="44">
        <v>45212</v>
      </c>
      <c r="F1669" s="48" t="s">
        <v>5913</v>
      </c>
      <c r="G1669" s="130" t="s">
        <v>2243</v>
      </c>
      <c r="H1669" s="46">
        <v>10</v>
      </c>
      <c r="I1669" s="76">
        <v>1</v>
      </c>
      <c r="J1669" s="48">
        <v>1422800</v>
      </c>
      <c r="K1669" s="51">
        <v>146429.833333333</v>
      </c>
      <c r="L1669" s="34">
        <v>1276370.16666667</v>
      </c>
      <c r="M1669" s="130" t="s">
        <v>2079</v>
      </c>
      <c r="N1669" s="49" t="s">
        <v>2089</v>
      </c>
      <c r="O1669" s="33" t="s">
        <v>2011</v>
      </c>
      <c r="P1669" s="49" t="s">
        <v>2081</v>
      </c>
      <c r="Q1669" s="49" t="s">
        <v>2103</v>
      </c>
      <c r="R1669" s="49" t="s">
        <v>2128</v>
      </c>
      <c r="S1669" s="33" t="s">
        <v>2084</v>
      </c>
      <c r="T1669" s="130"/>
      <c r="U1669" s="35" t="s">
        <v>1738</v>
      </c>
      <c r="V1669" s="226"/>
      <c r="W1669" s="227"/>
    </row>
    <row r="1670" s="83" customFormat="1" ht="26" customHeight="1" spans="1:23">
      <c r="A1670" s="31" t="s">
        <v>1736</v>
      </c>
      <c r="B1670" s="49" t="s">
        <v>20</v>
      </c>
      <c r="C1670" s="31" t="s">
        <v>5927</v>
      </c>
      <c r="D1670" s="49" t="s">
        <v>5928</v>
      </c>
      <c r="E1670" s="44">
        <v>45212</v>
      </c>
      <c r="F1670" s="48" t="s">
        <v>5913</v>
      </c>
      <c r="G1670" s="130" t="s">
        <v>2243</v>
      </c>
      <c r="H1670" s="46">
        <v>10</v>
      </c>
      <c r="I1670" s="76">
        <v>1</v>
      </c>
      <c r="J1670" s="48">
        <v>369000</v>
      </c>
      <c r="K1670" s="51">
        <v>37976.25</v>
      </c>
      <c r="L1670" s="34">
        <v>331023.75</v>
      </c>
      <c r="M1670" s="130" t="s">
        <v>2079</v>
      </c>
      <c r="N1670" s="49" t="s">
        <v>2089</v>
      </c>
      <c r="O1670" s="33" t="s">
        <v>2011</v>
      </c>
      <c r="P1670" s="49" t="s">
        <v>2081</v>
      </c>
      <c r="Q1670" s="49" t="s">
        <v>2103</v>
      </c>
      <c r="R1670" s="49" t="s">
        <v>2128</v>
      </c>
      <c r="S1670" s="33" t="s">
        <v>2084</v>
      </c>
      <c r="T1670" s="130"/>
      <c r="U1670" s="35" t="s">
        <v>1738</v>
      </c>
      <c r="V1670" s="226"/>
      <c r="W1670" s="227"/>
    </row>
    <row r="1671" s="83" customFormat="1" ht="26" customHeight="1" spans="1:23">
      <c r="A1671" s="31" t="s">
        <v>1736</v>
      </c>
      <c r="B1671" s="49" t="s">
        <v>20</v>
      </c>
      <c r="C1671" s="31" t="s">
        <v>5929</v>
      </c>
      <c r="D1671" s="49" t="s">
        <v>5930</v>
      </c>
      <c r="E1671" s="44">
        <v>45212</v>
      </c>
      <c r="F1671" s="48" t="s">
        <v>5913</v>
      </c>
      <c r="G1671" s="130" t="s">
        <v>2243</v>
      </c>
      <c r="H1671" s="46">
        <v>10</v>
      </c>
      <c r="I1671" s="76">
        <v>1</v>
      </c>
      <c r="J1671" s="48">
        <v>94100</v>
      </c>
      <c r="K1671" s="51">
        <v>9684.45833333333</v>
      </c>
      <c r="L1671" s="34">
        <v>84415.5416666667</v>
      </c>
      <c r="M1671" s="130" t="s">
        <v>2079</v>
      </c>
      <c r="N1671" s="49" t="s">
        <v>2089</v>
      </c>
      <c r="O1671" s="33" t="s">
        <v>2011</v>
      </c>
      <c r="P1671" s="49" t="s">
        <v>2081</v>
      </c>
      <c r="Q1671" s="49" t="s">
        <v>2103</v>
      </c>
      <c r="R1671" s="49" t="s">
        <v>2128</v>
      </c>
      <c r="S1671" s="33" t="s">
        <v>2084</v>
      </c>
      <c r="T1671" s="130"/>
      <c r="U1671" s="35" t="s">
        <v>1738</v>
      </c>
      <c r="V1671" s="226"/>
      <c r="W1671" s="227"/>
    </row>
    <row r="1672" s="83" customFormat="1" ht="26" customHeight="1" spans="1:23">
      <c r="A1672" s="31" t="s">
        <v>1736</v>
      </c>
      <c r="B1672" s="49" t="s">
        <v>20</v>
      </c>
      <c r="C1672" s="31" t="s">
        <v>5931</v>
      </c>
      <c r="D1672" s="49" t="s">
        <v>5932</v>
      </c>
      <c r="E1672" s="44">
        <v>45212</v>
      </c>
      <c r="F1672" s="48" t="s">
        <v>5913</v>
      </c>
      <c r="G1672" s="130" t="s">
        <v>2243</v>
      </c>
      <c r="H1672" s="46">
        <v>10</v>
      </c>
      <c r="I1672" s="76">
        <v>1</v>
      </c>
      <c r="J1672" s="48">
        <v>30000</v>
      </c>
      <c r="K1672" s="51">
        <v>3087.5</v>
      </c>
      <c r="L1672" s="34">
        <v>26912.5</v>
      </c>
      <c r="M1672" s="130" t="s">
        <v>2079</v>
      </c>
      <c r="N1672" s="49" t="s">
        <v>2089</v>
      </c>
      <c r="O1672" s="33" t="s">
        <v>2011</v>
      </c>
      <c r="P1672" s="49" t="s">
        <v>2081</v>
      </c>
      <c r="Q1672" s="49" t="s">
        <v>2103</v>
      </c>
      <c r="R1672" s="49" t="s">
        <v>2128</v>
      </c>
      <c r="S1672" s="33" t="s">
        <v>2084</v>
      </c>
      <c r="T1672" s="130"/>
      <c r="U1672" s="35" t="s">
        <v>1738</v>
      </c>
      <c r="V1672" s="226"/>
      <c r="W1672" s="227"/>
    </row>
    <row r="1673" s="83" customFormat="1" ht="26" customHeight="1" spans="1:23">
      <c r="A1673" s="189" t="s">
        <v>1751</v>
      </c>
      <c r="B1673" s="49" t="s">
        <v>20</v>
      </c>
      <c r="C1673" s="31" t="s">
        <v>5933</v>
      </c>
      <c r="D1673" s="49" t="s">
        <v>2640</v>
      </c>
      <c r="E1673" s="44">
        <v>45133</v>
      </c>
      <c r="F1673" s="49" t="s">
        <v>5934</v>
      </c>
      <c r="G1673" s="47" t="s">
        <v>5935</v>
      </c>
      <c r="H1673" s="46">
        <v>20</v>
      </c>
      <c r="I1673" s="129">
        <v>1</v>
      </c>
      <c r="J1673" s="48">
        <v>607439.356219725</v>
      </c>
      <c r="K1673" s="51">
        <v>38471.1592272492</v>
      </c>
      <c r="L1673" s="34">
        <v>568968.196992476</v>
      </c>
      <c r="M1673" s="49" t="s">
        <v>2079</v>
      </c>
      <c r="N1673" s="49" t="s">
        <v>2080</v>
      </c>
      <c r="O1673" s="33" t="s">
        <v>2011</v>
      </c>
      <c r="P1673" s="49" t="s">
        <v>2081</v>
      </c>
      <c r="Q1673" s="49" t="s">
        <v>2103</v>
      </c>
      <c r="R1673" s="49" t="s">
        <v>2128</v>
      </c>
      <c r="S1673" s="33" t="s">
        <v>2084</v>
      </c>
      <c r="T1673" s="130" t="s">
        <v>2081</v>
      </c>
      <c r="U1673" s="35" t="s">
        <v>800</v>
      </c>
      <c r="V1673" s="226"/>
      <c r="W1673" s="227"/>
    </row>
    <row r="1674" s="83" customFormat="1" ht="26" customHeight="1" spans="1:23">
      <c r="A1674" s="189" t="s">
        <v>1751</v>
      </c>
      <c r="B1674" s="49" t="s">
        <v>20</v>
      </c>
      <c r="C1674" s="31" t="s">
        <v>5936</v>
      </c>
      <c r="D1674" s="49" t="s">
        <v>3060</v>
      </c>
      <c r="E1674" s="44">
        <v>45133</v>
      </c>
      <c r="F1674" s="49" t="s">
        <v>5934</v>
      </c>
      <c r="G1674" s="47" t="s">
        <v>5937</v>
      </c>
      <c r="H1674" s="46">
        <v>10</v>
      </c>
      <c r="I1674" s="129">
        <v>1</v>
      </c>
      <c r="J1674" s="48">
        <v>215410.862538847</v>
      </c>
      <c r="K1674" s="51">
        <v>27285.3759215873</v>
      </c>
      <c r="L1674" s="34">
        <v>188125.48661726</v>
      </c>
      <c r="M1674" s="49" t="s">
        <v>2079</v>
      </c>
      <c r="N1674" s="49" t="s">
        <v>2080</v>
      </c>
      <c r="O1674" s="33" t="s">
        <v>2011</v>
      </c>
      <c r="P1674" s="49" t="s">
        <v>2081</v>
      </c>
      <c r="Q1674" s="49" t="s">
        <v>2103</v>
      </c>
      <c r="R1674" s="49" t="s">
        <v>2128</v>
      </c>
      <c r="S1674" s="33" t="s">
        <v>2084</v>
      </c>
      <c r="T1674" s="130" t="s">
        <v>2081</v>
      </c>
      <c r="U1674" s="35" t="s">
        <v>800</v>
      </c>
      <c r="V1674" s="226"/>
      <c r="W1674" s="227"/>
    </row>
    <row r="1675" s="83" customFormat="1" ht="26" customHeight="1" spans="1:23">
      <c r="A1675" s="189" t="s">
        <v>1751</v>
      </c>
      <c r="B1675" s="49" t="s">
        <v>20</v>
      </c>
      <c r="C1675" s="31" t="s">
        <v>5938</v>
      </c>
      <c r="D1675" s="49" t="s">
        <v>5939</v>
      </c>
      <c r="E1675" s="44">
        <v>45133</v>
      </c>
      <c r="F1675" s="49" t="s">
        <v>5934</v>
      </c>
      <c r="G1675" s="47" t="s">
        <v>5940</v>
      </c>
      <c r="H1675" s="46">
        <v>10</v>
      </c>
      <c r="I1675" s="129">
        <v>1</v>
      </c>
      <c r="J1675" s="48">
        <v>153606.739226527</v>
      </c>
      <c r="K1675" s="51">
        <v>19456.8536353601</v>
      </c>
      <c r="L1675" s="34">
        <v>134149.885591167</v>
      </c>
      <c r="M1675" s="49" t="s">
        <v>2079</v>
      </c>
      <c r="N1675" s="49" t="s">
        <v>2089</v>
      </c>
      <c r="O1675" s="33" t="s">
        <v>2011</v>
      </c>
      <c r="P1675" s="49" t="s">
        <v>2081</v>
      </c>
      <c r="Q1675" s="49" t="s">
        <v>2103</v>
      </c>
      <c r="R1675" s="49" t="s">
        <v>2128</v>
      </c>
      <c r="S1675" s="33" t="s">
        <v>2084</v>
      </c>
      <c r="T1675" s="130" t="s">
        <v>2081</v>
      </c>
      <c r="U1675" s="35" t="s">
        <v>800</v>
      </c>
      <c r="V1675" s="226"/>
      <c r="W1675" s="227"/>
    </row>
    <row r="1676" s="83" customFormat="1" ht="26" customHeight="1" spans="1:23">
      <c r="A1676" s="189" t="s">
        <v>1751</v>
      </c>
      <c r="B1676" s="49" t="s">
        <v>20</v>
      </c>
      <c r="C1676" s="31" t="s">
        <v>5941</v>
      </c>
      <c r="D1676" s="49" t="s">
        <v>5942</v>
      </c>
      <c r="E1676" s="44">
        <v>45133</v>
      </c>
      <c r="F1676" s="49" t="s">
        <v>5934</v>
      </c>
      <c r="G1676" s="47" t="s">
        <v>5943</v>
      </c>
      <c r="H1676" s="46">
        <v>10</v>
      </c>
      <c r="I1676" s="129">
        <v>1</v>
      </c>
      <c r="J1676" s="48">
        <v>1936408.72124547</v>
      </c>
      <c r="K1676" s="51">
        <v>245278.438024426</v>
      </c>
      <c r="L1676" s="34">
        <v>1691130.28322104</v>
      </c>
      <c r="M1676" s="49" t="s">
        <v>2079</v>
      </c>
      <c r="N1676" s="49" t="s">
        <v>2089</v>
      </c>
      <c r="O1676" s="33" t="s">
        <v>2011</v>
      </c>
      <c r="P1676" s="49" t="s">
        <v>2081</v>
      </c>
      <c r="Q1676" s="49" t="s">
        <v>2103</v>
      </c>
      <c r="R1676" s="49" t="s">
        <v>2128</v>
      </c>
      <c r="S1676" s="33" t="s">
        <v>2084</v>
      </c>
      <c r="T1676" s="130" t="s">
        <v>2081</v>
      </c>
      <c r="U1676" s="35" t="s">
        <v>800</v>
      </c>
      <c r="V1676" s="226"/>
      <c r="W1676" s="227"/>
    </row>
    <row r="1677" s="83" customFormat="1" ht="26" customHeight="1" spans="1:23">
      <c r="A1677" s="189" t="s">
        <v>1751</v>
      </c>
      <c r="B1677" s="49" t="s">
        <v>20</v>
      </c>
      <c r="C1677" s="31" t="s">
        <v>5944</v>
      </c>
      <c r="D1677" s="49" t="s">
        <v>5945</v>
      </c>
      <c r="E1677" s="44">
        <v>45133</v>
      </c>
      <c r="F1677" s="49" t="s">
        <v>5934</v>
      </c>
      <c r="G1677" s="47" t="s">
        <v>5946</v>
      </c>
      <c r="H1677" s="46">
        <v>10</v>
      </c>
      <c r="I1677" s="129">
        <v>1</v>
      </c>
      <c r="J1677" s="48">
        <v>357451.917870671</v>
      </c>
      <c r="K1677" s="51">
        <v>45277.242930285</v>
      </c>
      <c r="L1677" s="34">
        <v>312174.674940386</v>
      </c>
      <c r="M1677" s="49" t="s">
        <v>2079</v>
      </c>
      <c r="N1677" s="49" t="s">
        <v>2089</v>
      </c>
      <c r="O1677" s="33" t="s">
        <v>2011</v>
      </c>
      <c r="P1677" s="49" t="s">
        <v>2081</v>
      </c>
      <c r="Q1677" s="49" t="s">
        <v>2103</v>
      </c>
      <c r="R1677" s="49" t="s">
        <v>2128</v>
      </c>
      <c r="S1677" s="33" t="s">
        <v>2084</v>
      </c>
      <c r="T1677" s="130" t="s">
        <v>2081</v>
      </c>
      <c r="U1677" s="35" t="s">
        <v>800</v>
      </c>
      <c r="V1677" s="226"/>
      <c r="W1677" s="227"/>
    </row>
    <row r="1678" s="83" customFormat="1" ht="26" customHeight="1" spans="1:23">
      <c r="A1678" s="189" t="s">
        <v>1751</v>
      </c>
      <c r="B1678" s="49" t="s">
        <v>20</v>
      </c>
      <c r="C1678" s="31" t="s">
        <v>5947</v>
      </c>
      <c r="D1678" s="49" t="s">
        <v>5948</v>
      </c>
      <c r="E1678" s="44">
        <v>45133</v>
      </c>
      <c r="F1678" s="49" t="s">
        <v>5934</v>
      </c>
      <c r="G1678" s="47" t="s">
        <v>5949</v>
      </c>
      <c r="H1678" s="46">
        <v>10</v>
      </c>
      <c r="I1678" s="129">
        <v>1</v>
      </c>
      <c r="J1678" s="48">
        <v>3220199.63355752</v>
      </c>
      <c r="K1678" s="51">
        <v>407891.953583953</v>
      </c>
      <c r="L1678" s="34">
        <v>2812307.67997357</v>
      </c>
      <c r="M1678" s="49" t="s">
        <v>2079</v>
      </c>
      <c r="N1678" s="49" t="s">
        <v>2089</v>
      </c>
      <c r="O1678" s="33" t="s">
        <v>2011</v>
      </c>
      <c r="P1678" s="49" t="s">
        <v>2081</v>
      </c>
      <c r="Q1678" s="49" t="s">
        <v>2103</v>
      </c>
      <c r="R1678" s="49" t="s">
        <v>2128</v>
      </c>
      <c r="S1678" s="33" t="s">
        <v>2084</v>
      </c>
      <c r="T1678" s="130" t="s">
        <v>2081</v>
      </c>
      <c r="U1678" s="35" t="s">
        <v>800</v>
      </c>
      <c r="V1678" s="226"/>
      <c r="W1678" s="227"/>
    </row>
    <row r="1679" s="83" customFormat="1" ht="26" customHeight="1" spans="1:23">
      <c r="A1679" s="189" t="s">
        <v>1751</v>
      </c>
      <c r="B1679" s="49" t="s">
        <v>20</v>
      </c>
      <c r="C1679" s="31" t="s">
        <v>5950</v>
      </c>
      <c r="D1679" s="49" t="s">
        <v>5951</v>
      </c>
      <c r="E1679" s="44">
        <v>45133</v>
      </c>
      <c r="F1679" s="49" t="s">
        <v>5934</v>
      </c>
      <c r="G1679" s="47" t="s">
        <v>5949</v>
      </c>
      <c r="H1679" s="46">
        <v>10</v>
      </c>
      <c r="I1679" s="129">
        <v>1</v>
      </c>
      <c r="J1679" s="48">
        <v>3220199.63355752</v>
      </c>
      <c r="K1679" s="51">
        <v>407891.953583953</v>
      </c>
      <c r="L1679" s="34">
        <v>2812307.67997357</v>
      </c>
      <c r="M1679" s="49" t="s">
        <v>2079</v>
      </c>
      <c r="N1679" s="49" t="s">
        <v>2089</v>
      </c>
      <c r="O1679" s="33" t="s">
        <v>2011</v>
      </c>
      <c r="P1679" s="49" t="s">
        <v>2081</v>
      </c>
      <c r="Q1679" s="49" t="s">
        <v>2103</v>
      </c>
      <c r="R1679" s="49" t="s">
        <v>2128</v>
      </c>
      <c r="S1679" s="33" t="s">
        <v>2084</v>
      </c>
      <c r="T1679" s="130" t="s">
        <v>2081</v>
      </c>
      <c r="U1679" s="35" t="s">
        <v>800</v>
      </c>
      <c r="V1679" s="226"/>
      <c r="W1679" s="227"/>
    </row>
    <row r="1680" s="83" customFormat="1" ht="26" customHeight="1" spans="1:23">
      <c r="A1680" s="189" t="s">
        <v>1751</v>
      </c>
      <c r="B1680" s="49" t="s">
        <v>20</v>
      </c>
      <c r="C1680" s="31" t="s">
        <v>5952</v>
      </c>
      <c r="D1680" s="49" t="s">
        <v>5953</v>
      </c>
      <c r="E1680" s="44">
        <v>45133</v>
      </c>
      <c r="F1680" s="49" t="s">
        <v>5934</v>
      </c>
      <c r="G1680" s="48" t="s">
        <v>2243</v>
      </c>
      <c r="H1680" s="46">
        <v>10</v>
      </c>
      <c r="I1680" s="129">
        <v>1</v>
      </c>
      <c r="J1680" s="48">
        <v>1849666.09203519</v>
      </c>
      <c r="K1680" s="51">
        <v>234291.038324457</v>
      </c>
      <c r="L1680" s="34">
        <v>1615375.05371073</v>
      </c>
      <c r="M1680" s="49" t="s">
        <v>2079</v>
      </c>
      <c r="N1680" s="49" t="s">
        <v>2089</v>
      </c>
      <c r="O1680" s="33" t="s">
        <v>2011</v>
      </c>
      <c r="P1680" s="49" t="s">
        <v>2081</v>
      </c>
      <c r="Q1680" s="49" t="s">
        <v>2103</v>
      </c>
      <c r="R1680" s="49" t="s">
        <v>2128</v>
      </c>
      <c r="S1680" s="33" t="s">
        <v>2084</v>
      </c>
      <c r="T1680" s="130" t="s">
        <v>2081</v>
      </c>
      <c r="U1680" s="35" t="s">
        <v>800</v>
      </c>
      <c r="V1680" s="226"/>
      <c r="W1680" s="227"/>
    </row>
    <row r="1681" s="83" customFormat="1" ht="26" customHeight="1" spans="1:23">
      <c r="A1681" s="189" t="s">
        <v>1751</v>
      </c>
      <c r="B1681" s="49" t="s">
        <v>20</v>
      </c>
      <c r="C1681" s="31" t="s">
        <v>5954</v>
      </c>
      <c r="D1681" s="49" t="s">
        <v>5955</v>
      </c>
      <c r="E1681" s="44">
        <v>45133</v>
      </c>
      <c r="F1681" s="49" t="s">
        <v>5934</v>
      </c>
      <c r="G1681" s="47" t="s">
        <v>5956</v>
      </c>
      <c r="H1681" s="46">
        <v>10</v>
      </c>
      <c r="I1681" s="129">
        <v>1</v>
      </c>
      <c r="J1681" s="48">
        <v>229747.491533323</v>
      </c>
      <c r="K1681" s="51">
        <v>29101.3489275542</v>
      </c>
      <c r="L1681" s="34">
        <v>200646.142605769</v>
      </c>
      <c r="M1681" s="49" t="s">
        <v>2079</v>
      </c>
      <c r="N1681" s="49" t="s">
        <v>2089</v>
      </c>
      <c r="O1681" s="33" t="s">
        <v>2011</v>
      </c>
      <c r="P1681" s="49" t="s">
        <v>2081</v>
      </c>
      <c r="Q1681" s="49" t="s">
        <v>2103</v>
      </c>
      <c r="R1681" s="49" t="s">
        <v>2128</v>
      </c>
      <c r="S1681" s="33" t="s">
        <v>2084</v>
      </c>
      <c r="T1681" s="130" t="s">
        <v>2081</v>
      </c>
      <c r="U1681" s="35" t="s">
        <v>800</v>
      </c>
      <c r="V1681" s="226"/>
      <c r="W1681" s="227"/>
    </row>
    <row r="1682" s="83" customFormat="1" ht="26" customHeight="1" spans="1:23">
      <c r="A1682" s="189" t="s">
        <v>1751</v>
      </c>
      <c r="B1682" s="49" t="s">
        <v>20</v>
      </c>
      <c r="C1682" s="31" t="s">
        <v>5957</v>
      </c>
      <c r="D1682" s="49" t="s">
        <v>5958</v>
      </c>
      <c r="E1682" s="44">
        <v>45435</v>
      </c>
      <c r="F1682" s="49" t="s">
        <v>5934</v>
      </c>
      <c r="G1682" s="47" t="s">
        <v>5959</v>
      </c>
      <c r="H1682" s="46">
        <v>5</v>
      </c>
      <c r="I1682" s="129">
        <v>1</v>
      </c>
      <c r="J1682" s="48">
        <v>26504.6922586949</v>
      </c>
      <c r="K1682" s="51">
        <v>2517.94576457602</v>
      </c>
      <c r="L1682" s="34">
        <v>23986.7464941189</v>
      </c>
      <c r="M1682" s="49" t="s">
        <v>2079</v>
      </c>
      <c r="N1682" s="49" t="s">
        <v>2089</v>
      </c>
      <c r="O1682" s="33" t="s">
        <v>2011</v>
      </c>
      <c r="P1682" s="49" t="s">
        <v>2081</v>
      </c>
      <c r="Q1682" s="49" t="s">
        <v>2103</v>
      </c>
      <c r="R1682" s="49" t="s">
        <v>2128</v>
      </c>
      <c r="S1682" s="33" t="s">
        <v>2084</v>
      </c>
      <c r="T1682" s="130" t="s">
        <v>2081</v>
      </c>
      <c r="U1682" s="35" t="s">
        <v>800</v>
      </c>
      <c r="V1682" s="226"/>
      <c r="W1682" s="227"/>
    </row>
    <row r="1683" s="83" customFormat="1" ht="26" customHeight="1" spans="1:23">
      <c r="A1683" s="189" t="s">
        <v>1751</v>
      </c>
      <c r="B1683" s="49" t="s">
        <v>20</v>
      </c>
      <c r="C1683" s="31" t="s">
        <v>5960</v>
      </c>
      <c r="D1683" s="49" t="s">
        <v>5961</v>
      </c>
      <c r="E1683" s="44">
        <v>45435</v>
      </c>
      <c r="F1683" s="49" t="s">
        <v>5934</v>
      </c>
      <c r="G1683" s="47" t="s">
        <v>5962</v>
      </c>
      <c r="H1683" s="46">
        <v>5</v>
      </c>
      <c r="I1683" s="129">
        <v>1</v>
      </c>
      <c r="J1683" s="48">
        <v>134812.502897634</v>
      </c>
      <c r="K1683" s="51">
        <v>12807.1877752752</v>
      </c>
      <c r="L1683" s="34">
        <v>122005.315122359</v>
      </c>
      <c r="M1683" s="49" t="s">
        <v>2079</v>
      </c>
      <c r="N1683" s="49" t="s">
        <v>2089</v>
      </c>
      <c r="O1683" s="33" t="s">
        <v>2011</v>
      </c>
      <c r="P1683" s="49" t="s">
        <v>2081</v>
      </c>
      <c r="Q1683" s="49" t="s">
        <v>2103</v>
      </c>
      <c r="R1683" s="49" t="s">
        <v>2128</v>
      </c>
      <c r="S1683" s="33" t="s">
        <v>2084</v>
      </c>
      <c r="T1683" s="130" t="s">
        <v>2081</v>
      </c>
      <c r="U1683" s="35" t="s">
        <v>800</v>
      </c>
      <c r="V1683" s="226"/>
      <c r="W1683" s="227"/>
    </row>
    <row r="1684" s="83" customFormat="1" ht="26" customHeight="1" spans="1:23">
      <c r="A1684" s="189" t="s">
        <v>1751</v>
      </c>
      <c r="B1684" s="49" t="s">
        <v>20</v>
      </c>
      <c r="C1684" s="31" t="s">
        <v>5963</v>
      </c>
      <c r="D1684" s="49" t="s">
        <v>3225</v>
      </c>
      <c r="E1684" s="44">
        <v>45435</v>
      </c>
      <c r="F1684" s="49" t="s">
        <v>5934</v>
      </c>
      <c r="G1684" s="47" t="s">
        <v>5964</v>
      </c>
      <c r="H1684" s="46">
        <v>5</v>
      </c>
      <c r="I1684" s="129">
        <v>1</v>
      </c>
      <c r="J1684" s="48">
        <v>664063.01695421</v>
      </c>
      <c r="K1684" s="51">
        <v>63085.9866106499</v>
      </c>
      <c r="L1684" s="34">
        <v>600977.03034356</v>
      </c>
      <c r="M1684" s="49" t="s">
        <v>2079</v>
      </c>
      <c r="N1684" s="49" t="s">
        <v>2089</v>
      </c>
      <c r="O1684" s="33" t="s">
        <v>2011</v>
      </c>
      <c r="P1684" s="49" t="s">
        <v>2081</v>
      </c>
      <c r="Q1684" s="49" t="s">
        <v>2103</v>
      </c>
      <c r="R1684" s="49" t="s">
        <v>2128</v>
      </c>
      <c r="S1684" s="33" t="s">
        <v>2084</v>
      </c>
      <c r="T1684" s="130" t="s">
        <v>2081</v>
      </c>
      <c r="U1684" s="35" t="s">
        <v>800</v>
      </c>
      <c r="V1684" s="226"/>
      <c r="W1684" s="227"/>
    </row>
    <row r="1685" s="83" customFormat="1" ht="26" customHeight="1" spans="1:23">
      <c r="A1685" s="189" t="s">
        <v>1751</v>
      </c>
      <c r="B1685" s="49" t="s">
        <v>20</v>
      </c>
      <c r="C1685" s="31" t="s">
        <v>5965</v>
      </c>
      <c r="D1685" s="49" t="s">
        <v>5966</v>
      </c>
      <c r="E1685" s="44">
        <v>45435</v>
      </c>
      <c r="F1685" s="49" t="s">
        <v>5934</v>
      </c>
      <c r="G1685" s="47" t="s">
        <v>5967</v>
      </c>
      <c r="H1685" s="46">
        <v>5</v>
      </c>
      <c r="I1685" s="129">
        <v>1</v>
      </c>
      <c r="J1685" s="48">
        <v>31564.6789626275</v>
      </c>
      <c r="K1685" s="51">
        <v>2998.64450144961</v>
      </c>
      <c r="L1685" s="34">
        <v>28566.0344611779</v>
      </c>
      <c r="M1685" s="49" t="s">
        <v>2079</v>
      </c>
      <c r="N1685" s="49" t="s">
        <v>2089</v>
      </c>
      <c r="O1685" s="33" t="s">
        <v>2011</v>
      </c>
      <c r="P1685" s="49" t="s">
        <v>2081</v>
      </c>
      <c r="Q1685" s="49" t="s">
        <v>2103</v>
      </c>
      <c r="R1685" s="49" t="s">
        <v>2128</v>
      </c>
      <c r="S1685" s="33" t="s">
        <v>2084</v>
      </c>
      <c r="T1685" s="130" t="s">
        <v>2081</v>
      </c>
      <c r="U1685" s="35" t="s">
        <v>800</v>
      </c>
      <c r="V1685" s="226"/>
      <c r="W1685" s="227"/>
    </row>
    <row r="1686" s="83" customFormat="1" ht="26" customHeight="1" spans="1:23">
      <c r="A1686" s="189" t="s">
        <v>1751</v>
      </c>
      <c r="B1686" s="49" t="s">
        <v>20</v>
      </c>
      <c r="C1686" s="31" t="s">
        <v>5968</v>
      </c>
      <c r="D1686" s="49" t="s">
        <v>5969</v>
      </c>
      <c r="E1686" s="44">
        <v>45435</v>
      </c>
      <c r="F1686" s="49" t="s">
        <v>5934</v>
      </c>
      <c r="G1686" s="48" t="s">
        <v>2078</v>
      </c>
      <c r="H1686" s="46">
        <v>5</v>
      </c>
      <c r="I1686" s="129">
        <v>4</v>
      </c>
      <c r="J1686" s="48">
        <v>77225.0351719246</v>
      </c>
      <c r="K1686" s="51">
        <v>7336.37834133284</v>
      </c>
      <c r="L1686" s="34">
        <v>69888.6568305918</v>
      </c>
      <c r="M1686" s="49" t="s">
        <v>2079</v>
      </c>
      <c r="N1686" s="49" t="s">
        <v>2089</v>
      </c>
      <c r="O1686" s="33" t="s">
        <v>2011</v>
      </c>
      <c r="P1686" s="49" t="s">
        <v>2081</v>
      </c>
      <c r="Q1686" s="49" t="s">
        <v>2103</v>
      </c>
      <c r="R1686" s="49" t="s">
        <v>2128</v>
      </c>
      <c r="S1686" s="33" t="s">
        <v>2084</v>
      </c>
      <c r="T1686" s="130" t="s">
        <v>2081</v>
      </c>
      <c r="U1686" s="35" t="s">
        <v>800</v>
      </c>
      <c r="V1686" s="226"/>
      <c r="W1686" s="227"/>
    </row>
    <row r="1687" s="83" customFormat="1" ht="26" customHeight="1" spans="1:23">
      <c r="A1687" s="189" t="s">
        <v>1751</v>
      </c>
      <c r="B1687" s="49" t="s">
        <v>20</v>
      </c>
      <c r="C1687" s="31" t="s">
        <v>5970</v>
      </c>
      <c r="D1687" s="49" t="s">
        <v>5443</v>
      </c>
      <c r="E1687" s="44">
        <v>45435</v>
      </c>
      <c r="F1687" s="49" t="s">
        <v>5934</v>
      </c>
      <c r="G1687" s="48" t="s">
        <v>2095</v>
      </c>
      <c r="H1687" s="46">
        <v>5</v>
      </c>
      <c r="I1687" s="129">
        <v>11</v>
      </c>
      <c r="J1687" s="48">
        <v>1204.75873903159</v>
      </c>
      <c r="K1687" s="51">
        <v>114.452080208001</v>
      </c>
      <c r="L1687" s="34">
        <v>1090.30665882359</v>
      </c>
      <c r="M1687" s="49" t="s">
        <v>2079</v>
      </c>
      <c r="N1687" s="49" t="s">
        <v>2089</v>
      </c>
      <c r="O1687" s="33" t="s">
        <v>2011</v>
      </c>
      <c r="P1687" s="49" t="s">
        <v>2081</v>
      </c>
      <c r="Q1687" s="49" t="s">
        <v>2103</v>
      </c>
      <c r="R1687" s="49" t="s">
        <v>2128</v>
      </c>
      <c r="S1687" s="33" t="s">
        <v>2084</v>
      </c>
      <c r="T1687" s="130" t="s">
        <v>2081</v>
      </c>
      <c r="U1687" s="35" t="s">
        <v>800</v>
      </c>
      <c r="V1687" s="226"/>
      <c r="W1687" s="227"/>
    </row>
    <row r="1688" s="83" customFormat="1" ht="26" customHeight="1" spans="1:23">
      <c r="A1688" s="189" t="s">
        <v>1751</v>
      </c>
      <c r="B1688" s="49" t="s">
        <v>20</v>
      </c>
      <c r="C1688" s="31" t="s">
        <v>5971</v>
      </c>
      <c r="D1688" s="49" t="s">
        <v>5251</v>
      </c>
      <c r="E1688" s="44">
        <v>45435</v>
      </c>
      <c r="F1688" s="49" t="s">
        <v>5934</v>
      </c>
      <c r="G1688" s="48" t="s">
        <v>2095</v>
      </c>
      <c r="H1688" s="46">
        <v>5</v>
      </c>
      <c r="I1688" s="129">
        <v>4</v>
      </c>
      <c r="J1688" s="48">
        <v>27709.4509977265</v>
      </c>
      <c r="K1688" s="51">
        <v>2632.39784478402</v>
      </c>
      <c r="L1688" s="34">
        <v>25077.0531529425</v>
      </c>
      <c r="M1688" s="49" t="s">
        <v>2079</v>
      </c>
      <c r="N1688" s="49" t="s">
        <v>2089</v>
      </c>
      <c r="O1688" s="33" t="s">
        <v>2011</v>
      </c>
      <c r="P1688" s="49" t="s">
        <v>2081</v>
      </c>
      <c r="Q1688" s="49" t="s">
        <v>2103</v>
      </c>
      <c r="R1688" s="49" t="s">
        <v>2128</v>
      </c>
      <c r="S1688" s="33" t="s">
        <v>2084</v>
      </c>
      <c r="T1688" s="130" t="s">
        <v>2081</v>
      </c>
      <c r="U1688" s="35" t="s">
        <v>800</v>
      </c>
      <c r="V1688" s="226"/>
      <c r="W1688" s="227"/>
    </row>
    <row r="1689" s="83" customFormat="1" ht="26" customHeight="1" spans="1:23">
      <c r="A1689" s="189" t="s">
        <v>1751</v>
      </c>
      <c r="B1689" s="49" t="s">
        <v>20</v>
      </c>
      <c r="C1689" s="31" t="s">
        <v>5972</v>
      </c>
      <c r="D1689" s="49" t="s">
        <v>5973</v>
      </c>
      <c r="E1689" s="44">
        <v>45435</v>
      </c>
      <c r="F1689" s="49" t="s">
        <v>5934</v>
      </c>
      <c r="G1689" s="48" t="s">
        <v>2095</v>
      </c>
      <c r="H1689" s="46">
        <v>5</v>
      </c>
      <c r="I1689" s="129">
        <v>4</v>
      </c>
      <c r="J1689" s="48">
        <v>1566.18636074106</v>
      </c>
      <c r="K1689" s="51">
        <v>148.787704270401</v>
      </c>
      <c r="L1689" s="34">
        <v>1417.39865647066</v>
      </c>
      <c r="M1689" s="49" t="s">
        <v>2079</v>
      </c>
      <c r="N1689" s="49" t="s">
        <v>2089</v>
      </c>
      <c r="O1689" s="33" t="s">
        <v>2011</v>
      </c>
      <c r="P1689" s="49" t="s">
        <v>2081</v>
      </c>
      <c r="Q1689" s="49" t="s">
        <v>2103</v>
      </c>
      <c r="R1689" s="49" t="s">
        <v>2128</v>
      </c>
      <c r="S1689" s="33" t="s">
        <v>2084</v>
      </c>
      <c r="T1689" s="130" t="s">
        <v>2081</v>
      </c>
      <c r="U1689" s="35" t="s">
        <v>800</v>
      </c>
      <c r="V1689" s="226"/>
      <c r="W1689" s="227"/>
    </row>
    <row r="1690" s="83" customFormat="1" ht="26" customHeight="1" spans="1:23">
      <c r="A1690" s="189" t="s">
        <v>1751</v>
      </c>
      <c r="B1690" s="49" t="s">
        <v>20</v>
      </c>
      <c r="C1690" s="31" t="s">
        <v>5974</v>
      </c>
      <c r="D1690" s="49" t="s">
        <v>5975</v>
      </c>
      <c r="E1690" s="44">
        <v>45435</v>
      </c>
      <c r="F1690" s="49" t="s">
        <v>5934</v>
      </c>
      <c r="G1690" s="48" t="s">
        <v>2243</v>
      </c>
      <c r="H1690" s="46">
        <v>5</v>
      </c>
      <c r="I1690" s="129">
        <v>1</v>
      </c>
      <c r="J1690" s="48">
        <v>68912.1998726067</v>
      </c>
      <c r="K1690" s="51">
        <v>6546.65898789764</v>
      </c>
      <c r="L1690" s="34">
        <v>62365.5408847091</v>
      </c>
      <c r="M1690" s="49" t="s">
        <v>2079</v>
      </c>
      <c r="N1690" s="49" t="s">
        <v>2089</v>
      </c>
      <c r="O1690" s="33" t="s">
        <v>2011</v>
      </c>
      <c r="P1690" s="49" t="s">
        <v>2081</v>
      </c>
      <c r="Q1690" s="49" t="s">
        <v>2103</v>
      </c>
      <c r="R1690" s="49" t="s">
        <v>2128</v>
      </c>
      <c r="S1690" s="33" t="s">
        <v>2084</v>
      </c>
      <c r="T1690" s="130" t="s">
        <v>2081</v>
      </c>
      <c r="U1690" s="35" t="s">
        <v>800</v>
      </c>
      <c r="V1690" s="231"/>
      <c r="W1690" s="232" t="s">
        <v>5976</v>
      </c>
    </row>
    <row r="1691" s="83" customFormat="1" ht="26" customHeight="1" spans="1:23">
      <c r="A1691" s="189" t="s">
        <v>1751</v>
      </c>
      <c r="B1691" s="49" t="s">
        <v>20</v>
      </c>
      <c r="C1691" s="31" t="s">
        <v>5977</v>
      </c>
      <c r="D1691" s="49" t="s">
        <v>4846</v>
      </c>
      <c r="E1691" s="44">
        <v>45069</v>
      </c>
      <c r="F1691" s="49" t="s">
        <v>5934</v>
      </c>
      <c r="G1691" s="48" t="s">
        <v>2136</v>
      </c>
      <c r="H1691" s="46">
        <v>3</v>
      </c>
      <c r="I1691" s="129">
        <v>300</v>
      </c>
      <c r="J1691" s="48">
        <v>1678500</v>
      </c>
      <c r="K1691" s="56">
        <v>0</v>
      </c>
      <c r="L1691" s="34">
        <v>1678500</v>
      </c>
      <c r="M1691" s="49" t="s">
        <v>2137</v>
      </c>
      <c r="N1691" s="76" t="s">
        <v>2138</v>
      </c>
      <c r="O1691" s="33" t="s">
        <v>2011</v>
      </c>
      <c r="P1691" s="49" t="s">
        <v>2081</v>
      </c>
      <c r="Q1691" s="49" t="s">
        <v>2103</v>
      </c>
      <c r="R1691" s="49" t="s">
        <v>2128</v>
      </c>
      <c r="S1691" s="33" t="s">
        <v>2084</v>
      </c>
      <c r="T1691" s="130" t="s">
        <v>2081</v>
      </c>
      <c r="U1691" s="35" t="s">
        <v>800</v>
      </c>
      <c r="V1691" s="231"/>
      <c r="W1691" s="232"/>
    </row>
    <row r="1692" s="83" customFormat="1" ht="26" customHeight="1" spans="1:23">
      <c r="A1692" s="189" t="s">
        <v>1751</v>
      </c>
      <c r="B1692" s="49" t="s">
        <v>20</v>
      </c>
      <c r="C1692" s="31" t="s">
        <v>5978</v>
      </c>
      <c r="D1692" s="49" t="s">
        <v>5979</v>
      </c>
      <c r="E1692" s="44">
        <v>45069</v>
      </c>
      <c r="F1692" s="49" t="s">
        <v>5934</v>
      </c>
      <c r="G1692" s="48" t="s">
        <v>2136</v>
      </c>
      <c r="H1692" s="46">
        <v>3</v>
      </c>
      <c r="I1692" s="129">
        <v>200</v>
      </c>
      <c r="J1692" s="48">
        <v>1798000</v>
      </c>
      <c r="K1692" s="56">
        <v>0</v>
      </c>
      <c r="L1692" s="34">
        <v>1798000</v>
      </c>
      <c r="M1692" s="49" t="s">
        <v>2137</v>
      </c>
      <c r="N1692" s="76" t="s">
        <v>2138</v>
      </c>
      <c r="O1692" s="33" t="s">
        <v>2011</v>
      </c>
      <c r="P1692" s="49" t="s">
        <v>2081</v>
      </c>
      <c r="Q1692" s="49" t="s">
        <v>2103</v>
      </c>
      <c r="R1692" s="49" t="s">
        <v>2128</v>
      </c>
      <c r="S1692" s="33" t="s">
        <v>2084</v>
      </c>
      <c r="T1692" s="130" t="s">
        <v>2081</v>
      </c>
      <c r="U1692" s="35" t="s">
        <v>800</v>
      </c>
      <c r="V1692" s="231"/>
      <c r="W1692" s="232"/>
    </row>
    <row r="1693" s="83" customFormat="1" ht="26" customHeight="1" spans="1:23">
      <c r="A1693" s="189" t="s">
        <v>1751</v>
      </c>
      <c r="B1693" s="49" t="s">
        <v>20</v>
      </c>
      <c r="C1693" s="31" t="s">
        <v>5980</v>
      </c>
      <c r="D1693" s="49" t="s">
        <v>5981</v>
      </c>
      <c r="E1693" s="44">
        <v>45069</v>
      </c>
      <c r="F1693" s="49" t="s">
        <v>5934</v>
      </c>
      <c r="G1693" s="47" t="s">
        <v>5872</v>
      </c>
      <c r="H1693" s="46">
        <v>1</v>
      </c>
      <c r="I1693" s="129">
        <v>1</v>
      </c>
      <c r="J1693" s="48">
        <v>479250</v>
      </c>
      <c r="K1693" s="51">
        <v>455287.5</v>
      </c>
      <c r="L1693" s="34">
        <v>23962.5</v>
      </c>
      <c r="M1693" s="49" t="s">
        <v>2123</v>
      </c>
      <c r="N1693" s="49" t="s">
        <v>2124</v>
      </c>
      <c r="O1693" s="33" t="s">
        <v>2011</v>
      </c>
      <c r="P1693" s="49" t="s">
        <v>2081</v>
      </c>
      <c r="Q1693" s="49" t="s">
        <v>2103</v>
      </c>
      <c r="R1693" s="49" t="s">
        <v>2128</v>
      </c>
      <c r="S1693" s="33" t="s">
        <v>2084</v>
      </c>
      <c r="T1693" s="130" t="s">
        <v>2081</v>
      </c>
      <c r="U1693" s="35" t="s">
        <v>800</v>
      </c>
      <c r="V1693" s="231"/>
      <c r="W1693" s="232"/>
    </row>
    <row r="1694" s="83" customFormat="1" ht="26" customHeight="1" spans="1:23">
      <c r="A1694" s="189" t="s">
        <v>1751</v>
      </c>
      <c r="B1694" s="49" t="s">
        <v>20</v>
      </c>
      <c r="C1694" s="31" t="s">
        <v>5982</v>
      </c>
      <c r="D1694" s="49" t="s">
        <v>5983</v>
      </c>
      <c r="E1694" s="44">
        <v>45069</v>
      </c>
      <c r="F1694" s="49" t="s">
        <v>5934</v>
      </c>
      <c r="G1694" s="47" t="s">
        <v>5984</v>
      </c>
      <c r="H1694" s="46">
        <v>1</v>
      </c>
      <c r="I1694" s="129">
        <v>1</v>
      </c>
      <c r="J1694" s="48">
        <v>214250</v>
      </c>
      <c r="K1694" s="51">
        <v>203537.5</v>
      </c>
      <c r="L1694" s="34">
        <v>10712.5</v>
      </c>
      <c r="M1694" s="49" t="s">
        <v>2123</v>
      </c>
      <c r="N1694" s="49" t="s">
        <v>2124</v>
      </c>
      <c r="O1694" s="33" t="s">
        <v>2011</v>
      </c>
      <c r="P1694" s="49" t="s">
        <v>2081</v>
      </c>
      <c r="Q1694" s="49" t="s">
        <v>2103</v>
      </c>
      <c r="R1694" s="49" t="s">
        <v>2128</v>
      </c>
      <c r="S1694" s="33" t="s">
        <v>2084</v>
      </c>
      <c r="T1694" s="130" t="s">
        <v>2081</v>
      </c>
      <c r="U1694" s="35" t="s">
        <v>800</v>
      </c>
      <c r="V1694" s="231"/>
      <c r="W1694" s="232"/>
    </row>
    <row r="1695" s="83" customFormat="1" ht="26" customHeight="1" spans="1:23">
      <c r="A1695" s="31" t="s">
        <v>1754</v>
      </c>
      <c r="B1695" s="49" t="s">
        <v>20</v>
      </c>
      <c r="C1695" s="31" t="s">
        <v>5985</v>
      </c>
      <c r="D1695" s="49" t="s">
        <v>5986</v>
      </c>
      <c r="E1695" s="44">
        <v>45137</v>
      </c>
      <c r="F1695" s="45" t="s">
        <v>5987</v>
      </c>
      <c r="G1695" s="130" t="s">
        <v>5988</v>
      </c>
      <c r="H1695" s="46">
        <v>5</v>
      </c>
      <c r="I1695" s="129">
        <v>60</v>
      </c>
      <c r="J1695" s="48">
        <v>76320</v>
      </c>
      <c r="K1695" s="51">
        <v>19334.4</v>
      </c>
      <c r="L1695" s="34">
        <v>56985.6</v>
      </c>
      <c r="M1695" s="49" t="s">
        <v>2079</v>
      </c>
      <c r="N1695" s="49" t="s">
        <v>2110</v>
      </c>
      <c r="O1695" s="33" t="s">
        <v>2011</v>
      </c>
      <c r="P1695" s="49" t="s">
        <v>2081</v>
      </c>
      <c r="Q1695" s="49" t="s">
        <v>2103</v>
      </c>
      <c r="R1695" s="49" t="s">
        <v>2128</v>
      </c>
      <c r="S1695" s="33" t="s">
        <v>2084</v>
      </c>
      <c r="T1695" s="130" t="s">
        <v>2081</v>
      </c>
      <c r="U1695" s="35" t="s">
        <v>1672</v>
      </c>
      <c r="V1695" s="231"/>
      <c r="W1695" s="232"/>
    </row>
    <row r="1696" s="83" customFormat="1" ht="26" customHeight="1" spans="1:23">
      <c r="A1696" s="31" t="s">
        <v>1754</v>
      </c>
      <c r="B1696" s="49" t="s">
        <v>20</v>
      </c>
      <c r="C1696" s="31" t="s">
        <v>5989</v>
      </c>
      <c r="D1696" s="49" t="s">
        <v>5990</v>
      </c>
      <c r="E1696" s="44">
        <v>45137</v>
      </c>
      <c r="F1696" s="45" t="s">
        <v>5987</v>
      </c>
      <c r="G1696" s="130" t="s">
        <v>2095</v>
      </c>
      <c r="H1696" s="46">
        <v>5</v>
      </c>
      <c r="I1696" s="129">
        <v>60</v>
      </c>
      <c r="J1696" s="48">
        <v>50400</v>
      </c>
      <c r="K1696" s="51">
        <v>12768</v>
      </c>
      <c r="L1696" s="34">
        <v>37632</v>
      </c>
      <c r="M1696" s="49" t="s">
        <v>2079</v>
      </c>
      <c r="N1696" s="49" t="s">
        <v>2110</v>
      </c>
      <c r="O1696" s="33" t="s">
        <v>2011</v>
      </c>
      <c r="P1696" s="49" t="s">
        <v>2081</v>
      </c>
      <c r="Q1696" s="49" t="s">
        <v>2103</v>
      </c>
      <c r="R1696" s="49" t="s">
        <v>2128</v>
      </c>
      <c r="S1696" s="33" t="s">
        <v>2084</v>
      </c>
      <c r="T1696" s="130" t="s">
        <v>2081</v>
      </c>
      <c r="U1696" s="35" t="s">
        <v>1672</v>
      </c>
      <c r="V1696" s="231"/>
      <c r="W1696" s="232"/>
    </row>
    <row r="1697" s="83" customFormat="1" ht="26" customHeight="1" spans="1:23">
      <c r="A1697" s="31" t="s">
        <v>1754</v>
      </c>
      <c r="B1697" s="49" t="s">
        <v>20</v>
      </c>
      <c r="C1697" s="31" t="s">
        <v>5991</v>
      </c>
      <c r="D1697" s="49" t="s">
        <v>5992</v>
      </c>
      <c r="E1697" s="44">
        <v>45137</v>
      </c>
      <c r="F1697" s="45" t="s">
        <v>5987</v>
      </c>
      <c r="G1697" s="130" t="s">
        <v>2095</v>
      </c>
      <c r="H1697" s="46">
        <v>5</v>
      </c>
      <c r="I1697" s="129">
        <v>60</v>
      </c>
      <c r="J1697" s="48">
        <v>52500</v>
      </c>
      <c r="K1697" s="51">
        <v>13300</v>
      </c>
      <c r="L1697" s="34">
        <v>39200</v>
      </c>
      <c r="M1697" s="49" t="s">
        <v>2079</v>
      </c>
      <c r="N1697" s="49" t="s">
        <v>2096</v>
      </c>
      <c r="O1697" s="33" t="s">
        <v>2011</v>
      </c>
      <c r="P1697" s="49" t="s">
        <v>2081</v>
      </c>
      <c r="Q1697" s="49" t="s">
        <v>2103</v>
      </c>
      <c r="R1697" s="49" t="s">
        <v>2128</v>
      </c>
      <c r="S1697" s="33" t="s">
        <v>2084</v>
      </c>
      <c r="T1697" s="130" t="s">
        <v>2081</v>
      </c>
      <c r="U1697" s="35" t="s">
        <v>1672</v>
      </c>
      <c r="V1697" s="231"/>
      <c r="W1697" s="232"/>
    </row>
    <row r="1698" s="83" customFormat="1" ht="26" customHeight="1" spans="1:23">
      <c r="A1698" s="31" t="s">
        <v>1754</v>
      </c>
      <c r="B1698" s="49" t="s">
        <v>20</v>
      </c>
      <c r="C1698" s="31" t="s">
        <v>5993</v>
      </c>
      <c r="D1698" s="49" t="s">
        <v>5994</v>
      </c>
      <c r="E1698" s="44">
        <v>45137</v>
      </c>
      <c r="F1698" s="45" t="s">
        <v>5987</v>
      </c>
      <c r="G1698" s="130" t="s">
        <v>5988</v>
      </c>
      <c r="H1698" s="46">
        <v>5</v>
      </c>
      <c r="I1698" s="129">
        <v>120</v>
      </c>
      <c r="J1698" s="48">
        <v>287856</v>
      </c>
      <c r="K1698" s="51">
        <v>72923.52</v>
      </c>
      <c r="L1698" s="34">
        <v>214932.48</v>
      </c>
      <c r="M1698" s="49" t="s">
        <v>2079</v>
      </c>
      <c r="N1698" s="49" t="s">
        <v>2096</v>
      </c>
      <c r="O1698" s="33" t="s">
        <v>2011</v>
      </c>
      <c r="P1698" s="49" t="s">
        <v>2081</v>
      </c>
      <c r="Q1698" s="49" t="s">
        <v>2103</v>
      </c>
      <c r="R1698" s="49" t="s">
        <v>2128</v>
      </c>
      <c r="S1698" s="33" t="s">
        <v>2084</v>
      </c>
      <c r="T1698" s="130" t="s">
        <v>2081</v>
      </c>
      <c r="U1698" s="35" t="s">
        <v>1672</v>
      </c>
      <c r="V1698" s="231"/>
      <c r="W1698" s="232"/>
    </row>
    <row r="1699" s="83" customFormat="1" ht="26" customHeight="1" spans="1:23">
      <c r="A1699" s="31" t="s">
        <v>1754</v>
      </c>
      <c r="B1699" s="49" t="s">
        <v>20</v>
      </c>
      <c r="C1699" s="31" t="s">
        <v>5995</v>
      </c>
      <c r="D1699" s="49" t="s">
        <v>5996</v>
      </c>
      <c r="E1699" s="44">
        <v>45137</v>
      </c>
      <c r="F1699" s="45" t="s">
        <v>5987</v>
      </c>
      <c r="G1699" s="130" t="s">
        <v>5988</v>
      </c>
      <c r="H1699" s="46">
        <v>5</v>
      </c>
      <c r="I1699" s="129">
        <v>120</v>
      </c>
      <c r="J1699" s="48">
        <v>259200</v>
      </c>
      <c r="K1699" s="56">
        <v>259200</v>
      </c>
      <c r="L1699" s="48">
        <v>0</v>
      </c>
      <c r="M1699" s="49" t="s">
        <v>2079</v>
      </c>
      <c r="N1699" s="49" t="s">
        <v>2096</v>
      </c>
      <c r="O1699" s="33" t="s">
        <v>2011</v>
      </c>
      <c r="P1699" s="49" t="s">
        <v>2144</v>
      </c>
      <c r="Q1699" s="49" t="s">
        <v>2082</v>
      </c>
      <c r="R1699" s="49" t="s">
        <v>2196</v>
      </c>
      <c r="S1699" s="33" t="s">
        <v>2084</v>
      </c>
      <c r="T1699" s="130" t="s">
        <v>2083</v>
      </c>
      <c r="U1699" s="35" t="s">
        <v>1672</v>
      </c>
      <c r="V1699" s="231"/>
      <c r="W1699" s="232"/>
    </row>
    <row r="1700" s="83" customFormat="1" ht="26" customHeight="1" spans="1:23">
      <c r="A1700" s="31" t="s">
        <v>1754</v>
      </c>
      <c r="B1700" s="49" t="s">
        <v>20</v>
      </c>
      <c r="C1700" s="31" t="s">
        <v>5997</v>
      </c>
      <c r="D1700" s="49" t="s">
        <v>5998</v>
      </c>
      <c r="E1700" s="44">
        <v>45137</v>
      </c>
      <c r="F1700" s="45" t="s">
        <v>5987</v>
      </c>
      <c r="G1700" s="130" t="s">
        <v>5795</v>
      </c>
      <c r="H1700" s="46">
        <v>5</v>
      </c>
      <c r="I1700" s="129">
        <v>150</v>
      </c>
      <c r="J1700" s="48">
        <v>126000</v>
      </c>
      <c r="K1700" s="51">
        <v>31920</v>
      </c>
      <c r="L1700" s="34">
        <v>94080</v>
      </c>
      <c r="M1700" s="49" t="s">
        <v>2079</v>
      </c>
      <c r="N1700" s="49" t="s">
        <v>2096</v>
      </c>
      <c r="O1700" s="33" t="s">
        <v>2011</v>
      </c>
      <c r="P1700" s="49" t="s">
        <v>2081</v>
      </c>
      <c r="Q1700" s="49" t="s">
        <v>2103</v>
      </c>
      <c r="R1700" s="49" t="s">
        <v>2128</v>
      </c>
      <c r="S1700" s="33" t="s">
        <v>2084</v>
      </c>
      <c r="T1700" s="130" t="s">
        <v>2081</v>
      </c>
      <c r="U1700" s="35" t="s">
        <v>1672</v>
      </c>
      <c r="V1700" s="231"/>
      <c r="W1700" s="232"/>
    </row>
    <row r="1701" s="83" customFormat="1" ht="26" customHeight="1" spans="1:23">
      <c r="A1701" s="31" t="s">
        <v>1754</v>
      </c>
      <c r="B1701" s="49" t="s">
        <v>20</v>
      </c>
      <c r="C1701" s="31" t="s">
        <v>5999</v>
      </c>
      <c r="D1701" s="49" t="s">
        <v>6000</v>
      </c>
      <c r="E1701" s="44">
        <v>45137</v>
      </c>
      <c r="F1701" s="45" t="s">
        <v>5987</v>
      </c>
      <c r="G1701" s="130" t="s">
        <v>2095</v>
      </c>
      <c r="H1701" s="46">
        <v>10</v>
      </c>
      <c r="I1701" s="129">
        <v>2</v>
      </c>
      <c r="J1701" s="48">
        <v>272200</v>
      </c>
      <c r="K1701" s="51">
        <v>34478.6666666667</v>
      </c>
      <c r="L1701" s="34">
        <v>237721.333333333</v>
      </c>
      <c r="M1701" s="49" t="s">
        <v>2079</v>
      </c>
      <c r="N1701" s="49" t="s">
        <v>2096</v>
      </c>
      <c r="O1701" s="33" t="s">
        <v>2011</v>
      </c>
      <c r="P1701" s="49" t="s">
        <v>2081</v>
      </c>
      <c r="Q1701" s="49" t="s">
        <v>2103</v>
      </c>
      <c r="R1701" s="49" t="s">
        <v>2128</v>
      </c>
      <c r="S1701" s="33" t="s">
        <v>2084</v>
      </c>
      <c r="T1701" s="130" t="s">
        <v>2081</v>
      </c>
      <c r="U1701" s="35" t="s">
        <v>1672</v>
      </c>
      <c r="V1701" s="231"/>
      <c r="W1701" s="232"/>
    </row>
    <row r="1702" s="83" customFormat="1" ht="26" customHeight="1" spans="1:23">
      <c r="A1702" s="31" t="s">
        <v>1754</v>
      </c>
      <c r="B1702" s="49" t="s">
        <v>20</v>
      </c>
      <c r="C1702" s="31" t="s">
        <v>6001</v>
      </c>
      <c r="D1702" s="49" t="s">
        <v>6000</v>
      </c>
      <c r="E1702" s="44">
        <v>45137</v>
      </c>
      <c r="F1702" s="45" t="s">
        <v>5987</v>
      </c>
      <c r="G1702" s="130" t="s">
        <v>2095</v>
      </c>
      <c r="H1702" s="46">
        <v>10</v>
      </c>
      <c r="I1702" s="129">
        <v>5</v>
      </c>
      <c r="J1702" s="48">
        <v>680500</v>
      </c>
      <c r="K1702" s="56">
        <v>680500</v>
      </c>
      <c r="L1702" s="48">
        <v>0</v>
      </c>
      <c r="M1702" s="49" t="s">
        <v>2079</v>
      </c>
      <c r="N1702" s="49" t="s">
        <v>2096</v>
      </c>
      <c r="O1702" s="33" t="s">
        <v>2011</v>
      </c>
      <c r="P1702" s="49" t="s">
        <v>2196</v>
      </c>
      <c r="Q1702" s="49" t="s">
        <v>2082</v>
      </c>
      <c r="R1702" s="49" t="s">
        <v>2196</v>
      </c>
      <c r="S1702" s="33" t="s">
        <v>2084</v>
      </c>
      <c r="T1702" s="130" t="s">
        <v>2083</v>
      </c>
      <c r="U1702" s="35" t="s">
        <v>1672</v>
      </c>
      <c r="V1702" s="231"/>
      <c r="W1702" s="232"/>
    </row>
    <row r="1703" s="83" customFormat="1" ht="26" customHeight="1" spans="1:23">
      <c r="A1703" s="31" t="s">
        <v>1754</v>
      </c>
      <c r="B1703" s="49" t="s">
        <v>20</v>
      </c>
      <c r="C1703" s="31" t="s">
        <v>6002</v>
      </c>
      <c r="D1703" s="49" t="s">
        <v>6003</v>
      </c>
      <c r="E1703" s="44">
        <v>45137</v>
      </c>
      <c r="F1703" s="45" t="s">
        <v>5987</v>
      </c>
      <c r="G1703" s="130" t="s">
        <v>2095</v>
      </c>
      <c r="H1703" s="46">
        <v>5</v>
      </c>
      <c r="I1703" s="129">
        <v>15</v>
      </c>
      <c r="J1703" s="48">
        <v>14700</v>
      </c>
      <c r="K1703" s="51">
        <v>3724</v>
      </c>
      <c r="L1703" s="34">
        <v>10976</v>
      </c>
      <c r="M1703" s="49" t="s">
        <v>2079</v>
      </c>
      <c r="N1703" s="49" t="s">
        <v>2096</v>
      </c>
      <c r="O1703" s="33" t="s">
        <v>2011</v>
      </c>
      <c r="P1703" s="49" t="s">
        <v>2081</v>
      </c>
      <c r="Q1703" s="49" t="s">
        <v>2103</v>
      </c>
      <c r="R1703" s="49" t="s">
        <v>2128</v>
      </c>
      <c r="S1703" s="33" t="s">
        <v>2084</v>
      </c>
      <c r="T1703" s="130" t="s">
        <v>2081</v>
      </c>
      <c r="U1703" s="35" t="s">
        <v>1672</v>
      </c>
      <c r="V1703" s="231"/>
      <c r="W1703" s="232"/>
    </row>
    <row r="1704" s="83" customFormat="1" ht="26" customHeight="1" spans="1:23">
      <c r="A1704" s="31" t="s">
        <v>1754</v>
      </c>
      <c r="B1704" s="49" t="s">
        <v>20</v>
      </c>
      <c r="C1704" s="31" t="s">
        <v>6004</v>
      </c>
      <c r="D1704" s="49" t="s">
        <v>6005</v>
      </c>
      <c r="E1704" s="44">
        <v>45137</v>
      </c>
      <c r="F1704" s="45" t="s">
        <v>5987</v>
      </c>
      <c r="G1704" s="130" t="s">
        <v>2092</v>
      </c>
      <c r="H1704" s="46">
        <v>5</v>
      </c>
      <c r="I1704" s="129">
        <v>1</v>
      </c>
      <c r="J1704" s="48">
        <v>1900</v>
      </c>
      <c r="K1704" s="51">
        <v>481.333333333333</v>
      </c>
      <c r="L1704" s="34">
        <v>1418.66666666667</v>
      </c>
      <c r="M1704" s="49" t="s">
        <v>2079</v>
      </c>
      <c r="N1704" s="49" t="s">
        <v>2096</v>
      </c>
      <c r="O1704" s="33" t="s">
        <v>2011</v>
      </c>
      <c r="P1704" s="49" t="s">
        <v>2081</v>
      </c>
      <c r="Q1704" s="49" t="s">
        <v>2103</v>
      </c>
      <c r="R1704" s="49" t="s">
        <v>2128</v>
      </c>
      <c r="S1704" s="33" t="s">
        <v>2084</v>
      </c>
      <c r="T1704" s="130" t="s">
        <v>2081</v>
      </c>
      <c r="U1704" s="35" t="s">
        <v>1672</v>
      </c>
      <c r="V1704" s="231"/>
      <c r="W1704" s="232"/>
    </row>
    <row r="1705" s="83" customFormat="1" ht="26" customHeight="1" spans="1:23">
      <c r="A1705" s="31" t="s">
        <v>1754</v>
      </c>
      <c r="B1705" s="49" t="s">
        <v>20</v>
      </c>
      <c r="C1705" s="31" t="s">
        <v>6006</v>
      </c>
      <c r="D1705" s="49" t="s">
        <v>6005</v>
      </c>
      <c r="E1705" s="44">
        <v>45137</v>
      </c>
      <c r="F1705" s="45" t="s">
        <v>5987</v>
      </c>
      <c r="G1705" s="130" t="s">
        <v>2092</v>
      </c>
      <c r="H1705" s="46">
        <v>5</v>
      </c>
      <c r="I1705" s="129">
        <v>7</v>
      </c>
      <c r="J1705" s="48">
        <v>13300</v>
      </c>
      <c r="K1705" s="56">
        <v>13300</v>
      </c>
      <c r="L1705" s="48">
        <v>0</v>
      </c>
      <c r="M1705" s="49" t="s">
        <v>2079</v>
      </c>
      <c r="N1705" s="49" t="s">
        <v>2096</v>
      </c>
      <c r="O1705" s="33" t="s">
        <v>2011</v>
      </c>
      <c r="P1705" s="49" t="s">
        <v>2196</v>
      </c>
      <c r="Q1705" s="49" t="s">
        <v>2082</v>
      </c>
      <c r="R1705" s="49" t="s">
        <v>2196</v>
      </c>
      <c r="S1705" s="33" t="s">
        <v>2084</v>
      </c>
      <c r="T1705" s="130" t="s">
        <v>2083</v>
      </c>
      <c r="U1705" s="35" t="s">
        <v>1672</v>
      </c>
      <c r="V1705" s="231"/>
      <c r="W1705" s="232"/>
    </row>
    <row r="1706" s="83" customFormat="1" ht="26" customHeight="1" spans="1:23">
      <c r="A1706" s="31" t="s">
        <v>1754</v>
      </c>
      <c r="B1706" s="49" t="s">
        <v>20</v>
      </c>
      <c r="C1706" s="31" t="s">
        <v>6007</v>
      </c>
      <c r="D1706" s="49" t="s">
        <v>6008</v>
      </c>
      <c r="E1706" s="44">
        <v>45137</v>
      </c>
      <c r="F1706" s="45" t="s">
        <v>5987</v>
      </c>
      <c r="G1706" s="130" t="s">
        <v>2092</v>
      </c>
      <c r="H1706" s="46">
        <v>5</v>
      </c>
      <c r="I1706" s="129">
        <v>8</v>
      </c>
      <c r="J1706" s="48">
        <v>39200</v>
      </c>
      <c r="K1706" s="56">
        <v>39200</v>
      </c>
      <c r="L1706" s="48">
        <v>0</v>
      </c>
      <c r="M1706" s="49" t="s">
        <v>2079</v>
      </c>
      <c r="N1706" s="49" t="s">
        <v>2110</v>
      </c>
      <c r="O1706" s="33" t="s">
        <v>2011</v>
      </c>
      <c r="P1706" s="49" t="s">
        <v>2144</v>
      </c>
      <c r="Q1706" s="49" t="s">
        <v>2082</v>
      </c>
      <c r="R1706" s="49" t="s">
        <v>2196</v>
      </c>
      <c r="S1706" s="33" t="s">
        <v>2084</v>
      </c>
      <c r="T1706" s="130" t="s">
        <v>2083</v>
      </c>
      <c r="U1706" s="35" t="s">
        <v>1672</v>
      </c>
      <c r="V1706" s="231"/>
      <c r="W1706" s="232"/>
    </row>
    <row r="1707" s="83" customFormat="1" ht="26" customHeight="1" spans="1:23">
      <c r="A1707" s="31" t="s">
        <v>1754</v>
      </c>
      <c r="B1707" s="49" t="s">
        <v>20</v>
      </c>
      <c r="C1707" s="31" t="s">
        <v>6009</v>
      </c>
      <c r="D1707" s="49" t="s">
        <v>6010</v>
      </c>
      <c r="E1707" s="44">
        <v>45137</v>
      </c>
      <c r="F1707" s="45" t="s">
        <v>5987</v>
      </c>
      <c r="G1707" s="130" t="s">
        <v>2095</v>
      </c>
      <c r="H1707" s="46">
        <v>10</v>
      </c>
      <c r="I1707" s="129">
        <v>3</v>
      </c>
      <c r="J1707" s="48">
        <v>117000</v>
      </c>
      <c r="K1707" s="51">
        <v>14820</v>
      </c>
      <c r="L1707" s="34">
        <v>102180</v>
      </c>
      <c r="M1707" s="49" t="s">
        <v>2079</v>
      </c>
      <c r="N1707" s="49" t="s">
        <v>2096</v>
      </c>
      <c r="O1707" s="33" t="s">
        <v>2011</v>
      </c>
      <c r="P1707" s="49" t="s">
        <v>2081</v>
      </c>
      <c r="Q1707" s="49" t="s">
        <v>2103</v>
      </c>
      <c r="R1707" s="49" t="s">
        <v>2128</v>
      </c>
      <c r="S1707" s="33" t="s">
        <v>2084</v>
      </c>
      <c r="T1707" s="130" t="s">
        <v>2081</v>
      </c>
      <c r="U1707" s="35" t="s">
        <v>1672</v>
      </c>
      <c r="V1707" s="231"/>
      <c r="W1707" s="232"/>
    </row>
    <row r="1708" s="83" customFormat="1" ht="26" customHeight="1" spans="1:23">
      <c r="A1708" s="31" t="s">
        <v>1754</v>
      </c>
      <c r="B1708" s="49" t="s">
        <v>20</v>
      </c>
      <c r="C1708" s="31" t="s">
        <v>6011</v>
      </c>
      <c r="D1708" s="49" t="s">
        <v>6010</v>
      </c>
      <c r="E1708" s="44">
        <v>45137</v>
      </c>
      <c r="F1708" s="45" t="s">
        <v>5987</v>
      </c>
      <c r="G1708" s="130" t="s">
        <v>2095</v>
      </c>
      <c r="H1708" s="46">
        <v>10</v>
      </c>
      <c r="I1708" s="129">
        <v>3</v>
      </c>
      <c r="J1708" s="48">
        <v>117000</v>
      </c>
      <c r="K1708" s="48">
        <v>117000</v>
      </c>
      <c r="L1708" s="48">
        <v>0</v>
      </c>
      <c r="M1708" s="49" t="s">
        <v>2079</v>
      </c>
      <c r="N1708" s="49" t="s">
        <v>2096</v>
      </c>
      <c r="O1708" s="33" t="s">
        <v>2011</v>
      </c>
      <c r="P1708" s="49" t="s">
        <v>2196</v>
      </c>
      <c r="Q1708" s="49" t="s">
        <v>2082</v>
      </c>
      <c r="R1708" s="49" t="s">
        <v>2196</v>
      </c>
      <c r="S1708" s="33" t="s">
        <v>2084</v>
      </c>
      <c r="T1708" s="130" t="s">
        <v>2083</v>
      </c>
      <c r="U1708" s="35" t="s">
        <v>1672</v>
      </c>
      <c r="V1708" s="231"/>
      <c r="W1708" s="232"/>
    </row>
    <row r="1709" s="83" customFormat="1" ht="26" customHeight="1" spans="1:23">
      <c r="A1709" s="31" t="s">
        <v>1754</v>
      </c>
      <c r="B1709" s="49" t="s">
        <v>20</v>
      </c>
      <c r="C1709" s="31" t="s">
        <v>6012</v>
      </c>
      <c r="D1709" s="49" t="s">
        <v>6013</v>
      </c>
      <c r="E1709" s="44">
        <v>45137</v>
      </c>
      <c r="F1709" s="45" t="s">
        <v>5987</v>
      </c>
      <c r="G1709" s="130" t="s">
        <v>2095</v>
      </c>
      <c r="H1709" s="46">
        <v>10</v>
      </c>
      <c r="I1709" s="129">
        <v>2</v>
      </c>
      <c r="J1709" s="48">
        <v>5760</v>
      </c>
      <c r="K1709" s="51">
        <v>729.6</v>
      </c>
      <c r="L1709" s="34">
        <v>5030.4</v>
      </c>
      <c r="M1709" s="49" t="s">
        <v>2079</v>
      </c>
      <c r="N1709" s="49" t="s">
        <v>2096</v>
      </c>
      <c r="O1709" s="33" t="s">
        <v>2011</v>
      </c>
      <c r="P1709" s="49" t="s">
        <v>2081</v>
      </c>
      <c r="Q1709" s="49" t="s">
        <v>2103</v>
      </c>
      <c r="R1709" s="49" t="s">
        <v>2128</v>
      </c>
      <c r="S1709" s="33" t="s">
        <v>2084</v>
      </c>
      <c r="T1709" s="130" t="s">
        <v>2081</v>
      </c>
      <c r="U1709" s="35" t="s">
        <v>1672</v>
      </c>
      <c r="V1709" s="231"/>
      <c r="W1709" s="232"/>
    </row>
    <row r="1710" s="83" customFormat="1" ht="26" customHeight="1" spans="1:23">
      <c r="A1710" s="31" t="s">
        <v>1754</v>
      </c>
      <c r="B1710" s="49" t="s">
        <v>20</v>
      </c>
      <c r="C1710" s="31" t="s">
        <v>6014</v>
      </c>
      <c r="D1710" s="49" t="s">
        <v>6013</v>
      </c>
      <c r="E1710" s="44">
        <v>45137</v>
      </c>
      <c r="F1710" s="45" t="s">
        <v>5987</v>
      </c>
      <c r="G1710" s="130" t="s">
        <v>2095</v>
      </c>
      <c r="H1710" s="46">
        <v>10</v>
      </c>
      <c r="I1710" s="129">
        <v>4</v>
      </c>
      <c r="J1710" s="48">
        <v>11520</v>
      </c>
      <c r="K1710" s="48">
        <v>11520</v>
      </c>
      <c r="L1710" s="48">
        <v>0</v>
      </c>
      <c r="M1710" s="49" t="s">
        <v>2079</v>
      </c>
      <c r="N1710" s="49" t="s">
        <v>2096</v>
      </c>
      <c r="O1710" s="33" t="s">
        <v>2011</v>
      </c>
      <c r="P1710" s="49" t="s">
        <v>2196</v>
      </c>
      <c r="Q1710" s="49" t="s">
        <v>2082</v>
      </c>
      <c r="R1710" s="49" t="s">
        <v>2196</v>
      </c>
      <c r="S1710" s="33" t="s">
        <v>2084</v>
      </c>
      <c r="T1710" s="130" t="s">
        <v>2083</v>
      </c>
      <c r="U1710" s="35" t="s">
        <v>1672</v>
      </c>
      <c r="V1710" s="231"/>
      <c r="W1710" s="232"/>
    </row>
    <row r="1711" s="83" customFormat="1" ht="26" customHeight="1" spans="1:23">
      <c r="A1711" s="31" t="s">
        <v>1754</v>
      </c>
      <c r="B1711" s="49" t="s">
        <v>20</v>
      </c>
      <c r="C1711" s="31" t="s">
        <v>6015</v>
      </c>
      <c r="D1711" s="49" t="s">
        <v>6016</v>
      </c>
      <c r="E1711" s="44">
        <v>45137</v>
      </c>
      <c r="F1711" s="45" t="s">
        <v>5987</v>
      </c>
      <c r="G1711" s="130" t="s">
        <v>2092</v>
      </c>
      <c r="H1711" s="46">
        <v>5</v>
      </c>
      <c r="I1711" s="129">
        <v>6</v>
      </c>
      <c r="J1711" s="48">
        <v>50112</v>
      </c>
      <c r="K1711" s="51">
        <v>12695.04</v>
      </c>
      <c r="L1711" s="34">
        <v>37416.96</v>
      </c>
      <c r="M1711" s="49" t="s">
        <v>2079</v>
      </c>
      <c r="N1711" s="49" t="s">
        <v>2096</v>
      </c>
      <c r="O1711" s="33" t="s">
        <v>2011</v>
      </c>
      <c r="P1711" s="49" t="s">
        <v>2081</v>
      </c>
      <c r="Q1711" s="49" t="s">
        <v>2103</v>
      </c>
      <c r="R1711" s="49" t="s">
        <v>2128</v>
      </c>
      <c r="S1711" s="33" t="s">
        <v>2084</v>
      </c>
      <c r="T1711" s="130" t="s">
        <v>2081</v>
      </c>
      <c r="U1711" s="35" t="s">
        <v>1672</v>
      </c>
      <c r="V1711" s="231"/>
      <c r="W1711" s="232"/>
    </row>
    <row r="1712" s="83" customFormat="1" ht="26" customHeight="1" spans="1:23">
      <c r="A1712" s="31" t="s">
        <v>1754</v>
      </c>
      <c r="B1712" s="49" t="s">
        <v>20</v>
      </c>
      <c r="C1712" s="31" t="s">
        <v>6017</v>
      </c>
      <c r="D1712" s="49" t="s">
        <v>6018</v>
      </c>
      <c r="E1712" s="44">
        <v>45137</v>
      </c>
      <c r="F1712" s="45" t="s">
        <v>5987</v>
      </c>
      <c r="G1712" s="130" t="s">
        <v>2304</v>
      </c>
      <c r="H1712" s="46">
        <v>5</v>
      </c>
      <c r="I1712" s="129">
        <v>6</v>
      </c>
      <c r="J1712" s="48">
        <v>23760</v>
      </c>
      <c r="K1712" s="51">
        <v>6019.2</v>
      </c>
      <c r="L1712" s="34">
        <v>17740.8</v>
      </c>
      <c r="M1712" s="49" t="s">
        <v>2079</v>
      </c>
      <c r="N1712" s="49" t="s">
        <v>2096</v>
      </c>
      <c r="O1712" s="33" t="s">
        <v>2011</v>
      </c>
      <c r="P1712" s="49" t="s">
        <v>2081</v>
      </c>
      <c r="Q1712" s="49" t="s">
        <v>2103</v>
      </c>
      <c r="R1712" s="49" t="s">
        <v>2128</v>
      </c>
      <c r="S1712" s="33" t="s">
        <v>2084</v>
      </c>
      <c r="T1712" s="130" t="s">
        <v>2081</v>
      </c>
      <c r="U1712" s="35" t="s">
        <v>1672</v>
      </c>
      <c r="V1712" s="231"/>
      <c r="W1712" s="232"/>
    </row>
    <row r="1713" s="83" customFormat="1" ht="26" customHeight="1" spans="1:23">
      <c r="A1713" s="31" t="s">
        <v>1754</v>
      </c>
      <c r="B1713" s="49" t="s">
        <v>20</v>
      </c>
      <c r="C1713" s="31" t="s">
        <v>6019</v>
      </c>
      <c r="D1713" s="49" t="s">
        <v>6020</v>
      </c>
      <c r="E1713" s="44">
        <v>45137</v>
      </c>
      <c r="F1713" s="45" t="s">
        <v>5987</v>
      </c>
      <c r="G1713" s="130" t="s">
        <v>3173</v>
      </c>
      <c r="H1713" s="46">
        <v>5</v>
      </c>
      <c r="I1713" s="129">
        <v>60</v>
      </c>
      <c r="J1713" s="48">
        <v>72000</v>
      </c>
      <c r="K1713" s="51">
        <v>18240</v>
      </c>
      <c r="L1713" s="34">
        <v>53760</v>
      </c>
      <c r="M1713" s="49" t="s">
        <v>2079</v>
      </c>
      <c r="N1713" s="49" t="s">
        <v>2096</v>
      </c>
      <c r="O1713" s="33" t="s">
        <v>2011</v>
      </c>
      <c r="P1713" s="49" t="s">
        <v>2081</v>
      </c>
      <c r="Q1713" s="49" t="s">
        <v>2103</v>
      </c>
      <c r="R1713" s="49" t="s">
        <v>2128</v>
      </c>
      <c r="S1713" s="33" t="s">
        <v>2084</v>
      </c>
      <c r="T1713" s="130" t="s">
        <v>2081</v>
      </c>
      <c r="U1713" s="35" t="s">
        <v>1672</v>
      </c>
      <c r="V1713" s="231"/>
      <c r="W1713" s="232"/>
    </row>
    <row r="1714" s="83" customFormat="1" ht="26" customHeight="1" spans="1:23">
      <c r="A1714" s="31" t="s">
        <v>1754</v>
      </c>
      <c r="B1714" s="49" t="s">
        <v>20</v>
      </c>
      <c r="C1714" s="31" t="s">
        <v>6021</v>
      </c>
      <c r="D1714" s="49" t="s">
        <v>6022</v>
      </c>
      <c r="E1714" s="44">
        <v>45137</v>
      </c>
      <c r="F1714" s="45" t="s">
        <v>5987</v>
      </c>
      <c r="G1714" s="130" t="s">
        <v>2092</v>
      </c>
      <c r="H1714" s="46">
        <v>5</v>
      </c>
      <c r="I1714" s="129">
        <v>2</v>
      </c>
      <c r="J1714" s="48">
        <v>250000</v>
      </c>
      <c r="K1714" s="51">
        <v>63333.3333333333</v>
      </c>
      <c r="L1714" s="34">
        <v>186666.666666667</v>
      </c>
      <c r="M1714" s="49" t="s">
        <v>2079</v>
      </c>
      <c r="N1714" s="49" t="s">
        <v>2110</v>
      </c>
      <c r="O1714" s="33" t="s">
        <v>2011</v>
      </c>
      <c r="P1714" s="49" t="s">
        <v>2081</v>
      </c>
      <c r="Q1714" s="49" t="s">
        <v>2103</v>
      </c>
      <c r="R1714" s="49" t="s">
        <v>2128</v>
      </c>
      <c r="S1714" s="33" t="s">
        <v>2084</v>
      </c>
      <c r="T1714" s="130" t="s">
        <v>2081</v>
      </c>
      <c r="U1714" s="35" t="s">
        <v>1672</v>
      </c>
      <c r="V1714" s="231"/>
      <c r="W1714" s="232"/>
    </row>
    <row r="1715" s="83" customFormat="1" ht="26" customHeight="1" spans="1:23">
      <c r="A1715" s="31" t="s">
        <v>1754</v>
      </c>
      <c r="B1715" s="49" t="s">
        <v>20</v>
      </c>
      <c r="C1715" s="31" t="s">
        <v>6023</v>
      </c>
      <c r="D1715" s="49" t="s">
        <v>6024</v>
      </c>
      <c r="E1715" s="44">
        <v>45137</v>
      </c>
      <c r="F1715" s="45" t="s">
        <v>5987</v>
      </c>
      <c r="G1715" s="130" t="s">
        <v>3173</v>
      </c>
      <c r="H1715" s="46">
        <v>5</v>
      </c>
      <c r="I1715" s="129">
        <v>50</v>
      </c>
      <c r="J1715" s="48">
        <v>64000</v>
      </c>
      <c r="K1715" s="51">
        <v>16213.3333333333</v>
      </c>
      <c r="L1715" s="34">
        <v>47786.6666666667</v>
      </c>
      <c r="M1715" s="49" t="s">
        <v>2079</v>
      </c>
      <c r="N1715" s="49" t="s">
        <v>2110</v>
      </c>
      <c r="O1715" s="33" t="s">
        <v>2011</v>
      </c>
      <c r="P1715" s="49" t="s">
        <v>2081</v>
      </c>
      <c r="Q1715" s="49" t="s">
        <v>2103</v>
      </c>
      <c r="R1715" s="49" t="s">
        <v>2128</v>
      </c>
      <c r="S1715" s="33" t="s">
        <v>2084</v>
      </c>
      <c r="T1715" s="130" t="s">
        <v>2081</v>
      </c>
      <c r="U1715" s="35" t="s">
        <v>1672</v>
      </c>
      <c r="V1715" s="231"/>
      <c r="W1715" s="232"/>
    </row>
    <row r="1716" s="83" customFormat="1" ht="26" customHeight="1" spans="1:23">
      <c r="A1716" s="31" t="s">
        <v>1754</v>
      </c>
      <c r="B1716" s="49" t="s">
        <v>20</v>
      </c>
      <c r="C1716" s="31" t="s">
        <v>6025</v>
      </c>
      <c r="D1716" s="49" t="s">
        <v>6026</v>
      </c>
      <c r="E1716" s="44">
        <v>45137</v>
      </c>
      <c r="F1716" s="45" t="s">
        <v>5987</v>
      </c>
      <c r="G1716" s="130" t="s">
        <v>2095</v>
      </c>
      <c r="H1716" s="46">
        <v>5</v>
      </c>
      <c r="I1716" s="129">
        <v>50</v>
      </c>
      <c r="J1716" s="48">
        <v>69000</v>
      </c>
      <c r="K1716" s="56">
        <v>69000</v>
      </c>
      <c r="L1716" s="48">
        <v>0</v>
      </c>
      <c r="M1716" s="49" t="s">
        <v>2079</v>
      </c>
      <c r="N1716" s="49" t="s">
        <v>2096</v>
      </c>
      <c r="O1716" s="33" t="s">
        <v>2011</v>
      </c>
      <c r="P1716" s="49" t="s">
        <v>2144</v>
      </c>
      <c r="Q1716" s="49" t="s">
        <v>2082</v>
      </c>
      <c r="R1716" s="49" t="s">
        <v>2196</v>
      </c>
      <c r="S1716" s="33" t="s">
        <v>2084</v>
      </c>
      <c r="T1716" s="130" t="s">
        <v>2083</v>
      </c>
      <c r="U1716" s="35" t="s">
        <v>1672</v>
      </c>
      <c r="V1716" s="231"/>
      <c r="W1716" s="232"/>
    </row>
    <row r="1717" s="83" customFormat="1" ht="26" customHeight="1" spans="1:23">
      <c r="A1717" s="31" t="s">
        <v>1754</v>
      </c>
      <c r="B1717" s="49" t="s">
        <v>20</v>
      </c>
      <c r="C1717" s="31" t="s">
        <v>6027</v>
      </c>
      <c r="D1717" s="49" t="s">
        <v>6028</v>
      </c>
      <c r="E1717" s="44">
        <v>45137</v>
      </c>
      <c r="F1717" s="45" t="s">
        <v>5987</v>
      </c>
      <c r="G1717" s="130" t="s">
        <v>2169</v>
      </c>
      <c r="H1717" s="46">
        <v>5</v>
      </c>
      <c r="I1717" s="129">
        <v>10</v>
      </c>
      <c r="J1717" s="48">
        <v>35000</v>
      </c>
      <c r="K1717" s="56">
        <v>35000</v>
      </c>
      <c r="L1717" s="48">
        <v>0</v>
      </c>
      <c r="M1717" s="49" t="s">
        <v>2079</v>
      </c>
      <c r="N1717" s="49" t="s">
        <v>2096</v>
      </c>
      <c r="O1717" s="33" t="s">
        <v>2011</v>
      </c>
      <c r="P1717" s="49" t="s">
        <v>2144</v>
      </c>
      <c r="Q1717" s="49" t="s">
        <v>2082</v>
      </c>
      <c r="R1717" s="49" t="s">
        <v>2196</v>
      </c>
      <c r="S1717" s="33" t="s">
        <v>2084</v>
      </c>
      <c r="T1717" s="130" t="s">
        <v>2083</v>
      </c>
      <c r="U1717" s="35" t="s">
        <v>1672</v>
      </c>
      <c r="V1717" s="231"/>
      <c r="W1717" s="232"/>
    </row>
    <row r="1718" s="83" customFormat="1" ht="26" customHeight="1" spans="1:23">
      <c r="A1718" s="31" t="s">
        <v>1754</v>
      </c>
      <c r="B1718" s="49" t="s">
        <v>20</v>
      </c>
      <c r="C1718" s="31" t="s">
        <v>6029</v>
      </c>
      <c r="D1718" s="49" t="s">
        <v>6030</v>
      </c>
      <c r="E1718" s="44">
        <v>45137</v>
      </c>
      <c r="F1718" s="45" t="s">
        <v>5987</v>
      </c>
      <c r="G1718" s="130" t="s">
        <v>2888</v>
      </c>
      <c r="H1718" s="46">
        <v>5</v>
      </c>
      <c r="I1718" s="129">
        <v>50</v>
      </c>
      <c r="J1718" s="48">
        <v>43750</v>
      </c>
      <c r="K1718" s="51">
        <v>11083.3333333333</v>
      </c>
      <c r="L1718" s="34">
        <v>32666.6666666667</v>
      </c>
      <c r="M1718" s="49" t="s">
        <v>2079</v>
      </c>
      <c r="N1718" s="49" t="s">
        <v>2096</v>
      </c>
      <c r="O1718" s="33" t="s">
        <v>2011</v>
      </c>
      <c r="P1718" s="49" t="s">
        <v>2081</v>
      </c>
      <c r="Q1718" s="49" t="s">
        <v>2103</v>
      </c>
      <c r="R1718" s="49" t="s">
        <v>2128</v>
      </c>
      <c r="S1718" s="33" t="s">
        <v>2084</v>
      </c>
      <c r="T1718" s="130" t="s">
        <v>2081</v>
      </c>
      <c r="U1718" s="35" t="s">
        <v>1672</v>
      </c>
      <c r="V1718" s="231"/>
      <c r="W1718" s="232"/>
    </row>
    <row r="1719" s="83" customFormat="1" ht="26" customHeight="1" spans="1:23">
      <c r="A1719" s="31" t="s">
        <v>1754</v>
      </c>
      <c r="B1719" s="49" t="s">
        <v>20</v>
      </c>
      <c r="C1719" s="31" t="s">
        <v>6031</v>
      </c>
      <c r="D1719" s="49" t="s">
        <v>6032</v>
      </c>
      <c r="E1719" s="44">
        <v>45137</v>
      </c>
      <c r="F1719" s="45" t="s">
        <v>5987</v>
      </c>
      <c r="G1719" s="130" t="s">
        <v>5795</v>
      </c>
      <c r="H1719" s="46">
        <v>5</v>
      </c>
      <c r="I1719" s="129">
        <v>200</v>
      </c>
      <c r="J1719" s="48">
        <v>171000</v>
      </c>
      <c r="K1719" s="51">
        <v>43320</v>
      </c>
      <c r="L1719" s="34">
        <v>127680</v>
      </c>
      <c r="M1719" s="49" t="s">
        <v>2079</v>
      </c>
      <c r="N1719" s="49" t="s">
        <v>2096</v>
      </c>
      <c r="O1719" s="33" t="s">
        <v>2011</v>
      </c>
      <c r="P1719" s="49" t="s">
        <v>2081</v>
      </c>
      <c r="Q1719" s="49" t="s">
        <v>2103</v>
      </c>
      <c r="R1719" s="49" t="s">
        <v>2128</v>
      </c>
      <c r="S1719" s="33" t="s">
        <v>2084</v>
      </c>
      <c r="T1719" s="130" t="s">
        <v>2081</v>
      </c>
      <c r="U1719" s="35" t="s">
        <v>1672</v>
      </c>
      <c r="V1719" s="231"/>
      <c r="W1719" s="232"/>
    </row>
    <row r="1720" s="83" customFormat="1" ht="26" customHeight="1" spans="1:23">
      <c r="A1720" s="31" t="s">
        <v>1754</v>
      </c>
      <c r="B1720" s="49" t="s">
        <v>20</v>
      </c>
      <c r="C1720" s="31" t="s">
        <v>6033</v>
      </c>
      <c r="D1720" s="49" t="s">
        <v>6034</v>
      </c>
      <c r="E1720" s="44">
        <v>45137</v>
      </c>
      <c r="F1720" s="45" t="s">
        <v>5987</v>
      </c>
      <c r="G1720" s="130" t="s">
        <v>2092</v>
      </c>
      <c r="H1720" s="46">
        <v>5</v>
      </c>
      <c r="I1720" s="129">
        <v>50</v>
      </c>
      <c r="J1720" s="48">
        <v>1225000</v>
      </c>
      <c r="K1720" s="51">
        <v>310333.333333333</v>
      </c>
      <c r="L1720" s="34">
        <v>914666.666666667</v>
      </c>
      <c r="M1720" s="49" t="s">
        <v>2079</v>
      </c>
      <c r="N1720" s="49" t="s">
        <v>2096</v>
      </c>
      <c r="O1720" s="33" t="s">
        <v>2011</v>
      </c>
      <c r="P1720" s="49" t="s">
        <v>2081</v>
      </c>
      <c r="Q1720" s="49" t="s">
        <v>2103</v>
      </c>
      <c r="R1720" s="49" t="s">
        <v>2128</v>
      </c>
      <c r="S1720" s="33" t="s">
        <v>2084</v>
      </c>
      <c r="T1720" s="130" t="s">
        <v>2081</v>
      </c>
      <c r="U1720" s="35" t="s">
        <v>1672</v>
      </c>
      <c r="V1720" s="231"/>
      <c r="W1720" s="232"/>
    </row>
    <row r="1721" s="83" customFormat="1" ht="26" customHeight="1" spans="1:23">
      <c r="A1721" s="31" t="s">
        <v>1754</v>
      </c>
      <c r="B1721" s="49" t="s">
        <v>20</v>
      </c>
      <c r="C1721" s="31" t="s">
        <v>6035</v>
      </c>
      <c r="D1721" s="49" t="s">
        <v>6036</v>
      </c>
      <c r="E1721" s="44">
        <v>45137</v>
      </c>
      <c r="F1721" s="45" t="s">
        <v>5987</v>
      </c>
      <c r="G1721" s="130" t="s">
        <v>2095</v>
      </c>
      <c r="H1721" s="46">
        <v>5</v>
      </c>
      <c r="I1721" s="129">
        <v>10</v>
      </c>
      <c r="J1721" s="48">
        <v>25800</v>
      </c>
      <c r="K1721" s="51">
        <v>6536</v>
      </c>
      <c r="L1721" s="34">
        <v>19264</v>
      </c>
      <c r="M1721" s="49" t="s">
        <v>2079</v>
      </c>
      <c r="N1721" s="49" t="s">
        <v>2096</v>
      </c>
      <c r="O1721" s="33" t="s">
        <v>2011</v>
      </c>
      <c r="P1721" s="49" t="s">
        <v>2081</v>
      </c>
      <c r="Q1721" s="49" t="s">
        <v>2103</v>
      </c>
      <c r="R1721" s="49" t="s">
        <v>2128</v>
      </c>
      <c r="S1721" s="33" t="s">
        <v>2084</v>
      </c>
      <c r="T1721" s="130" t="s">
        <v>2081</v>
      </c>
      <c r="U1721" s="35" t="s">
        <v>1672</v>
      </c>
      <c r="V1721" s="231"/>
      <c r="W1721" s="232"/>
    </row>
    <row r="1722" s="83" customFormat="1" ht="26" customHeight="1" spans="1:23">
      <c r="A1722" s="31" t="s">
        <v>1754</v>
      </c>
      <c r="B1722" s="49" t="s">
        <v>20</v>
      </c>
      <c r="C1722" s="31" t="s">
        <v>6037</v>
      </c>
      <c r="D1722" s="49" t="s">
        <v>6038</v>
      </c>
      <c r="E1722" s="44">
        <v>45137</v>
      </c>
      <c r="F1722" s="45" t="s">
        <v>5987</v>
      </c>
      <c r="G1722" s="130" t="s">
        <v>3342</v>
      </c>
      <c r="H1722" s="46">
        <v>5</v>
      </c>
      <c r="I1722" s="129">
        <v>10</v>
      </c>
      <c r="J1722" s="48">
        <v>8748</v>
      </c>
      <c r="K1722" s="51">
        <v>2216.16</v>
      </c>
      <c r="L1722" s="34">
        <v>6531.84</v>
      </c>
      <c r="M1722" s="49" t="s">
        <v>2079</v>
      </c>
      <c r="N1722" s="49" t="s">
        <v>2096</v>
      </c>
      <c r="O1722" s="33" t="s">
        <v>2011</v>
      </c>
      <c r="P1722" s="49" t="s">
        <v>2081</v>
      </c>
      <c r="Q1722" s="49" t="s">
        <v>2103</v>
      </c>
      <c r="R1722" s="49" t="s">
        <v>2128</v>
      </c>
      <c r="S1722" s="33" t="s">
        <v>2084</v>
      </c>
      <c r="T1722" s="130" t="s">
        <v>2081</v>
      </c>
      <c r="U1722" s="35" t="s">
        <v>1672</v>
      </c>
      <c r="V1722" s="231"/>
      <c r="W1722" s="232"/>
    </row>
    <row r="1723" s="83" customFormat="1" ht="26" customHeight="1" spans="1:23">
      <c r="A1723" s="31" t="s">
        <v>1754</v>
      </c>
      <c r="B1723" s="49" t="s">
        <v>20</v>
      </c>
      <c r="C1723" s="31" t="s">
        <v>6039</v>
      </c>
      <c r="D1723" s="49" t="s">
        <v>6034</v>
      </c>
      <c r="E1723" s="44">
        <v>45137</v>
      </c>
      <c r="F1723" s="45" t="s">
        <v>5987</v>
      </c>
      <c r="G1723" s="130" t="s">
        <v>2092</v>
      </c>
      <c r="H1723" s="46">
        <v>5</v>
      </c>
      <c r="I1723" s="129">
        <v>50</v>
      </c>
      <c r="J1723" s="48">
        <v>250000</v>
      </c>
      <c r="K1723" s="51">
        <v>63333.3333333333</v>
      </c>
      <c r="L1723" s="34">
        <v>186666.666666667</v>
      </c>
      <c r="M1723" s="49" t="s">
        <v>2079</v>
      </c>
      <c r="N1723" s="49" t="s">
        <v>2096</v>
      </c>
      <c r="O1723" s="33" t="s">
        <v>2011</v>
      </c>
      <c r="P1723" s="49" t="s">
        <v>2081</v>
      </c>
      <c r="Q1723" s="49" t="s">
        <v>2103</v>
      </c>
      <c r="R1723" s="49" t="s">
        <v>2128</v>
      </c>
      <c r="S1723" s="33" t="s">
        <v>2084</v>
      </c>
      <c r="T1723" s="130" t="s">
        <v>2081</v>
      </c>
      <c r="U1723" s="35" t="s">
        <v>1672</v>
      </c>
      <c r="V1723" s="231"/>
      <c r="W1723" s="232"/>
    </row>
    <row r="1724" s="83" customFormat="1" ht="26" customHeight="1" spans="1:23">
      <c r="A1724" s="31" t="s">
        <v>1754</v>
      </c>
      <c r="B1724" s="49" t="s">
        <v>20</v>
      </c>
      <c r="C1724" s="31" t="s">
        <v>6040</v>
      </c>
      <c r="D1724" s="49" t="s">
        <v>6041</v>
      </c>
      <c r="E1724" s="44">
        <v>45137</v>
      </c>
      <c r="F1724" s="45" t="s">
        <v>5987</v>
      </c>
      <c r="G1724" s="130" t="s">
        <v>2092</v>
      </c>
      <c r="H1724" s="46">
        <v>5</v>
      </c>
      <c r="I1724" s="129">
        <v>10</v>
      </c>
      <c r="J1724" s="48">
        <v>112000</v>
      </c>
      <c r="K1724" s="51">
        <v>28373.3333333333</v>
      </c>
      <c r="L1724" s="34">
        <v>83626.6666666667</v>
      </c>
      <c r="M1724" s="49" t="s">
        <v>2079</v>
      </c>
      <c r="N1724" s="49" t="s">
        <v>2096</v>
      </c>
      <c r="O1724" s="33" t="s">
        <v>2011</v>
      </c>
      <c r="P1724" s="49" t="s">
        <v>2081</v>
      </c>
      <c r="Q1724" s="49" t="s">
        <v>2103</v>
      </c>
      <c r="R1724" s="49" t="s">
        <v>2128</v>
      </c>
      <c r="S1724" s="33" t="s">
        <v>2084</v>
      </c>
      <c r="T1724" s="130" t="s">
        <v>2081</v>
      </c>
      <c r="U1724" s="35" t="s">
        <v>1672</v>
      </c>
      <c r="V1724" s="231"/>
      <c r="W1724" s="232"/>
    </row>
    <row r="1725" s="83" customFormat="1" ht="26" customHeight="1" spans="1:23">
      <c r="A1725" s="31" t="s">
        <v>1754</v>
      </c>
      <c r="B1725" s="49" t="s">
        <v>20</v>
      </c>
      <c r="C1725" s="31" t="s">
        <v>6042</v>
      </c>
      <c r="D1725" s="49" t="s">
        <v>6043</v>
      </c>
      <c r="E1725" s="44">
        <v>45137</v>
      </c>
      <c r="F1725" s="45" t="s">
        <v>5987</v>
      </c>
      <c r="G1725" s="130" t="s">
        <v>2092</v>
      </c>
      <c r="H1725" s="46">
        <v>5</v>
      </c>
      <c r="I1725" s="129">
        <v>1</v>
      </c>
      <c r="J1725" s="48">
        <v>50000</v>
      </c>
      <c r="K1725" s="51">
        <v>12666.6666666667</v>
      </c>
      <c r="L1725" s="34">
        <v>37333.3333333333</v>
      </c>
      <c r="M1725" s="49" t="s">
        <v>2079</v>
      </c>
      <c r="N1725" s="49" t="s">
        <v>2110</v>
      </c>
      <c r="O1725" s="33" t="s">
        <v>2011</v>
      </c>
      <c r="P1725" s="49" t="s">
        <v>2081</v>
      </c>
      <c r="Q1725" s="49" t="s">
        <v>2103</v>
      </c>
      <c r="R1725" s="49" t="s">
        <v>2128</v>
      </c>
      <c r="S1725" s="33" t="s">
        <v>2084</v>
      </c>
      <c r="T1725" s="130" t="s">
        <v>2081</v>
      </c>
      <c r="U1725" s="35" t="s">
        <v>1672</v>
      </c>
      <c r="V1725" s="231"/>
      <c r="W1725" s="232"/>
    </row>
    <row r="1726" s="83" customFormat="1" ht="26" customHeight="1" spans="1:23">
      <c r="A1726" s="31" t="s">
        <v>1754</v>
      </c>
      <c r="B1726" s="49" t="s">
        <v>20</v>
      </c>
      <c r="C1726" s="31" t="s">
        <v>6044</v>
      </c>
      <c r="D1726" s="49" t="s">
        <v>6045</v>
      </c>
      <c r="E1726" s="44">
        <v>45137</v>
      </c>
      <c r="F1726" s="45" t="s">
        <v>5987</v>
      </c>
      <c r="G1726" s="130" t="s">
        <v>2095</v>
      </c>
      <c r="H1726" s="46">
        <v>5</v>
      </c>
      <c r="I1726" s="129">
        <v>50</v>
      </c>
      <c r="J1726" s="48">
        <v>25000</v>
      </c>
      <c r="K1726" s="51">
        <v>6333.33333333333</v>
      </c>
      <c r="L1726" s="34">
        <v>18666.6666666667</v>
      </c>
      <c r="M1726" s="49" t="s">
        <v>2079</v>
      </c>
      <c r="N1726" s="49" t="s">
        <v>2110</v>
      </c>
      <c r="O1726" s="33" t="s">
        <v>2011</v>
      </c>
      <c r="P1726" s="49" t="s">
        <v>2081</v>
      </c>
      <c r="Q1726" s="49" t="s">
        <v>2103</v>
      </c>
      <c r="R1726" s="49" t="s">
        <v>2128</v>
      </c>
      <c r="S1726" s="33" t="s">
        <v>2084</v>
      </c>
      <c r="T1726" s="130" t="s">
        <v>2081</v>
      </c>
      <c r="U1726" s="35" t="s">
        <v>1672</v>
      </c>
      <c r="V1726" s="231"/>
      <c r="W1726" s="232"/>
    </row>
    <row r="1727" s="83" customFormat="1" ht="26" customHeight="1" spans="1:23">
      <c r="A1727" s="31" t="s">
        <v>1754</v>
      </c>
      <c r="B1727" s="49" t="s">
        <v>20</v>
      </c>
      <c r="C1727" s="31" t="s">
        <v>6046</v>
      </c>
      <c r="D1727" s="49" t="s">
        <v>6047</v>
      </c>
      <c r="E1727" s="44">
        <v>45137</v>
      </c>
      <c r="F1727" s="45" t="s">
        <v>5987</v>
      </c>
      <c r="G1727" s="130" t="s">
        <v>5988</v>
      </c>
      <c r="H1727" s="46">
        <v>5</v>
      </c>
      <c r="I1727" s="129">
        <v>50</v>
      </c>
      <c r="J1727" s="48">
        <v>224700</v>
      </c>
      <c r="K1727" s="51">
        <v>56924</v>
      </c>
      <c r="L1727" s="34">
        <v>167776</v>
      </c>
      <c r="M1727" s="49" t="s">
        <v>2079</v>
      </c>
      <c r="N1727" s="49" t="s">
        <v>2110</v>
      </c>
      <c r="O1727" s="33" t="s">
        <v>2011</v>
      </c>
      <c r="P1727" s="49" t="s">
        <v>2081</v>
      </c>
      <c r="Q1727" s="49" t="s">
        <v>2103</v>
      </c>
      <c r="R1727" s="49" t="s">
        <v>2128</v>
      </c>
      <c r="S1727" s="33" t="s">
        <v>2084</v>
      </c>
      <c r="T1727" s="130" t="s">
        <v>2081</v>
      </c>
      <c r="U1727" s="35" t="s">
        <v>1672</v>
      </c>
      <c r="V1727" s="231"/>
      <c r="W1727" s="232"/>
    </row>
    <row r="1728" s="83" customFormat="1" ht="26" customHeight="1" spans="1:23">
      <c r="A1728" s="31" t="s">
        <v>1754</v>
      </c>
      <c r="B1728" s="49" t="s">
        <v>20</v>
      </c>
      <c r="C1728" s="31" t="s">
        <v>6048</v>
      </c>
      <c r="D1728" s="49" t="s">
        <v>6049</v>
      </c>
      <c r="E1728" s="44">
        <v>45137</v>
      </c>
      <c r="F1728" s="45" t="s">
        <v>5987</v>
      </c>
      <c r="G1728" s="130" t="s">
        <v>2095</v>
      </c>
      <c r="H1728" s="46">
        <v>5</v>
      </c>
      <c r="I1728" s="129">
        <v>50</v>
      </c>
      <c r="J1728" s="48">
        <v>100000</v>
      </c>
      <c r="K1728" s="51">
        <v>25333.3333333333</v>
      </c>
      <c r="L1728" s="34">
        <v>74666.6666666667</v>
      </c>
      <c r="M1728" s="49" t="s">
        <v>2079</v>
      </c>
      <c r="N1728" s="49" t="s">
        <v>2110</v>
      </c>
      <c r="O1728" s="33" t="s">
        <v>2011</v>
      </c>
      <c r="P1728" s="49" t="s">
        <v>2081</v>
      </c>
      <c r="Q1728" s="49" t="s">
        <v>2103</v>
      </c>
      <c r="R1728" s="49" t="s">
        <v>2128</v>
      </c>
      <c r="S1728" s="33" t="s">
        <v>2084</v>
      </c>
      <c r="T1728" s="130" t="s">
        <v>2081</v>
      </c>
      <c r="U1728" s="35" t="s">
        <v>1672</v>
      </c>
      <c r="V1728" s="231"/>
      <c r="W1728" s="232"/>
    </row>
    <row r="1729" s="83" customFormat="1" ht="26" customHeight="1" spans="1:23">
      <c r="A1729" s="31" t="s">
        <v>1754</v>
      </c>
      <c r="B1729" s="49" t="s">
        <v>20</v>
      </c>
      <c r="C1729" s="31" t="s">
        <v>6050</v>
      </c>
      <c r="D1729" s="49" t="s">
        <v>6051</v>
      </c>
      <c r="E1729" s="44">
        <v>45137</v>
      </c>
      <c r="F1729" s="45" t="s">
        <v>5987</v>
      </c>
      <c r="G1729" s="130" t="s">
        <v>6052</v>
      </c>
      <c r="H1729" s="46">
        <v>5</v>
      </c>
      <c r="I1729" s="129">
        <v>50</v>
      </c>
      <c r="J1729" s="48">
        <v>53880</v>
      </c>
      <c r="K1729" s="51">
        <v>13649.6</v>
      </c>
      <c r="L1729" s="34">
        <v>40230.4</v>
      </c>
      <c r="M1729" s="49" t="s">
        <v>2079</v>
      </c>
      <c r="N1729" s="49" t="s">
        <v>2096</v>
      </c>
      <c r="O1729" s="33" t="s">
        <v>2011</v>
      </c>
      <c r="P1729" s="49" t="s">
        <v>2081</v>
      </c>
      <c r="Q1729" s="49" t="s">
        <v>2103</v>
      </c>
      <c r="R1729" s="49" t="s">
        <v>2128</v>
      </c>
      <c r="S1729" s="33" t="s">
        <v>2084</v>
      </c>
      <c r="T1729" s="130" t="s">
        <v>2081</v>
      </c>
      <c r="U1729" s="35" t="s">
        <v>1672</v>
      </c>
      <c r="V1729" s="231"/>
      <c r="W1729" s="232"/>
    </row>
    <row r="1730" s="83" customFormat="1" ht="26" customHeight="1" spans="1:23">
      <c r="A1730" s="31" t="s">
        <v>1754</v>
      </c>
      <c r="B1730" s="49" t="s">
        <v>20</v>
      </c>
      <c r="C1730" s="31" t="s">
        <v>6053</v>
      </c>
      <c r="D1730" s="49" t="s">
        <v>6054</v>
      </c>
      <c r="E1730" s="44">
        <v>45137</v>
      </c>
      <c r="F1730" s="45" t="s">
        <v>5987</v>
      </c>
      <c r="G1730" s="130" t="s">
        <v>2095</v>
      </c>
      <c r="H1730" s="46">
        <v>5</v>
      </c>
      <c r="I1730" s="129">
        <v>50</v>
      </c>
      <c r="J1730" s="48">
        <v>166800</v>
      </c>
      <c r="K1730" s="56">
        <v>166800</v>
      </c>
      <c r="L1730" s="48">
        <v>0</v>
      </c>
      <c r="M1730" s="49" t="s">
        <v>2079</v>
      </c>
      <c r="N1730" s="49" t="s">
        <v>2096</v>
      </c>
      <c r="O1730" s="33" t="s">
        <v>2011</v>
      </c>
      <c r="P1730" s="49" t="s">
        <v>2144</v>
      </c>
      <c r="Q1730" s="49" t="s">
        <v>2082</v>
      </c>
      <c r="R1730" s="49" t="s">
        <v>2196</v>
      </c>
      <c r="S1730" s="33" t="s">
        <v>2084</v>
      </c>
      <c r="T1730" s="130" t="s">
        <v>2083</v>
      </c>
      <c r="U1730" s="35" t="s">
        <v>1672</v>
      </c>
      <c r="V1730" s="231"/>
      <c r="W1730" s="232"/>
    </row>
    <row r="1731" s="83" customFormat="1" ht="26" customHeight="1" spans="1:23">
      <c r="A1731" s="31" t="s">
        <v>1754</v>
      </c>
      <c r="B1731" s="49" t="s">
        <v>20</v>
      </c>
      <c r="C1731" s="31" t="s">
        <v>6055</v>
      </c>
      <c r="D1731" s="49" t="s">
        <v>6056</v>
      </c>
      <c r="E1731" s="44">
        <v>45137</v>
      </c>
      <c r="F1731" s="45" t="s">
        <v>5987</v>
      </c>
      <c r="G1731" s="130" t="s">
        <v>2095</v>
      </c>
      <c r="H1731" s="46">
        <v>5</v>
      </c>
      <c r="I1731" s="129">
        <v>50</v>
      </c>
      <c r="J1731" s="48">
        <v>5000</v>
      </c>
      <c r="K1731" s="56">
        <v>5000</v>
      </c>
      <c r="L1731" s="48">
        <v>0</v>
      </c>
      <c r="M1731" s="49" t="s">
        <v>2079</v>
      </c>
      <c r="N1731" s="49" t="s">
        <v>2110</v>
      </c>
      <c r="O1731" s="33" t="s">
        <v>2011</v>
      </c>
      <c r="P1731" s="49" t="s">
        <v>2144</v>
      </c>
      <c r="Q1731" s="49" t="s">
        <v>2082</v>
      </c>
      <c r="R1731" s="49" t="s">
        <v>2196</v>
      </c>
      <c r="S1731" s="33" t="s">
        <v>2084</v>
      </c>
      <c r="T1731" s="130" t="s">
        <v>2083</v>
      </c>
      <c r="U1731" s="35" t="s">
        <v>1672</v>
      </c>
      <c r="V1731" s="231"/>
      <c r="W1731" s="232"/>
    </row>
    <row r="1732" s="83" customFormat="1" ht="26" customHeight="1" spans="1:23">
      <c r="A1732" s="31" t="s">
        <v>1754</v>
      </c>
      <c r="B1732" s="49" t="s">
        <v>20</v>
      </c>
      <c r="C1732" s="31" t="s">
        <v>6057</v>
      </c>
      <c r="D1732" s="49" t="s">
        <v>6058</v>
      </c>
      <c r="E1732" s="44">
        <v>45137</v>
      </c>
      <c r="F1732" s="45" t="s">
        <v>5987</v>
      </c>
      <c r="G1732" s="130" t="s">
        <v>2095</v>
      </c>
      <c r="H1732" s="46">
        <v>5</v>
      </c>
      <c r="I1732" s="129">
        <v>50</v>
      </c>
      <c r="J1732" s="48">
        <v>40000</v>
      </c>
      <c r="K1732" s="51">
        <v>10133.3333333333</v>
      </c>
      <c r="L1732" s="34">
        <v>29866.6666666667</v>
      </c>
      <c r="M1732" s="49" t="s">
        <v>2079</v>
      </c>
      <c r="N1732" s="49" t="s">
        <v>2110</v>
      </c>
      <c r="O1732" s="33" t="s">
        <v>2011</v>
      </c>
      <c r="P1732" s="49" t="s">
        <v>2081</v>
      </c>
      <c r="Q1732" s="49" t="s">
        <v>2103</v>
      </c>
      <c r="R1732" s="49" t="s">
        <v>2128</v>
      </c>
      <c r="S1732" s="33" t="s">
        <v>2084</v>
      </c>
      <c r="T1732" s="130" t="s">
        <v>2081</v>
      </c>
      <c r="U1732" s="35" t="s">
        <v>1672</v>
      </c>
      <c r="V1732" s="231"/>
      <c r="W1732" s="232"/>
    </row>
    <row r="1733" s="83" customFormat="1" ht="26" customHeight="1" spans="1:23">
      <c r="A1733" s="31" t="s">
        <v>1754</v>
      </c>
      <c r="B1733" s="49" t="s">
        <v>20</v>
      </c>
      <c r="C1733" s="31" t="s">
        <v>6059</v>
      </c>
      <c r="D1733" s="49" t="s">
        <v>6060</v>
      </c>
      <c r="E1733" s="44">
        <v>45137</v>
      </c>
      <c r="F1733" s="45" t="s">
        <v>5987</v>
      </c>
      <c r="G1733" s="130" t="s">
        <v>2092</v>
      </c>
      <c r="H1733" s="46">
        <v>5</v>
      </c>
      <c r="I1733" s="129">
        <v>1</v>
      </c>
      <c r="J1733" s="48">
        <v>55000</v>
      </c>
      <c r="K1733" s="51">
        <v>13933.3333333333</v>
      </c>
      <c r="L1733" s="34">
        <v>41066.6666666667</v>
      </c>
      <c r="M1733" s="49" t="s">
        <v>2079</v>
      </c>
      <c r="N1733" s="49" t="s">
        <v>2110</v>
      </c>
      <c r="O1733" s="33" t="s">
        <v>2011</v>
      </c>
      <c r="P1733" s="49" t="s">
        <v>2081</v>
      </c>
      <c r="Q1733" s="49" t="s">
        <v>2103</v>
      </c>
      <c r="R1733" s="49" t="s">
        <v>2128</v>
      </c>
      <c r="S1733" s="33" t="s">
        <v>2084</v>
      </c>
      <c r="T1733" s="130" t="s">
        <v>2081</v>
      </c>
      <c r="U1733" s="35" t="s">
        <v>1672</v>
      </c>
      <c r="V1733" s="231"/>
      <c r="W1733" s="232"/>
    </row>
    <row r="1734" s="83" customFormat="1" ht="26" customHeight="1" spans="1:23">
      <c r="A1734" s="31" t="s">
        <v>1754</v>
      </c>
      <c r="B1734" s="49" t="s">
        <v>20</v>
      </c>
      <c r="C1734" s="31" t="s">
        <v>6061</v>
      </c>
      <c r="D1734" s="49" t="s">
        <v>6062</v>
      </c>
      <c r="E1734" s="44">
        <v>45137</v>
      </c>
      <c r="F1734" s="45" t="s">
        <v>5987</v>
      </c>
      <c r="G1734" s="130" t="s">
        <v>2095</v>
      </c>
      <c r="H1734" s="46">
        <v>5</v>
      </c>
      <c r="I1734" s="129">
        <v>10</v>
      </c>
      <c r="J1734" s="48">
        <v>44500</v>
      </c>
      <c r="K1734" s="51">
        <v>11273.3333333333</v>
      </c>
      <c r="L1734" s="34">
        <v>33226.6666666667</v>
      </c>
      <c r="M1734" s="49" t="s">
        <v>2079</v>
      </c>
      <c r="N1734" s="49" t="s">
        <v>2096</v>
      </c>
      <c r="O1734" s="33" t="s">
        <v>2011</v>
      </c>
      <c r="P1734" s="49" t="s">
        <v>2081</v>
      </c>
      <c r="Q1734" s="49" t="s">
        <v>2103</v>
      </c>
      <c r="R1734" s="49" t="s">
        <v>2128</v>
      </c>
      <c r="S1734" s="33" t="s">
        <v>2084</v>
      </c>
      <c r="T1734" s="130" t="s">
        <v>2081</v>
      </c>
      <c r="U1734" s="35" t="s">
        <v>1672</v>
      </c>
      <c r="V1734" s="231"/>
      <c r="W1734" s="232"/>
    </row>
    <row r="1735" s="83" customFormat="1" ht="26" customHeight="1" spans="1:23">
      <c r="A1735" s="31" t="s">
        <v>1754</v>
      </c>
      <c r="B1735" s="49" t="s">
        <v>20</v>
      </c>
      <c r="C1735" s="31" t="s">
        <v>6063</v>
      </c>
      <c r="D1735" s="49" t="s">
        <v>6064</v>
      </c>
      <c r="E1735" s="44">
        <v>45137</v>
      </c>
      <c r="F1735" s="45" t="s">
        <v>5987</v>
      </c>
      <c r="G1735" s="130" t="s">
        <v>2635</v>
      </c>
      <c r="H1735" s="46">
        <v>5</v>
      </c>
      <c r="I1735" s="129">
        <v>10</v>
      </c>
      <c r="J1735" s="48">
        <v>390000</v>
      </c>
      <c r="K1735" s="51">
        <v>98800</v>
      </c>
      <c r="L1735" s="34">
        <v>291200</v>
      </c>
      <c r="M1735" s="49" t="s">
        <v>2079</v>
      </c>
      <c r="N1735" s="49" t="s">
        <v>2110</v>
      </c>
      <c r="O1735" s="33" t="s">
        <v>2011</v>
      </c>
      <c r="P1735" s="49" t="s">
        <v>2081</v>
      </c>
      <c r="Q1735" s="49" t="s">
        <v>2103</v>
      </c>
      <c r="R1735" s="49" t="s">
        <v>2128</v>
      </c>
      <c r="S1735" s="33" t="s">
        <v>2084</v>
      </c>
      <c r="T1735" s="130" t="s">
        <v>2081</v>
      </c>
      <c r="U1735" s="35" t="s">
        <v>1672</v>
      </c>
      <c r="V1735" s="231"/>
      <c r="W1735" s="232"/>
    </row>
    <row r="1736" s="83" customFormat="1" ht="26" customHeight="1" spans="1:23">
      <c r="A1736" s="31" t="s">
        <v>1754</v>
      </c>
      <c r="B1736" s="49" t="s">
        <v>20</v>
      </c>
      <c r="C1736" s="31" t="s">
        <v>6065</v>
      </c>
      <c r="D1736" s="49" t="s">
        <v>5990</v>
      </c>
      <c r="E1736" s="44">
        <v>45137</v>
      </c>
      <c r="F1736" s="45" t="s">
        <v>5987</v>
      </c>
      <c r="G1736" s="130" t="s">
        <v>2095</v>
      </c>
      <c r="H1736" s="46">
        <v>5</v>
      </c>
      <c r="I1736" s="129">
        <v>10</v>
      </c>
      <c r="J1736" s="48">
        <v>1536</v>
      </c>
      <c r="K1736" s="51">
        <v>389.12</v>
      </c>
      <c r="L1736" s="34">
        <v>1146.88</v>
      </c>
      <c r="M1736" s="49" t="s">
        <v>2079</v>
      </c>
      <c r="N1736" s="49" t="s">
        <v>2110</v>
      </c>
      <c r="O1736" s="33" t="s">
        <v>2011</v>
      </c>
      <c r="P1736" s="49" t="s">
        <v>2081</v>
      </c>
      <c r="Q1736" s="49" t="s">
        <v>2103</v>
      </c>
      <c r="R1736" s="49" t="s">
        <v>2128</v>
      </c>
      <c r="S1736" s="33" t="s">
        <v>2084</v>
      </c>
      <c r="T1736" s="130" t="s">
        <v>2081</v>
      </c>
      <c r="U1736" s="35" t="s">
        <v>1672</v>
      </c>
      <c r="V1736" s="231"/>
      <c r="W1736" s="232"/>
    </row>
    <row r="1737" s="83" customFormat="1" ht="26" customHeight="1" spans="1:23">
      <c r="A1737" s="31" t="s">
        <v>1754</v>
      </c>
      <c r="B1737" s="49" t="s">
        <v>20</v>
      </c>
      <c r="C1737" s="31" t="s">
        <v>6066</v>
      </c>
      <c r="D1737" s="49" t="s">
        <v>6067</v>
      </c>
      <c r="E1737" s="44">
        <v>45137</v>
      </c>
      <c r="F1737" s="45" t="s">
        <v>5987</v>
      </c>
      <c r="G1737" s="130" t="s">
        <v>6052</v>
      </c>
      <c r="H1737" s="46">
        <v>5</v>
      </c>
      <c r="I1737" s="129">
        <v>10</v>
      </c>
      <c r="J1737" s="48">
        <v>23760</v>
      </c>
      <c r="K1737" s="51">
        <v>6019.2</v>
      </c>
      <c r="L1737" s="34">
        <v>17740.8</v>
      </c>
      <c r="M1737" s="49" t="s">
        <v>2079</v>
      </c>
      <c r="N1737" s="49" t="s">
        <v>2110</v>
      </c>
      <c r="O1737" s="33" t="s">
        <v>2011</v>
      </c>
      <c r="P1737" s="49" t="s">
        <v>2081</v>
      </c>
      <c r="Q1737" s="49" t="s">
        <v>2103</v>
      </c>
      <c r="R1737" s="49" t="s">
        <v>2128</v>
      </c>
      <c r="S1737" s="33" t="s">
        <v>2084</v>
      </c>
      <c r="T1737" s="130" t="s">
        <v>2081</v>
      </c>
      <c r="U1737" s="35" t="s">
        <v>1672</v>
      </c>
      <c r="V1737" s="231"/>
      <c r="W1737" s="232"/>
    </row>
    <row r="1738" s="83" customFormat="1" ht="26" customHeight="1" spans="1:23">
      <c r="A1738" s="31" t="s">
        <v>1754</v>
      </c>
      <c r="B1738" s="49" t="s">
        <v>20</v>
      </c>
      <c r="C1738" s="31" t="s">
        <v>6068</v>
      </c>
      <c r="D1738" s="49" t="s">
        <v>6069</v>
      </c>
      <c r="E1738" s="44">
        <v>45137</v>
      </c>
      <c r="F1738" s="45" t="s">
        <v>5987</v>
      </c>
      <c r="G1738" s="130" t="s">
        <v>6052</v>
      </c>
      <c r="H1738" s="46">
        <v>5</v>
      </c>
      <c r="I1738" s="129">
        <v>10</v>
      </c>
      <c r="J1738" s="48">
        <v>7160</v>
      </c>
      <c r="K1738" s="51">
        <v>1813.86666666667</v>
      </c>
      <c r="L1738" s="34">
        <v>5346.13333333333</v>
      </c>
      <c r="M1738" s="49" t="s">
        <v>2079</v>
      </c>
      <c r="N1738" s="49" t="s">
        <v>2110</v>
      </c>
      <c r="O1738" s="33" t="s">
        <v>2011</v>
      </c>
      <c r="P1738" s="49" t="s">
        <v>2081</v>
      </c>
      <c r="Q1738" s="49" t="s">
        <v>2103</v>
      </c>
      <c r="R1738" s="49" t="s">
        <v>2128</v>
      </c>
      <c r="S1738" s="33" t="s">
        <v>2084</v>
      </c>
      <c r="T1738" s="130" t="s">
        <v>2081</v>
      </c>
      <c r="U1738" s="35" t="s">
        <v>1672</v>
      </c>
      <c r="V1738" s="231"/>
      <c r="W1738" s="232"/>
    </row>
    <row r="1739" s="83" customFormat="1" ht="26" customHeight="1" spans="1:23">
      <c r="A1739" s="31" t="s">
        <v>1754</v>
      </c>
      <c r="B1739" s="49" t="s">
        <v>20</v>
      </c>
      <c r="C1739" s="31" t="s">
        <v>6070</v>
      </c>
      <c r="D1739" s="49" t="s">
        <v>6071</v>
      </c>
      <c r="E1739" s="44">
        <v>45137</v>
      </c>
      <c r="F1739" s="45" t="s">
        <v>5987</v>
      </c>
      <c r="G1739" s="130" t="s">
        <v>2095</v>
      </c>
      <c r="H1739" s="46">
        <v>5</v>
      </c>
      <c r="I1739" s="129">
        <v>10</v>
      </c>
      <c r="J1739" s="48">
        <v>36000</v>
      </c>
      <c r="K1739" s="51">
        <v>9120</v>
      </c>
      <c r="L1739" s="34">
        <v>26880</v>
      </c>
      <c r="M1739" s="49" t="s">
        <v>2079</v>
      </c>
      <c r="N1739" s="49" t="s">
        <v>2110</v>
      </c>
      <c r="O1739" s="33" t="s">
        <v>2011</v>
      </c>
      <c r="P1739" s="49" t="s">
        <v>2081</v>
      </c>
      <c r="Q1739" s="49" t="s">
        <v>2103</v>
      </c>
      <c r="R1739" s="49" t="s">
        <v>2128</v>
      </c>
      <c r="S1739" s="33" t="s">
        <v>2084</v>
      </c>
      <c r="T1739" s="130" t="s">
        <v>2081</v>
      </c>
      <c r="U1739" s="35" t="s">
        <v>1672</v>
      </c>
      <c r="V1739" s="231"/>
      <c r="W1739" s="232"/>
    </row>
    <row r="1740" s="83" customFormat="1" ht="26" customHeight="1" spans="1:23">
      <c r="A1740" s="31" t="s">
        <v>1754</v>
      </c>
      <c r="B1740" s="49" t="s">
        <v>20</v>
      </c>
      <c r="C1740" s="31" t="s">
        <v>6072</v>
      </c>
      <c r="D1740" s="49" t="s">
        <v>6073</v>
      </c>
      <c r="E1740" s="44">
        <v>45137</v>
      </c>
      <c r="F1740" s="45" t="s">
        <v>5987</v>
      </c>
      <c r="G1740" s="130" t="s">
        <v>2095</v>
      </c>
      <c r="H1740" s="46">
        <v>5</v>
      </c>
      <c r="I1740" s="129">
        <v>10</v>
      </c>
      <c r="J1740" s="48">
        <v>3780</v>
      </c>
      <c r="K1740" s="51">
        <v>957.6</v>
      </c>
      <c r="L1740" s="34">
        <v>2822.4</v>
      </c>
      <c r="M1740" s="49" t="s">
        <v>2079</v>
      </c>
      <c r="N1740" s="49" t="s">
        <v>2096</v>
      </c>
      <c r="O1740" s="33" t="s">
        <v>2011</v>
      </c>
      <c r="P1740" s="49" t="s">
        <v>2081</v>
      </c>
      <c r="Q1740" s="49" t="s">
        <v>2103</v>
      </c>
      <c r="R1740" s="49" t="s">
        <v>2128</v>
      </c>
      <c r="S1740" s="33" t="s">
        <v>2084</v>
      </c>
      <c r="T1740" s="130" t="s">
        <v>2081</v>
      </c>
      <c r="U1740" s="35" t="s">
        <v>1672</v>
      </c>
      <c r="V1740" s="231"/>
      <c r="W1740" s="232"/>
    </row>
    <row r="1741" s="83" customFormat="1" ht="26" customHeight="1" spans="1:23">
      <c r="A1741" s="31" t="s">
        <v>1754</v>
      </c>
      <c r="B1741" s="49" t="s">
        <v>20</v>
      </c>
      <c r="C1741" s="31" t="s">
        <v>6074</v>
      </c>
      <c r="D1741" s="49" t="s">
        <v>6073</v>
      </c>
      <c r="E1741" s="44">
        <v>45137</v>
      </c>
      <c r="F1741" s="45" t="s">
        <v>5987</v>
      </c>
      <c r="G1741" s="130" t="s">
        <v>2095</v>
      </c>
      <c r="H1741" s="46">
        <v>5</v>
      </c>
      <c r="I1741" s="129">
        <v>7</v>
      </c>
      <c r="J1741" s="48">
        <v>8820</v>
      </c>
      <c r="K1741" s="48">
        <v>8820</v>
      </c>
      <c r="L1741" s="48">
        <v>0</v>
      </c>
      <c r="M1741" s="49" t="s">
        <v>2079</v>
      </c>
      <c r="N1741" s="49" t="s">
        <v>2096</v>
      </c>
      <c r="O1741" s="33" t="s">
        <v>2011</v>
      </c>
      <c r="P1741" s="49" t="s">
        <v>2196</v>
      </c>
      <c r="Q1741" s="49" t="s">
        <v>2082</v>
      </c>
      <c r="R1741" s="49" t="s">
        <v>2196</v>
      </c>
      <c r="S1741" s="33" t="s">
        <v>2084</v>
      </c>
      <c r="T1741" s="130" t="s">
        <v>2083</v>
      </c>
      <c r="U1741" s="35" t="s">
        <v>1672</v>
      </c>
      <c r="V1741" s="231"/>
      <c r="W1741" s="232"/>
    </row>
    <row r="1742" s="83" customFormat="1" ht="26" customHeight="1" spans="1:23">
      <c r="A1742" s="31" t="s">
        <v>1754</v>
      </c>
      <c r="B1742" s="49" t="s">
        <v>20</v>
      </c>
      <c r="C1742" s="31" t="s">
        <v>6075</v>
      </c>
      <c r="D1742" s="49" t="s">
        <v>6076</v>
      </c>
      <c r="E1742" s="44">
        <v>45137</v>
      </c>
      <c r="F1742" s="45" t="s">
        <v>5987</v>
      </c>
      <c r="G1742" s="130" t="s">
        <v>2095</v>
      </c>
      <c r="H1742" s="46">
        <v>5</v>
      </c>
      <c r="I1742" s="129">
        <v>10</v>
      </c>
      <c r="J1742" s="48">
        <v>3500</v>
      </c>
      <c r="K1742" s="51">
        <v>886.666666666667</v>
      </c>
      <c r="L1742" s="34">
        <v>2613.33333333333</v>
      </c>
      <c r="M1742" s="49" t="s">
        <v>2079</v>
      </c>
      <c r="N1742" s="49" t="s">
        <v>2096</v>
      </c>
      <c r="O1742" s="33" t="s">
        <v>2011</v>
      </c>
      <c r="P1742" s="49" t="s">
        <v>2081</v>
      </c>
      <c r="Q1742" s="49" t="s">
        <v>2103</v>
      </c>
      <c r="R1742" s="49" t="s">
        <v>2128</v>
      </c>
      <c r="S1742" s="33" t="s">
        <v>2084</v>
      </c>
      <c r="T1742" s="130" t="s">
        <v>2081</v>
      </c>
      <c r="U1742" s="35" t="s">
        <v>1672</v>
      </c>
      <c r="V1742" s="231"/>
      <c r="W1742" s="232"/>
    </row>
    <row r="1743" s="83" customFormat="1" ht="26" customHeight="1" spans="1:23">
      <c r="A1743" s="31" t="s">
        <v>1754</v>
      </c>
      <c r="B1743" s="49" t="s">
        <v>20</v>
      </c>
      <c r="C1743" s="31" t="s">
        <v>6077</v>
      </c>
      <c r="D1743" s="49" t="s">
        <v>6076</v>
      </c>
      <c r="E1743" s="44">
        <v>45137</v>
      </c>
      <c r="F1743" s="45" t="s">
        <v>5987</v>
      </c>
      <c r="G1743" s="130" t="s">
        <v>2095</v>
      </c>
      <c r="H1743" s="46">
        <v>5</v>
      </c>
      <c r="I1743" s="129">
        <v>9</v>
      </c>
      <c r="J1743" s="48">
        <v>31500</v>
      </c>
      <c r="K1743" s="48">
        <v>31500</v>
      </c>
      <c r="L1743" s="48">
        <v>0</v>
      </c>
      <c r="M1743" s="49" t="s">
        <v>2079</v>
      </c>
      <c r="N1743" s="49" t="s">
        <v>2096</v>
      </c>
      <c r="O1743" s="33" t="s">
        <v>2011</v>
      </c>
      <c r="P1743" s="49" t="s">
        <v>2196</v>
      </c>
      <c r="Q1743" s="49" t="s">
        <v>2082</v>
      </c>
      <c r="R1743" s="49" t="s">
        <v>2196</v>
      </c>
      <c r="S1743" s="33" t="s">
        <v>2084</v>
      </c>
      <c r="T1743" s="130" t="s">
        <v>2083</v>
      </c>
      <c r="U1743" s="35" t="s">
        <v>1672</v>
      </c>
      <c r="V1743" s="231"/>
      <c r="W1743" s="232"/>
    </row>
    <row r="1744" s="83" customFormat="1" ht="26" customHeight="1" spans="1:23">
      <c r="A1744" s="31" t="s">
        <v>1754</v>
      </c>
      <c r="B1744" s="49" t="s">
        <v>20</v>
      </c>
      <c r="C1744" s="31" t="s">
        <v>6078</v>
      </c>
      <c r="D1744" s="49" t="s">
        <v>6079</v>
      </c>
      <c r="E1744" s="44">
        <v>45137</v>
      </c>
      <c r="F1744" s="45" t="s">
        <v>5987</v>
      </c>
      <c r="G1744" s="130" t="s">
        <v>2190</v>
      </c>
      <c r="H1744" s="46">
        <v>5</v>
      </c>
      <c r="I1744" s="129">
        <v>1</v>
      </c>
      <c r="J1744" s="48">
        <v>4000</v>
      </c>
      <c r="K1744" s="51">
        <v>1013.33333333333</v>
      </c>
      <c r="L1744" s="34">
        <v>2986.66666666667</v>
      </c>
      <c r="M1744" s="49" t="s">
        <v>2079</v>
      </c>
      <c r="N1744" s="49" t="s">
        <v>2096</v>
      </c>
      <c r="O1744" s="33" t="s">
        <v>2011</v>
      </c>
      <c r="P1744" s="49" t="s">
        <v>2081</v>
      </c>
      <c r="Q1744" s="49" t="s">
        <v>2103</v>
      </c>
      <c r="R1744" s="49" t="s">
        <v>2128</v>
      </c>
      <c r="S1744" s="33" t="s">
        <v>2084</v>
      </c>
      <c r="T1744" s="130" t="s">
        <v>2081</v>
      </c>
      <c r="U1744" s="35" t="s">
        <v>1672</v>
      </c>
      <c r="V1744" s="231"/>
      <c r="W1744" s="232"/>
    </row>
    <row r="1745" s="83" customFormat="1" ht="26" customHeight="1" spans="1:23">
      <c r="A1745" s="31" t="s">
        <v>1754</v>
      </c>
      <c r="B1745" s="49" t="s">
        <v>20</v>
      </c>
      <c r="C1745" s="31" t="s">
        <v>6080</v>
      </c>
      <c r="D1745" s="49" t="s">
        <v>6081</v>
      </c>
      <c r="E1745" s="44">
        <v>45137</v>
      </c>
      <c r="F1745" s="45" t="s">
        <v>5987</v>
      </c>
      <c r="G1745" s="130" t="s">
        <v>2190</v>
      </c>
      <c r="H1745" s="46">
        <v>5</v>
      </c>
      <c r="I1745" s="129">
        <v>2</v>
      </c>
      <c r="J1745" s="48">
        <v>30000</v>
      </c>
      <c r="K1745" s="51">
        <v>7600</v>
      </c>
      <c r="L1745" s="34">
        <v>22400</v>
      </c>
      <c r="M1745" s="49" t="s">
        <v>2079</v>
      </c>
      <c r="N1745" s="76" t="s">
        <v>2089</v>
      </c>
      <c r="O1745" s="33" t="s">
        <v>2011</v>
      </c>
      <c r="P1745" s="49" t="s">
        <v>2081</v>
      </c>
      <c r="Q1745" s="49" t="s">
        <v>2103</v>
      </c>
      <c r="R1745" s="49" t="s">
        <v>2128</v>
      </c>
      <c r="S1745" s="33" t="s">
        <v>2084</v>
      </c>
      <c r="T1745" s="130" t="s">
        <v>2081</v>
      </c>
      <c r="U1745" s="35" t="s">
        <v>1672</v>
      </c>
      <c r="V1745" s="231"/>
      <c r="W1745" s="232"/>
    </row>
    <row r="1746" s="83" customFormat="1" ht="26" customHeight="1" spans="1:23">
      <c r="A1746" s="31" t="s">
        <v>1754</v>
      </c>
      <c r="B1746" s="49" t="s">
        <v>20</v>
      </c>
      <c r="C1746" s="31" t="s">
        <v>6082</v>
      </c>
      <c r="D1746" s="49" t="s">
        <v>6083</v>
      </c>
      <c r="E1746" s="44">
        <v>45137</v>
      </c>
      <c r="F1746" s="45" t="s">
        <v>5987</v>
      </c>
      <c r="G1746" s="130" t="s">
        <v>2095</v>
      </c>
      <c r="H1746" s="46">
        <v>5</v>
      </c>
      <c r="I1746" s="129">
        <v>1</v>
      </c>
      <c r="J1746" s="48">
        <v>43171.2</v>
      </c>
      <c r="K1746" s="51">
        <v>10936.704</v>
      </c>
      <c r="L1746" s="34">
        <v>32234.496</v>
      </c>
      <c r="M1746" s="49" t="s">
        <v>2079</v>
      </c>
      <c r="N1746" s="49" t="s">
        <v>2096</v>
      </c>
      <c r="O1746" s="33" t="s">
        <v>2011</v>
      </c>
      <c r="P1746" s="49" t="s">
        <v>2081</v>
      </c>
      <c r="Q1746" s="49" t="s">
        <v>2103</v>
      </c>
      <c r="R1746" s="49" t="s">
        <v>2128</v>
      </c>
      <c r="S1746" s="33" t="s">
        <v>2084</v>
      </c>
      <c r="T1746" s="130" t="s">
        <v>2081</v>
      </c>
      <c r="U1746" s="35" t="s">
        <v>1672</v>
      </c>
      <c r="V1746" s="231"/>
      <c r="W1746" s="232"/>
    </row>
    <row r="1747" s="83" customFormat="1" ht="26" customHeight="1" spans="1:23">
      <c r="A1747" s="31" t="s">
        <v>1754</v>
      </c>
      <c r="B1747" s="49" t="s">
        <v>20</v>
      </c>
      <c r="C1747" s="31" t="s">
        <v>6084</v>
      </c>
      <c r="D1747" s="49" t="s">
        <v>5990</v>
      </c>
      <c r="E1747" s="44">
        <v>45137</v>
      </c>
      <c r="F1747" s="45" t="s">
        <v>5987</v>
      </c>
      <c r="G1747" s="130" t="s">
        <v>2095</v>
      </c>
      <c r="H1747" s="46">
        <v>5</v>
      </c>
      <c r="I1747" s="129">
        <v>15</v>
      </c>
      <c r="J1747" s="48">
        <v>17568</v>
      </c>
      <c r="K1747" s="51">
        <v>4450.56</v>
      </c>
      <c r="L1747" s="34">
        <v>13117.44</v>
      </c>
      <c r="M1747" s="49" t="s">
        <v>2079</v>
      </c>
      <c r="N1747" s="49" t="s">
        <v>2110</v>
      </c>
      <c r="O1747" s="33" t="s">
        <v>2011</v>
      </c>
      <c r="P1747" s="49" t="s">
        <v>2081</v>
      </c>
      <c r="Q1747" s="49" t="s">
        <v>2103</v>
      </c>
      <c r="R1747" s="49" t="s">
        <v>2128</v>
      </c>
      <c r="S1747" s="33" t="s">
        <v>2084</v>
      </c>
      <c r="T1747" s="130" t="s">
        <v>2081</v>
      </c>
      <c r="U1747" s="35" t="s">
        <v>1672</v>
      </c>
      <c r="V1747" s="231"/>
      <c r="W1747" s="232"/>
    </row>
    <row r="1748" s="83" customFormat="1" ht="26" customHeight="1" spans="1:23">
      <c r="A1748" s="31" t="s">
        <v>1754</v>
      </c>
      <c r="B1748" s="49" t="s">
        <v>20</v>
      </c>
      <c r="C1748" s="31" t="s">
        <v>6085</v>
      </c>
      <c r="D1748" s="49" t="s">
        <v>6086</v>
      </c>
      <c r="E1748" s="44">
        <v>45137</v>
      </c>
      <c r="F1748" s="45" t="s">
        <v>5987</v>
      </c>
      <c r="G1748" s="130" t="s">
        <v>2095</v>
      </c>
      <c r="H1748" s="46">
        <v>5</v>
      </c>
      <c r="I1748" s="129">
        <v>15</v>
      </c>
      <c r="J1748" s="48">
        <v>12750</v>
      </c>
      <c r="K1748" s="51">
        <v>3230</v>
      </c>
      <c r="L1748" s="34">
        <v>9520</v>
      </c>
      <c r="M1748" s="49" t="s">
        <v>2079</v>
      </c>
      <c r="N1748" s="49" t="s">
        <v>2096</v>
      </c>
      <c r="O1748" s="33" t="s">
        <v>2011</v>
      </c>
      <c r="P1748" s="49" t="s">
        <v>2081</v>
      </c>
      <c r="Q1748" s="49" t="s">
        <v>2103</v>
      </c>
      <c r="R1748" s="49" t="s">
        <v>2128</v>
      </c>
      <c r="S1748" s="33" t="s">
        <v>2084</v>
      </c>
      <c r="T1748" s="130" t="s">
        <v>2081</v>
      </c>
      <c r="U1748" s="35" t="s">
        <v>1672</v>
      </c>
      <c r="V1748" s="231"/>
      <c r="W1748" s="232"/>
    </row>
    <row r="1749" s="83" customFormat="1" ht="26" customHeight="1" spans="1:23">
      <c r="A1749" s="31" t="s">
        <v>1754</v>
      </c>
      <c r="B1749" s="49" t="s">
        <v>20</v>
      </c>
      <c r="C1749" s="31" t="s">
        <v>6087</v>
      </c>
      <c r="D1749" s="49" t="s">
        <v>6088</v>
      </c>
      <c r="E1749" s="44">
        <v>45137</v>
      </c>
      <c r="F1749" s="45" t="s">
        <v>5987</v>
      </c>
      <c r="G1749" s="130" t="s">
        <v>2092</v>
      </c>
      <c r="H1749" s="46">
        <v>5</v>
      </c>
      <c r="I1749" s="129">
        <v>1</v>
      </c>
      <c r="J1749" s="48">
        <v>19000</v>
      </c>
      <c r="K1749" s="51">
        <v>4813.33333333333</v>
      </c>
      <c r="L1749" s="34">
        <v>14186.6666666667</v>
      </c>
      <c r="M1749" s="49" t="s">
        <v>2079</v>
      </c>
      <c r="N1749" s="49" t="s">
        <v>2096</v>
      </c>
      <c r="O1749" s="33" t="s">
        <v>2011</v>
      </c>
      <c r="P1749" s="49" t="s">
        <v>2081</v>
      </c>
      <c r="Q1749" s="49" t="s">
        <v>2103</v>
      </c>
      <c r="R1749" s="49" t="s">
        <v>2128</v>
      </c>
      <c r="S1749" s="33" t="s">
        <v>2084</v>
      </c>
      <c r="T1749" s="130" t="s">
        <v>2081</v>
      </c>
      <c r="U1749" s="35" t="s">
        <v>1672</v>
      </c>
      <c r="V1749" s="231"/>
      <c r="W1749" s="232"/>
    </row>
    <row r="1750" s="83" customFormat="1" ht="26" customHeight="1" spans="1:23">
      <c r="A1750" s="31" t="s">
        <v>1754</v>
      </c>
      <c r="B1750" s="49" t="s">
        <v>20</v>
      </c>
      <c r="C1750" s="31" t="s">
        <v>6089</v>
      </c>
      <c r="D1750" s="49" t="s">
        <v>6090</v>
      </c>
      <c r="E1750" s="44">
        <v>45137</v>
      </c>
      <c r="F1750" s="45" t="s">
        <v>5987</v>
      </c>
      <c r="G1750" s="130" t="s">
        <v>2092</v>
      </c>
      <c r="H1750" s="46">
        <v>5</v>
      </c>
      <c r="I1750" s="129">
        <v>1</v>
      </c>
      <c r="J1750" s="48">
        <v>25000</v>
      </c>
      <c r="K1750" s="51">
        <v>6333.33333333333</v>
      </c>
      <c r="L1750" s="34">
        <v>18666.6666666667</v>
      </c>
      <c r="M1750" s="49" t="s">
        <v>2079</v>
      </c>
      <c r="N1750" s="49" t="s">
        <v>2096</v>
      </c>
      <c r="O1750" s="33" t="s">
        <v>2011</v>
      </c>
      <c r="P1750" s="49" t="s">
        <v>2081</v>
      </c>
      <c r="Q1750" s="49" t="s">
        <v>2103</v>
      </c>
      <c r="R1750" s="49" t="s">
        <v>2128</v>
      </c>
      <c r="S1750" s="33" t="s">
        <v>2084</v>
      </c>
      <c r="T1750" s="130" t="s">
        <v>2081</v>
      </c>
      <c r="U1750" s="35" t="s">
        <v>1672</v>
      </c>
      <c r="V1750" s="231"/>
      <c r="W1750" s="232"/>
    </row>
    <row r="1751" s="83" customFormat="1" ht="26" customHeight="1" spans="1:23">
      <c r="A1751" s="31" t="s">
        <v>1754</v>
      </c>
      <c r="B1751" s="49" t="s">
        <v>20</v>
      </c>
      <c r="C1751" s="31" t="s">
        <v>6091</v>
      </c>
      <c r="D1751" s="49" t="s">
        <v>6092</v>
      </c>
      <c r="E1751" s="44">
        <v>45137</v>
      </c>
      <c r="F1751" s="45" t="s">
        <v>5987</v>
      </c>
      <c r="G1751" s="130" t="s">
        <v>2092</v>
      </c>
      <c r="H1751" s="46">
        <v>5</v>
      </c>
      <c r="I1751" s="129">
        <v>1</v>
      </c>
      <c r="J1751" s="48">
        <v>200000</v>
      </c>
      <c r="K1751" s="51">
        <v>50666.6666666667</v>
      </c>
      <c r="L1751" s="34">
        <v>149333.333333333</v>
      </c>
      <c r="M1751" s="49" t="s">
        <v>2079</v>
      </c>
      <c r="N1751" s="49" t="s">
        <v>2096</v>
      </c>
      <c r="O1751" s="33" t="s">
        <v>2011</v>
      </c>
      <c r="P1751" s="49" t="s">
        <v>2081</v>
      </c>
      <c r="Q1751" s="49" t="s">
        <v>2103</v>
      </c>
      <c r="R1751" s="49" t="s">
        <v>2128</v>
      </c>
      <c r="S1751" s="33" t="s">
        <v>2084</v>
      </c>
      <c r="T1751" s="130" t="s">
        <v>2081</v>
      </c>
      <c r="U1751" s="35" t="s">
        <v>1672</v>
      </c>
      <c r="V1751" s="231"/>
      <c r="W1751" s="232"/>
    </row>
    <row r="1752" s="83" customFormat="1" ht="26" customHeight="1" spans="1:23">
      <c r="A1752" s="31" t="s">
        <v>1754</v>
      </c>
      <c r="B1752" s="49" t="s">
        <v>20</v>
      </c>
      <c r="C1752" s="31" t="s">
        <v>6093</v>
      </c>
      <c r="D1752" s="49" t="s">
        <v>6094</v>
      </c>
      <c r="E1752" s="44">
        <v>45137</v>
      </c>
      <c r="F1752" s="45" t="s">
        <v>5987</v>
      </c>
      <c r="G1752" s="130" t="s">
        <v>2092</v>
      </c>
      <c r="H1752" s="46">
        <v>5</v>
      </c>
      <c r="I1752" s="129">
        <v>3</v>
      </c>
      <c r="J1752" s="48">
        <v>404481</v>
      </c>
      <c r="K1752" s="51">
        <v>102468.52</v>
      </c>
      <c r="L1752" s="34">
        <v>302012.48</v>
      </c>
      <c r="M1752" s="49" t="s">
        <v>2079</v>
      </c>
      <c r="N1752" s="49" t="s">
        <v>2110</v>
      </c>
      <c r="O1752" s="33" t="s">
        <v>2011</v>
      </c>
      <c r="P1752" s="49" t="s">
        <v>2081</v>
      </c>
      <c r="Q1752" s="49" t="s">
        <v>2103</v>
      </c>
      <c r="R1752" s="49" t="s">
        <v>2128</v>
      </c>
      <c r="S1752" s="33" t="s">
        <v>2084</v>
      </c>
      <c r="T1752" s="130" t="s">
        <v>2081</v>
      </c>
      <c r="U1752" s="35" t="s">
        <v>1672</v>
      </c>
      <c r="V1752" s="231"/>
      <c r="W1752" s="232"/>
    </row>
    <row r="1753" s="83" customFormat="1" ht="26" customHeight="1" spans="1:23">
      <c r="A1753" s="31" t="s">
        <v>1754</v>
      </c>
      <c r="B1753" s="49" t="s">
        <v>20</v>
      </c>
      <c r="C1753" s="31" t="s">
        <v>6095</v>
      </c>
      <c r="D1753" s="49" t="s">
        <v>6096</v>
      </c>
      <c r="E1753" s="44">
        <v>45137</v>
      </c>
      <c r="F1753" s="45" t="s">
        <v>5987</v>
      </c>
      <c r="G1753" s="130" t="s">
        <v>2092</v>
      </c>
      <c r="H1753" s="46">
        <v>5</v>
      </c>
      <c r="I1753" s="129">
        <v>30</v>
      </c>
      <c r="J1753" s="48">
        <v>2356200</v>
      </c>
      <c r="K1753" s="51">
        <v>596904</v>
      </c>
      <c r="L1753" s="34">
        <v>1759296</v>
      </c>
      <c r="M1753" s="49" t="s">
        <v>2079</v>
      </c>
      <c r="N1753" s="49" t="s">
        <v>2110</v>
      </c>
      <c r="O1753" s="33" t="s">
        <v>2011</v>
      </c>
      <c r="P1753" s="49" t="s">
        <v>2081</v>
      </c>
      <c r="Q1753" s="49" t="s">
        <v>2103</v>
      </c>
      <c r="R1753" s="49" t="s">
        <v>2128</v>
      </c>
      <c r="S1753" s="33" t="s">
        <v>2084</v>
      </c>
      <c r="T1753" s="130" t="s">
        <v>2081</v>
      </c>
      <c r="U1753" s="35" t="s">
        <v>1672</v>
      </c>
      <c r="V1753" s="231"/>
      <c r="W1753" s="232"/>
    </row>
    <row r="1754" s="83" customFormat="1" ht="26" customHeight="1" spans="1:23">
      <c r="A1754" s="31" t="s">
        <v>1754</v>
      </c>
      <c r="B1754" s="49" t="s">
        <v>20</v>
      </c>
      <c r="C1754" s="31" t="s">
        <v>6097</v>
      </c>
      <c r="D1754" s="49" t="s">
        <v>6098</v>
      </c>
      <c r="E1754" s="44">
        <v>45137</v>
      </c>
      <c r="F1754" s="45" t="s">
        <v>5987</v>
      </c>
      <c r="G1754" s="130" t="s">
        <v>2095</v>
      </c>
      <c r="H1754" s="46">
        <v>5</v>
      </c>
      <c r="I1754" s="129">
        <v>30</v>
      </c>
      <c r="J1754" s="48">
        <v>405000</v>
      </c>
      <c r="K1754" s="51">
        <v>102600</v>
      </c>
      <c r="L1754" s="34">
        <v>302400</v>
      </c>
      <c r="M1754" s="49" t="s">
        <v>2079</v>
      </c>
      <c r="N1754" s="49" t="s">
        <v>2096</v>
      </c>
      <c r="O1754" s="33" t="s">
        <v>2011</v>
      </c>
      <c r="P1754" s="49" t="s">
        <v>2081</v>
      </c>
      <c r="Q1754" s="49" t="s">
        <v>2103</v>
      </c>
      <c r="R1754" s="49" t="s">
        <v>2128</v>
      </c>
      <c r="S1754" s="33" t="s">
        <v>2084</v>
      </c>
      <c r="T1754" s="130" t="s">
        <v>2081</v>
      </c>
      <c r="U1754" s="35" t="s">
        <v>1672</v>
      </c>
      <c r="V1754" s="231"/>
      <c r="W1754" s="232"/>
    </row>
    <row r="1755" s="83" customFormat="1" ht="26" customHeight="1" spans="1:23">
      <c r="A1755" s="31" t="s">
        <v>1754</v>
      </c>
      <c r="B1755" s="49" t="s">
        <v>20</v>
      </c>
      <c r="C1755" s="31" t="s">
        <v>6099</v>
      </c>
      <c r="D1755" s="49" t="s">
        <v>6100</v>
      </c>
      <c r="E1755" s="44">
        <v>45137</v>
      </c>
      <c r="F1755" s="45" t="s">
        <v>5987</v>
      </c>
      <c r="G1755" s="130" t="s">
        <v>2095</v>
      </c>
      <c r="H1755" s="46">
        <v>5</v>
      </c>
      <c r="I1755" s="129">
        <v>30</v>
      </c>
      <c r="J1755" s="48">
        <v>105000</v>
      </c>
      <c r="K1755" s="51">
        <v>26600</v>
      </c>
      <c r="L1755" s="34">
        <v>78400</v>
      </c>
      <c r="M1755" s="49" t="s">
        <v>2079</v>
      </c>
      <c r="N1755" s="49" t="s">
        <v>2096</v>
      </c>
      <c r="O1755" s="33" t="s">
        <v>2011</v>
      </c>
      <c r="P1755" s="49" t="s">
        <v>2081</v>
      </c>
      <c r="Q1755" s="49" t="s">
        <v>2103</v>
      </c>
      <c r="R1755" s="49" t="s">
        <v>2128</v>
      </c>
      <c r="S1755" s="33" t="s">
        <v>2084</v>
      </c>
      <c r="T1755" s="130" t="s">
        <v>2081</v>
      </c>
      <c r="U1755" s="35" t="s">
        <v>1672</v>
      </c>
      <c r="V1755" s="231"/>
      <c r="W1755" s="232"/>
    </row>
    <row r="1756" s="83" customFormat="1" ht="26" customHeight="1" spans="1:23">
      <c r="A1756" s="31" t="s">
        <v>1754</v>
      </c>
      <c r="B1756" s="49" t="s">
        <v>20</v>
      </c>
      <c r="C1756" s="31" t="s">
        <v>6101</v>
      </c>
      <c r="D1756" s="49" t="s">
        <v>6102</v>
      </c>
      <c r="E1756" s="44">
        <v>45137</v>
      </c>
      <c r="F1756" s="45" t="s">
        <v>5987</v>
      </c>
      <c r="G1756" s="130" t="s">
        <v>2095</v>
      </c>
      <c r="H1756" s="46">
        <v>5</v>
      </c>
      <c r="I1756" s="129">
        <v>30</v>
      </c>
      <c r="J1756" s="48">
        <v>135000</v>
      </c>
      <c r="K1756" s="56">
        <v>34200</v>
      </c>
      <c r="L1756" s="48">
        <v>100800</v>
      </c>
      <c r="M1756" s="49" t="s">
        <v>2079</v>
      </c>
      <c r="N1756" s="49" t="s">
        <v>2096</v>
      </c>
      <c r="O1756" s="33" t="s">
        <v>2011</v>
      </c>
      <c r="P1756" s="49" t="s">
        <v>2081</v>
      </c>
      <c r="Q1756" s="49" t="s">
        <v>2103</v>
      </c>
      <c r="R1756" s="49" t="s">
        <v>2128</v>
      </c>
      <c r="S1756" s="33" t="s">
        <v>2084</v>
      </c>
      <c r="T1756" s="130" t="s">
        <v>2081</v>
      </c>
      <c r="U1756" s="35" t="s">
        <v>1672</v>
      </c>
      <c r="V1756" s="231"/>
      <c r="W1756" s="232"/>
    </row>
    <row r="1757" s="83" customFormat="1" ht="26" customHeight="1" spans="1:23">
      <c r="A1757" s="31" t="s">
        <v>1754</v>
      </c>
      <c r="B1757" s="49" t="s">
        <v>20</v>
      </c>
      <c r="C1757" s="31" t="s">
        <v>6103</v>
      </c>
      <c r="D1757" s="49" t="s">
        <v>6104</v>
      </c>
      <c r="E1757" s="44">
        <v>45137</v>
      </c>
      <c r="F1757" s="45" t="s">
        <v>5987</v>
      </c>
      <c r="G1757" s="130" t="s">
        <v>2095</v>
      </c>
      <c r="H1757" s="46">
        <v>5</v>
      </c>
      <c r="I1757" s="129">
        <v>30</v>
      </c>
      <c r="J1757" s="48">
        <v>60000</v>
      </c>
      <c r="K1757" s="56">
        <v>15200</v>
      </c>
      <c r="L1757" s="48">
        <v>44800</v>
      </c>
      <c r="M1757" s="49" t="s">
        <v>2079</v>
      </c>
      <c r="N1757" s="49" t="s">
        <v>2096</v>
      </c>
      <c r="O1757" s="33" t="s">
        <v>2011</v>
      </c>
      <c r="P1757" s="49" t="s">
        <v>2081</v>
      </c>
      <c r="Q1757" s="49" t="s">
        <v>2103</v>
      </c>
      <c r="R1757" s="49" t="s">
        <v>2128</v>
      </c>
      <c r="S1757" s="33" t="s">
        <v>2084</v>
      </c>
      <c r="T1757" s="130" t="s">
        <v>2081</v>
      </c>
      <c r="U1757" s="35" t="s">
        <v>1672</v>
      </c>
      <c r="V1757" s="231"/>
      <c r="W1757" s="232"/>
    </row>
    <row r="1758" s="83" customFormat="1" ht="26" customHeight="1" spans="1:23">
      <c r="A1758" s="31" t="s">
        <v>1754</v>
      </c>
      <c r="B1758" s="49" t="s">
        <v>20</v>
      </c>
      <c r="C1758" s="31" t="s">
        <v>6105</v>
      </c>
      <c r="D1758" s="49" t="s">
        <v>6106</v>
      </c>
      <c r="E1758" s="44">
        <v>45137</v>
      </c>
      <c r="F1758" s="45" t="s">
        <v>5987</v>
      </c>
      <c r="G1758" s="130" t="s">
        <v>2095</v>
      </c>
      <c r="H1758" s="46">
        <v>5</v>
      </c>
      <c r="I1758" s="129">
        <v>18</v>
      </c>
      <c r="J1758" s="48">
        <v>1166400</v>
      </c>
      <c r="K1758" s="56">
        <v>295488</v>
      </c>
      <c r="L1758" s="48">
        <v>870912</v>
      </c>
      <c r="M1758" s="49" t="s">
        <v>2079</v>
      </c>
      <c r="N1758" s="49" t="s">
        <v>2096</v>
      </c>
      <c r="O1758" s="33" t="s">
        <v>2011</v>
      </c>
      <c r="P1758" s="49" t="s">
        <v>2081</v>
      </c>
      <c r="Q1758" s="49" t="s">
        <v>2103</v>
      </c>
      <c r="R1758" s="49" t="s">
        <v>2128</v>
      </c>
      <c r="S1758" s="33" t="s">
        <v>2084</v>
      </c>
      <c r="T1758" s="130" t="s">
        <v>2081</v>
      </c>
      <c r="U1758" s="35" t="s">
        <v>1672</v>
      </c>
      <c r="V1758" s="231"/>
      <c r="W1758" s="232"/>
    </row>
    <row r="1759" s="83" customFormat="1" ht="26" customHeight="1" spans="1:23">
      <c r="A1759" s="31" t="s">
        <v>1754</v>
      </c>
      <c r="B1759" s="49" t="s">
        <v>20</v>
      </c>
      <c r="C1759" s="31" t="s">
        <v>6107</v>
      </c>
      <c r="D1759" s="49" t="s">
        <v>6108</v>
      </c>
      <c r="E1759" s="44">
        <v>45137</v>
      </c>
      <c r="F1759" s="45" t="s">
        <v>5987</v>
      </c>
      <c r="G1759" s="130" t="s">
        <v>2095</v>
      </c>
      <c r="H1759" s="46">
        <v>5</v>
      </c>
      <c r="I1759" s="129">
        <v>28</v>
      </c>
      <c r="J1759" s="48">
        <v>1512000</v>
      </c>
      <c r="K1759" s="56">
        <v>383040</v>
      </c>
      <c r="L1759" s="48">
        <v>1128960</v>
      </c>
      <c r="M1759" s="49" t="s">
        <v>2079</v>
      </c>
      <c r="N1759" s="49" t="s">
        <v>2096</v>
      </c>
      <c r="O1759" s="33" t="s">
        <v>2011</v>
      </c>
      <c r="P1759" s="49" t="s">
        <v>2081</v>
      </c>
      <c r="Q1759" s="49" t="s">
        <v>2103</v>
      </c>
      <c r="R1759" s="49" t="s">
        <v>2128</v>
      </c>
      <c r="S1759" s="33" t="s">
        <v>2084</v>
      </c>
      <c r="T1759" s="130" t="s">
        <v>2081</v>
      </c>
      <c r="U1759" s="35" t="s">
        <v>1672</v>
      </c>
      <c r="V1759" s="231"/>
      <c r="W1759" s="232"/>
    </row>
    <row r="1760" s="83" customFormat="1" ht="26" customHeight="1" spans="1:23">
      <c r="A1760" s="31" t="s">
        <v>1754</v>
      </c>
      <c r="B1760" s="49" t="s">
        <v>20</v>
      </c>
      <c r="C1760" s="31" t="s">
        <v>6109</v>
      </c>
      <c r="D1760" s="49" t="s">
        <v>6110</v>
      </c>
      <c r="E1760" s="44">
        <v>45137</v>
      </c>
      <c r="F1760" s="45" t="s">
        <v>5987</v>
      </c>
      <c r="G1760" s="130" t="s">
        <v>2095</v>
      </c>
      <c r="H1760" s="46">
        <v>5</v>
      </c>
      <c r="I1760" s="129">
        <v>7</v>
      </c>
      <c r="J1760" s="48">
        <v>378000</v>
      </c>
      <c r="K1760" s="56">
        <v>95760</v>
      </c>
      <c r="L1760" s="48">
        <v>282240</v>
      </c>
      <c r="M1760" s="49" t="s">
        <v>2079</v>
      </c>
      <c r="N1760" s="49" t="s">
        <v>2096</v>
      </c>
      <c r="O1760" s="33" t="s">
        <v>2011</v>
      </c>
      <c r="P1760" s="49" t="s">
        <v>2081</v>
      </c>
      <c r="Q1760" s="49" t="s">
        <v>2103</v>
      </c>
      <c r="R1760" s="49" t="s">
        <v>2128</v>
      </c>
      <c r="S1760" s="33" t="s">
        <v>2084</v>
      </c>
      <c r="T1760" s="130" t="s">
        <v>2081</v>
      </c>
      <c r="U1760" s="35" t="s">
        <v>1672</v>
      </c>
      <c r="V1760" s="231"/>
      <c r="W1760" s="232"/>
    </row>
    <row r="1761" s="83" customFormat="1" ht="26" customHeight="1" spans="1:23">
      <c r="A1761" s="31" t="s">
        <v>1754</v>
      </c>
      <c r="B1761" s="49" t="s">
        <v>20</v>
      </c>
      <c r="C1761" s="31" t="s">
        <v>6111</v>
      </c>
      <c r="D1761" s="49" t="s">
        <v>6112</v>
      </c>
      <c r="E1761" s="44">
        <v>45137</v>
      </c>
      <c r="F1761" s="45" t="s">
        <v>5987</v>
      </c>
      <c r="G1761" s="130" t="s">
        <v>2092</v>
      </c>
      <c r="H1761" s="46">
        <v>5</v>
      </c>
      <c r="I1761" s="129">
        <v>20</v>
      </c>
      <c r="J1761" s="48">
        <v>77000</v>
      </c>
      <c r="K1761" s="56">
        <v>19506.6666666667</v>
      </c>
      <c r="L1761" s="48">
        <v>57493.3333333333</v>
      </c>
      <c r="M1761" s="49" t="s">
        <v>2079</v>
      </c>
      <c r="N1761" s="49" t="s">
        <v>2110</v>
      </c>
      <c r="O1761" s="33" t="s">
        <v>2011</v>
      </c>
      <c r="P1761" s="49" t="s">
        <v>2081</v>
      </c>
      <c r="Q1761" s="49" t="s">
        <v>2103</v>
      </c>
      <c r="R1761" s="49" t="s">
        <v>2128</v>
      </c>
      <c r="S1761" s="33" t="s">
        <v>2084</v>
      </c>
      <c r="T1761" s="130" t="s">
        <v>2081</v>
      </c>
      <c r="U1761" s="35" t="s">
        <v>1672</v>
      </c>
      <c r="V1761" s="231"/>
      <c r="W1761" s="232"/>
    </row>
    <row r="1762" s="83" customFormat="1" ht="26" customHeight="1" spans="1:23">
      <c r="A1762" s="31" t="s">
        <v>1754</v>
      </c>
      <c r="B1762" s="49" t="s">
        <v>20</v>
      </c>
      <c r="C1762" s="31" t="s">
        <v>6113</v>
      </c>
      <c r="D1762" s="49" t="s">
        <v>6114</v>
      </c>
      <c r="E1762" s="44">
        <v>45137</v>
      </c>
      <c r="F1762" s="45" t="s">
        <v>5987</v>
      </c>
      <c r="G1762" s="130" t="s">
        <v>2092</v>
      </c>
      <c r="H1762" s="46">
        <v>5</v>
      </c>
      <c r="I1762" s="129">
        <v>20</v>
      </c>
      <c r="J1762" s="48">
        <v>77000</v>
      </c>
      <c r="K1762" s="56">
        <v>19506.6666666667</v>
      </c>
      <c r="L1762" s="48">
        <v>57493.3333333333</v>
      </c>
      <c r="M1762" s="49" t="s">
        <v>2079</v>
      </c>
      <c r="N1762" s="49" t="s">
        <v>2110</v>
      </c>
      <c r="O1762" s="33" t="s">
        <v>2011</v>
      </c>
      <c r="P1762" s="49" t="s">
        <v>2081</v>
      </c>
      <c r="Q1762" s="49" t="s">
        <v>2103</v>
      </c>
      <c r="R1762" s="49" t="s">
        <v>2128</v>
      </c>
      <c r="S1762" s="33" t="s">
        <v>2084</v>
      </c>
      <c r="T1762" s="130" t="s">
        <v>2081</v>
      </c>
      <c r="U1762" s="35" t="s">
        <v>1672</v>
      </c>
      <c r="V1762" s="231"/>
      <c r="W1762" s="232"/>
    </row>
    <row r="1763" s="83" customFormat="1" ht="26" customHeight="1" spans="1:23">
      <c r="A1763" s="31" t="s">
        <v>1754</v>
      </c>
      <c r="B1763" s="49" t="s">
        <v>20</v>
      </c>
      <c r="C1763" s="31" t="s">
        <v>6115</v>
      </c>
      <c r="D1763" s="49" t="s">
        <v>6116</v>
      </c>
      <c r="E1763" s="44">
        <v>45137</v>
      </c>
      <c r="F1763" s="45" t="s">
        <v>5987</v>
      </c>
      <c r="G1763" s="130" t="s">
        <v>2092</v>
      </c>
      <c r="H1763" s="46">
        <v>5</v>
      </c>
      <c r="I1763" s="129">
        <v>20</v>
      </c>
      <c r="J1763" s="48">
        <v>77000</v>
      </c>
      <c r="K1763" s="56">
        <v>19506.6666666667</v>
      </c>
      <c r="L1763" s="48">
        <v>57493.3333333333</v>
      </c>
      <c r="M1763" s="49" t="s">
        <v>2079</v>
      </c>
      <c r="N1763" s="49" t="s">
        <v>2110</v>
      </c>
      <c r="O1763" s="33" t="s">
        <v>2011</v>
      </c>
      <c r="P1763" s="49" t="s">
        <v>2081</v>
      </c>
      <c r="Q1763" s="49" t="s">
        <v>2103</v>
      </c>
      <c r="R1763" s="49" t="s">
        <v>2128</v>
      </c>
      <c r="S1763" s="33" t="s">
        <v>2084</v>
      </c>
      <c r="T1763" s="130" t="s">
        <v>2081</v>
      </c>
      <c r="U1763" s="35" t="s">
        <v>1672</v>
      </c>
      <c r="V1763" s="231"/>
      <c r="W1763" s="232"/>
    </row>
    <row r="1764" s="83" customFormat="1" ht="26" customHeight="1" spans="1:23">
      <c r="A1764" s="31" t="s">
        <v>1754</v>
      </c>
      <c r="B1764" s="49" t="s">
        <v>20</v>
      </c>
      <c r="C1764" s="31" t="s">
        <v>6117</v>
      </c>
      <c r="D1764" s="49" t="s">
        <v>6118</v>
      </c>
      <c r="E1764" s="44">
        <v>45137</v>
      </c>
      <c r="F1764" s="45" t="s">
        <v>5987</v>
      </c>
      <c r="G1764" s="130" t="s">
        <v>2092</v>
      </c>
      <c r="H1764" s="46">
        <v>5</v>
      </c>
      <c r="I1764" s="129">
        <v>30</v>
      </c>
      <c r="J1764" s="48">
        <v>74160</v>
      </c>
      <c r="K1764" s="56">
        <v>18787.2</v>
      </c>
      <c r="L1764" s="48">
        <v>55372.8</v>
      </c>
      <c r="M1764" s="49" t="s">
        <v>2079</v>
      </c>
      <c r="N1764" s="49" t="s">
        <v>2110</v>
      </c>
      <c r="O1764" s="33" t="s">
        <v>2011</v>
      </c>
      <c r="P1764" s="49" t="s">
        <v>2081</v>
      </c>
      <c r="Q1764" s="49" t="s">
        <v>2103</v>
      </c>
      <c r="R1764" s="49" t="s">
        <v>2128</v>
      </c>
      <c r="S1764" s="33" t="s">
        <v>2084</v>
      </c>
      <c r="T1764" s="130" t="s">
        <v>2081</v>
      </c>
      <c r="U1764" s="35" t="s">
        <v>1672</v>
      </c>
      <c r="V1764" s="231"/>
      <c r="W1764" s="232"/>
    </row>
    <row r="1765" s="83" customFormat="1" ht="26" customHeight="1" spans="1:23">
      <c r="A1765" s="31" t="s">
        <v>1754</v>
      </c>
      <c r="B1765" s="49" t="s">
        <v>20</v>
      </c>
      <c r="C1765" s="31" t="s">
        <v>6119</v>
      </c>
      <c r="D1765" s="49" t="s">
        <v>6120</v>
      </c>
      <c r="E1765" s="44">
        <v>45137</v>
      </c>
      <c r="F1765" s="45" t="s">
        <v>5987</v>
      </c>
      <c r="G1765" s="130" t="s">
        <v>2092</v>
      </c>
      <c r="H1765" s="46">
        <v>5</v>
      </c>
      <c r="I1765" s="129">
        <v>30</v>
      </c>
      <c r="J1765" s="48">
        <v>71250</v>
      </c>
      <c r="K1765" s="56">
        <v>18050</v>
      </c>
      <c r="L1765" s="48">
        <v>53200</v>
      </c>
      <c r="M1765" s="49" t="s">
        <v>2079</v>
      </c>
      <c r="N1765" s="49" t="s">
        <v>2110</v>
      </c>
      <c r="O1765" s="33" t="s">
        <v>2011</v>
      </c>
      <c r="P1765" s="49" t="s">
        <v>2081</v>
      </c>
      <c r="Q1765" s="49" t="s">
        <v>2103</v>
      </c>
      <c r="R1765" s="49" t="s">
        <v>2128</v>
      </c>
      <c r="S1765" s="33" t="s">
        <v>2084</v>
      </c>
      <c r="T1765" s="130" t="s">
        <v>2081</v>
      </c>
      <c r="U1765" s="35" t="s">
        <v>1672</v>
      </c>
      <c r="V1765" s="231"/>
      <c r="W1765" s="232"/>
    </row>
    <row r="1766" s="83" customFormat="1" ht="26" customHeight="1" spans="1:23">
      <c r="A1766" s="31" t="s">
        <v>1754</v>
      </c>
      <c r="B1766" s="49" t="s">
        <v>20</v>
      </c>
      <c r="C1766" s="31" t="s">
        <v>6121</v>
      </c>
      <c r="D1766" s="49" t="s">
        <v>6122</v>
      </c>
      <c r="E1766" s="44">
        <v>45137</v>
      </c>
      <c r="F1766" s="45" t="s">
        <v>5987</v>
      </c>
      <c r="G1766" s="130" t="s">
        <v>2092</v>
      </c>
      <c r="H1766" s="46">
        <v>5</v>
      </c>
      <c r="I1766" s="129">
        <v>30</v>
      </c>
      <c r="J1766" s="48">
        <v>127500</v>
      </c>
      <c r="K1766" s="56">
        <v>32300</v>
      </c>
      <c r="L1766" s="48">
        <v>95200</v>
      </c>
      <c r="M1766" s="49" t="s">
        <v>2079</v>
      </c>
      <c r="N1766" s="49" t="s">
        <v>2110</v>
      </c>
      <c r="O1766" s="33" t="s">
        <v>2011</v>
      </c>
      <c r="P1766" s="49" t="s">
        <v>2081</v>
      </c>
      <c r="Q1766" s="49" t="s">
        <v>2103</v>
      </c>
      <c r="R1766" s="49" t="s">
        <v>2128</v>
      </c>
      <c r="S1766" s="33" t="s">
        <v>2084</v>
      </c>
      <c r="T1766" s="130" t="s">
        <v>2081</v>
      </c>
      <c r="U1766" s="35" t="s">
        <v>1672</v>
      </c>
      <c r="V1766" s="231"/>
      <c r="W1766" s="232"/>
    </row>
    <row r="1767" s="83" customFormat="1" ht="26" customHeight="1" spans="1:23">
      <c r="A1767" s="31" t="s">
        <v>1754</v>
      </c>
      <c r="B1767" s="49" t="s">
        <v>20</v>
      </c>
      <c r="C1767" s="31" t="s">
        <v>6123</v>
      </c>
      <c r="D1767" s="49" t="s">
        <v>6124</v>
      </c>
      <c r="E1767" s="44">
        <v>45137</v>
      </c>
      <c r="F1767" s="45" t="s">
        <v>5987</v>
      </c>
      <c r="G1767" s="130" t="s">
        <v>2092</v>
      </c>
      <c r="H1767" s="46">
        <v>5</v>
      </c>
      <c r="I1767" s="129">
        <v>30</v>
      </c>
      <c r="J1767" s="48">
        <v>208500</v>
      </c>
      <c r="K1767" s="56">
        <v>52820</v>
      </c>
      <c r="L1767" s="48">
        <v>155680</v>
      </c>
      <c r="M1767" s="49" t="s">
        <v>2079</v>
      </c>
      <c r="N1767" s="49" t="s">
        <v>2110</v>
      </c>
      <c r="O1767" s="33" t="s">
        <v>2011</v>
      </c>
      <c r="P1767" s="49" t="s">
        <v>2081</v>
      </c>
      <c r="Q1767" s="49" t="s">
        <v>2103</v>
      </c>
      <c r="R1767" s="49" t="s">
        <v>2128</v>
      </c>
      <c r="S1767" s="33" t="s">
        <v>2084</v>
      </c>
      <c r="T1767" s="130" t="s">
        <v>2081</v>
      </c>
      <c r="U1767" s="35" t="s">
        <v>1672</v>
      </c>
      <c r="V1767" s="231"/>
      <c r="W1767" s="232"/>
    </row>
    <row r="1768" s="83" customFormat="1" ht="26" customHeight="1" spans="1:23">
      <c r="A1768" s="31" t="s">
        <v>1754</v>
      </c>
      <c r="B1768" s="49" t="s">
        <v>20</v>
      </c>
      <c r="C1768" s="31" t="s">
        <v>6125</v>
      </c>
      <c r="D1768" s="49" t="s">
        <v>6126</v>
      </c>
      <c r="E1768" s="44">
        <v>45137</v>
      </c>
      <c r="F1768" s="45" t="s">
        <v>5987</v>
      </c>
      <c r="G1768" s="130" t="s">
        <v>2092</v>
      </c>
      <c r="H1768" s="46">
        <v>5</v>
      </c>
      <c r="I1768" s="129">
        <v>30</v>
      </c>
      <c r="J1768" s="48">
        <v>208500</v>
      </c>
      <c r="K1768" s="56">
        <v>52820</v>
      </c>
      <c r="L1768" s="48">
        <v>155680</v>
      </c>
      <c r="M1768" s="49" t="s">
        <v>2079</v>
      </c>
      <c r="N1768" s="49" t="s">
        <v>2110</v>
      </c>
      <c r="O1768" s="33" t="s">
        <v>2011</v>
      </c>
      <c r="P1768" s="49" t="s">
        <v>2081</v>
      </c>
      <c r="Q1768" s="49" t="s">
        <v>2103</v>
      </c>
      <c r="R1768" s="49" t="s">
        <v>2128</v>
      </c>
      <c r="S1768" s="33" t="s">
        <v>2084</v>
      </c>
      <c r="T1768" s="130" t="s">
        <v>2081</v>
      </c>
      <c r="U1768" s="35" t="s">
        <v>1672</v>
      </c>
      <c r="V1768" s="231"/>
      <c r="W1768" s="232"/>
    </row>
    <row r="1769" s="83" customFormat="1" ht="26" customHeight="1" spans="1:23">
      <c r="A1769" s="31" t="s">
        <v>1754</v>
      </c>
      <c r="B1769" s="49" t="s">
        <v>20</v>
      </c>
      <c r="C1769" s="31" t="s">
        <v>6127</v>
      </c>
      <c r="D1769" s="49" t="s">
        <v>6128</v>
      </c>
      <c r="E1769" s="44">
        <v>45137</v>
      </c>
      <c r="F1769" s="45" t="s">
        <v>5987</v>
      </c>
      <c r="G1769" s="130" t="s">
        <v>2092</v>
      </c>
      <c r="H1769" s="46">
        <v>5</v>
      </c>
      <c r="I1769" s="129">
        <v>30</v>
      </c>
      <c r="J1769" s="48">
        <v>71400</v>
      </c>
      <c r="K1769" s="56">
        <v>18088</v>
      </c>
      <c r="L1769" s="48">
        <v>53312</v>
      </c>
      <c r="M1769" s="49" t="s">
        <v>2079</v>
      </c>
      <c r="N1769" s="49" t="s">
        <v>2110</v>
      </c>
      <c r="O1769" s="33" t="s">
        <v>2011</v>
      </c>
      <c r="P1769" s="49" t="s">
        <v>2081</v>
      </c>
      <c r="Q1769" s="49" t="s">
        <v>2103</v>
      </c>
      <c r="R1769" s="49" t="s">
        <v>2128</v>
      </c>
      <c r="S1769" s="33" t="s">
        <v>2084</v>
      </c>
      <c r="T1769" s="130" t="s">
        <v>2081</v>
      </c>
      <c r="U1769" s="35" t="s">
        <v>1672</v>
      </c>
      <c r="V1769" s="231"/>
      <c r="W1769" s="232"/>
    </row>
    <row r="1770" s="83" customFormat="1" ht="26" customHeight="1" spans="1:23">
      <c r="A1770" s="31" t="s">
        <v>1754</v>
      </c>
      <c r="B1770" s="49" t="s">
        <v>20</v>
      </c>
      <c r="C1770" s="31" t="s">
        <v>6129</v>
      </c>
      <c r="D1770" s="49" t="s">
        <v>6130</v>
      </c>
      <c r="E1770" s="44">
        <v>45137</v>
      </c>
      <c r="F1770" s="45" t="s">
        <v>5987</v>
      </c>
      <c r="G1770" s="130" t="s">
        <v>2092</v>
      </c>
      <c r="H1770" s="46">
        <v>5</v>
      </c>
      <c r="I1770" s="129">
        <v>30</v>
      </c>
      <c r="J1770" s="48">
        <v>59610</v>
      </c>
      <c r="K1770" s="56">
        <v>15101.2</v>
      </c>
      <c r="L1770" s="48">
        <v>44508.8</v>
      </c>
      <c r="M1770" s="49" t="s">
        <v>2079</v>
      </c>
      <c r="N1770" s="49" t="s">
        <v>2110</v>
      </c>
      <c r="O1770" s="33" t="s">
        <v>2011</v>
      </c>
      <c r="P1770" s="49" t="s">
        <v>2081</v>
      </c>
      <c r="Q1770" s="49" t="s">
        <v>2103</v>
      </c>
      <c r="R1770" s="49" t="s">
        <v>2128</v>
      </c>
      <c r="S1770" s="33" t="s">
        <v>2084</v>
      </c>
      <c r="T1770" s="130" t="s">
        <v>2081</v>
      </c>
      <c r="U1770" s="35" t="s">
        <v>1672</v>
      </c>
      <c r="V1770" s="231"/>
      <c r="W1770" s="232"/>
    </row>
    <row r="1771" s="83" customFormat="1" ht="26" customHeight="1" spans="1:23">
      <c r="A1771" s="31" t="s">
        <v>1754</v>
      </c>
      <c r="B1771" s="49" t="s">
        <v>20</v>
      </c>
      <c r="C1771" s="31" t="s">
        <v>6131</v>
      </c>
      <c r="D1771" s="49" t="s">
        <v>6132</v>
      </c>
      <c r="E1771" s="44">
        <v>45137</v>
      </c>
      <c r="F1771" s="45" t="s">
        <v>5987</v>
      </c>
      <c r="G1771" s="130" t="s">
        <v>2092</v>
      </c>
      <c r="H1771" s="46">
        <v>5</v>
      </c>
      <c r="I1771" s="129">
        <v>60</v>
      </c>
      <c r="J1771" s="48">
        <v>110460</v>
      </c>
      <c r="K1771" s="56">
        <v>27983.2</v>
      </c>
      <c r="L1771" s="48">
        <v>82476.8</v>
      </c>
      <c r="M1771" s="49" t="s">
        <v>2079</v>
      </c>
      <c r="N1771" s="49" t="s">
        <v>2110</v>
      </c>
      <c r="O1771" s="33" t="s">
        <v>2011</v>
      </c>
      <c r="P1771" s="49" t="s">
        <v>2081</v>
      </c>
      <c r="Q1771" s="49" t="s">
        <v>2103</v>
      </c>
      <c r="R1771" s="49" t="s">
        <v>2128</v>
      </c>
      <c r="S1771" s="33" t="s">
        <v>2084</v>
      </c>
      <c r="T1771" s="130" t="s">
        <v>2081</v>
      </c>
      <c r="U1771" s="35" t="s">
        <v>1672</v>
      </c>
      <c r="V1771" s="231"/>
      <c r="W1771" s="232"/>
    </row>
    <row r="1772" s="83" customFormat="1" ht="26" customHeight="1" spans="1:23">
      <c r="A1772" s="31" t="s">
        <v>1754</v>
      </c>
      <c r="B1772" s="49" t="s">
        <v>20</v>
      </c>
      <c r="C1772" s="31" t="s">
        <v>6133</v>
      </c>
      <c r="D1772" s="49" t="s">
        <v>6134</v>
      </c>
      <c r="E1772" s="44">
        <v>45137</v>
      </c>
      <c r="F1772" s="45" t="s">
        <v>5987</v>
      </c>
      <c r="G1772" s="130" t="s">
        <v>2092</v>
      </c>
      <c r="H1772" s="46">
        <v>5</v>
      </c>
      <c r="I1772" s="129">
        <v>30</v>
      </c>
      <c r="J1772" s="48">
        <v>89400</v>
      </c>
      <c r="K1772" s="56">
        <v>22648</v>
      </c>
      <c r="L1772" s="48">
        <v>66752</v>
      </c>
      <c r="M1772" s="49" t="s">
        <v>2079</v>
      </c>
      <c r="N1772" s="49" t="s">
        <v>2110</v>
      </c>
      <c r="O1772" s="33" t="s">
        <v>2011</v>
      </c>
      <c r="P1772" s="49" t="s">
        <v>2081</v>
      </c>
      <c r="Q1772" s="49" t="s">
        <v>2103</v>
      </c>
      <c r="R1772" s="49" t="s">
        <v>2128</v>
      </c>
      <c r="S1772" s="33" t="s">
        <v>2084</v>
      </c>
      <c r="T1772" s="130" t="s">
        <v>2081</v>
      </c>
      <c r="U1772" s="35" t="s">
        <v>1672</v>
      </c>
      <c r="V1772" s="231"/>
      <c r="W1772" s="232"/>
    </row>
    <row r="1773" s="83" customFormat="1" ht="26" customHeight="1" spans="1:23">
      <c r="A1773" s="31" t="s">
        <v>1754</v>
      </c>
      <c r="B1773" s="49" t="s">
        <v>20</v>
      </c>
      <c r="C1773" s="31" t="s">
        <v>6135</v>
      </c>
      <c r="D1773" s="49" t="s">
        <v>6136</v>
      </c>
      <c r="E1773" s="44">
        <v>45137</v>
      </c>
      <c r="F1773" s="45" t="s">
        <v>5987</v>
      </c>
      <c r="G1773" s="130" t="s">
        <v>2095</v>
      </c>
      <c r="H1773" s="46">
        <v>5</v>
      </c>
      <c r="I1773" s="129">
        <v>50</v>
      </c>
      <c r="J1773" s="48">
        <v>105750</v>
      </c>
      <c r="K1773" s="56">
        <v>26790</v>
      </c>
      <c r="L1773" s="48">
        <v>78960</v>
      </c>
      <c r="M1773" s="49" t="s">
        <v>2079</v>
      </c>
      <c r="N1773" s="49" t="s">
        <v>2110</v>
      </c>
      <c r="O1773" s="33" t="s">
        <v>2011</v>
      </c>
      <c r="P1773" s="49" t="s">
        <v>2081</v>
      </c>
      <c r="Q1773" s="49" t="s">
        <v>2103</v>
      </c>
      <c r="R1773" s="49" t="s">
        <v>2128</v>
      </c>
      <c r="S1773" s="33" t="s">
        <v>2084</v>
      </c>
      <c r="T1773" s="130" t="s">
        <v>2081</v>
      </c>
      <c r="U1773" s="35" t="s">
        <v>1672</v>
      </c>
      <c r="V1773" s="231"/>
      <c r="W1773" s="232"/>
    </row>
    <row r="1774" s="83" customFormat="1" ht="26" customHeight="1" spans="1:23">
      <c r="A1774" s="31" t="s">
        <v>1754</v>
      </c>
      <c r="B1774" s="49" t="s">
        <v>20</v>
      </c>
      <c r="C1774" s="31" t="s">
        <v>6137</v>
      </c>
      <c r="D1774" s="49" t="s">
        <v>6138</v>
      </c>
      <c r="E1774" s="44">
        <v>45137</v>
      </c>
      <c r="F1774" s="45" t="s">
        <v>5987</v>
      </c>
      <c r="G1774" s="130" t="s">
        <v>2095</v>
      </c>
      <c r="H1774" s="46">
        <v>5</v>
      </c>
      <c r="I1774" s="129">
        <v>1</v>
      </c>
      <c r="J1774" s="48">
        <v>6738</v>
      </c>
      <c r="K1774" s="56">
        <v>1706.96</v>
      </c>
      <c r="L1774" s="48">
        <v>5031.04</v>
      </c>
      <c r="M1774" s="49" t="s">
        <v>2079</v>
      </c>
      <c r="N1774" s="49" t="s">
        <v>2110</v>
      </c>
      <c r="O1774" s="33" t="s">
        <v>2011</v>
      </c>
      <c r="P1774" s="49" t="s">
        <v>2081</v>
      </c>
      <c r="Q1774" s="49" t="s">
        <v>2103</v>
      </c>
      <c r="R1774" s="49" t="s">
        <v>2128</v>
      </c>
      <c r="S1774" s="33" t="s">
        <v>2084</v>
      </c>
      <c r="T1774" s="130" t="s">
        <v>2081</v>
      </c>
      <c r="U1774" s="35" t="s">
        <v>1672</v>
      </c>
      <c r="V1774" s="231"/>
      <c r="W1774" s="232"/>
    </row>
    <row r="1775" s="83" customFormat="1" ht="26" customHeight="1" spans="1:23">
      <c r="A1775" s="31" t="s">
        <v>1754</v>
      </c>
      <c r="B1775" s="49" t="s">
        <v>20</v>
      </c>
      <c r="C1775" s="31" t="s">
        <v>6139</v>
      </c>
      <c r="D1775" s="49" t="s">
        <v>6140</v>
      </c>
      <c r="E1775" s="44">
        <v>45137</v>
      </c>
      <c r="F1775" s="45" t="s">
        <v>5987</v>
      </c>
      <c r="G1775" s="130" t="s">
        <v>2092</v>
      </c>
      <c r="H1775" s="46">
        <v>5</v>
      </c>
      <c r="I1775" s="129">
        <v>11</v>
      </c>
      <c r="J1775" s="48">
        <v>65780</v>
      </c>
      <c r="K1775" s="56">
        <v>16664.2666666667</v>
      </c>
      <c r="L1775" s="48">
        <v>49115.7333333333</v>
      </c>
      <c r="M1775" s="49" t="s">
        <v>2079</v>
      </c>
      <c r="N1775" s="49" t="s">
        <v>2110</v>
      </c>
      <c r="O1775" s="33" t="s">
        <v>2011</v>
      </c>
      <c r="P1775" s="49" t="s">
        <v>2081</v>
      </c>
      <c r="Q1775" s="49" t="s">
        <v>2103</v>
      </c>
      <c r="R1775" s="49" t="s">
        <v>2128</v>
      </c>
      <c r="S1775" s="33" t="s">
        <v>2084</v>
      </c>
      <c r="T1775" s="130" t="s">
        <v>2081</v>
      </c>
      <c r="U1775" s="35" t="s">
        <v>1672</v>
      </c>
      <c r="V1775" s="231"/>
      <c r="W1775" s="232"/>
    </row>
    <row r="1776" s="83" customFormat="1" ht="26" customHeight="1" spans="1:23">
      <c r="A1776" s="31" t="s">
        <v>1754</v>
      </c>
      <c r="B1776" s="49" t="s">
        <v>20</v>
      </c>
      <c r="C1776" s="31" t="s">
        <v>6141</v>
      </c>
      <c r="D1776" s="49" t="s">
        <v>6142</v>
      </c>
      <c r="E1776" s="44">
        <v>45137</v>
      </c>
      <c r="F1776" s="45" t="s">
        <v>5987</v>
      </c>
      <c r="G1776" s="130" t="s">
        <v>2092</v>
      </c>
      <c r="H1776" s="46">
        <v>5</v>
      </c>
      <c r="I1776" s="129">
        <v>2</v>
      </c>
      <c r="J1776" s="48">
        <v>31000</v>
      </c>
      <c r="K1776" s="56">
        <v>7853.33333333333</v>
      </c>
      <c r="L1776" s="48">
        <v>23146.6666666667</v>
      </c>
      <c r="M1776" s="49" t="s">
        <v>2079</v>
      </c>
      <c r="N1776" s="49" t="s">
        <v>2110</v>
      </c>
      <c r="O1776" s="33" t="s">
        <v>2011</v>
      </c>
      <c r="P1776" s="49" t="s">
        <v>2081</v>
      </c>
      <c r="Q1776" s="49" t="s">
        <v>2103</v>
      </c>
      <c r="R1776" s="49" t="s">
        <v>2128</v>
      </c>
      <c r="S1776" s="33" t="s">
        <v>2084</v>
      </c>
      <c r="T1776" s="130" t="s">
        <v>2081</v>
      </c>
      <c r="U1776" s="35" t="s">
        <v>1672</v>
      </c>
      <c r="V1776" s="231"/>
      <c r="W1776" s="232"/>
    </row>
    <row r="1777" s="83" customFormat="1" ht="26" customHeight="1" spans="1:23">
      <c r="A1777" s="31" t="s">
        <v>1754</v>
      </c>
      <c r="B1777" s="49" t="s">
        <v>20</v>
      </c>
      <c r="C1777" s="31" t="s">
        <v>6143</v>
      </c>
      <c r="D1777" s="49" t="s">
        <v>6144</v>
      </c>
      <c r="E1777" s="44">
        <v>45137</v>
      </c>
      <c r="F1777" s="45" t="s">
        <v>5987</v>
      </c>
      <c r="G1777" s="130" t="s">
        <v>2095</v>
      </c>
      <c r="H1777" s="46">
        <v>5</v>
      </c>
      <c r="I1777" s="129">
        <v>10</v>
      </c>
      <c r="J1777" s="48">
        <v>16500</v>
      </c>
      <c r="K1777" s="56">
        <v>4180</v>
      </c>
      <c r="L1777" s="48">
        <v>12320</v>
      </c>
      <c r="M1777" s="49" t="s">
        <v>2079</v>
      </c>
      <c r="N1777" s="49" t="s">
        <v>2110</v>
      </c>
      <c r="O1777" s="33" t="s">
        <v>2011</v>
      </c>
      <c r="P1777" s="49" t="s">
        <v>2081</v>
      </c>
      <c r="Q1777" s="49" t="s">
        <v>2103</v>
      </c>
      <c r="R1777" s="49" t="s">
        <v>2128</v>
      </c>
      <c r="S1777" s="33" t="s">
        <v>2084</v>
      </c>
      <c r="T1777" s="130" t="s">
        <v>2081</v>
      </c>
      <c r="U1777" s="35" t="s">
        <v>1672</v>
      </c>
      <c r="V1777" s="231"/>
      <c r="W1777" s="232"/>
    </row>
    <row r="1778" s="83" customFormat="1" ht="26" customHeight="1" spans="1:23">
      <c r="A1778" s="31" t="s">
        <v>1754</v>
      </c>
      <c r="B1778" s="49" t="s">
        <v>20</v>
      </c>
      <c r="C1778" s="31" t="s">
        <v>6145</v>
      </c>
      <c r="D1778" s="49" t="s">
        <v>6146</v>
      </c>
      <c r="E1778" s="44">
        <v>45137</v>
      </c>
      <c r="F1778" s="45" t="s">
        <v>5987</v>
      </c>
      <c r="G1778" s="130" t="s">
        <v>3335</v>
      </c>
      <c r="H1778" s="46">
        <v>5</v>
      </c>
      <c r="I1778" s="129">
        <v>3</v>
      </c>
      <c r="J1778" s="48">
        <v>6600</v>
      </c>
      <c r="K1778" s="56">
        <v>1672</v>
      </c>
      <c r="L1778" s="48">
        <v>4928</v>
      </c>
      <c r="M1778" s="49" t="s">
        <v>2079</v>
      </c>
      <c r="N1778" s="49" t="s">
        <v>2110</v>
      </c>
      <c r="O1778" s="33" t="s">
        <v>2011</v>
      </c>
      <c r="P1778" s="49" t="s">
        <v>2081</v>
      </c>
      <c r="Q1778" s="49" t="s">
        <v>2103</v>
      </c>
      <c r="R1778" s="49" t="s">
        <v>2128</v>
      </c>
      <c r="S1778" s="33" t="s">
        <v>2084</v>
      </c>
      <c r="T1778" s="130" t="s">
        <v>2081</v>
      </c>
      <c r="U1778" s="35" t="s">
        <v>1672</v>
      </c>
      <c r="V1778" s="231"/>
      <c r="W1778" s="232"/>
    </row>
    <row r="1779" s="83" customFormat="1" ht="26" customHeight="1" spans="1:23">
      <c r="A1779" s="31" t="s">
        <v>1754</v>
      </c>
      <c r="B1779" s="49" t="s">
        <v>20</v>
      </c>
      <c r="C1779" s="31" t="s">
        <v>6147</v>
      </c>
      <c r="D1779" s="49" t="s">
        <v>6136</v>
      </c>
      <c r="E1779" s="44">
        <v>45137</v>
      </c>
      <c r="F1779" s="45" t="s">
        <v>5987</v>
      </c>
      <c r="G1779" s="130" t="s">
        <v>2092</v>
      </c>
      <c r="H1779" s="46">
        <v>5</v>
      </c>
      <c r="I1779" s="129">
        <v>10</v>
      </c>
      <c r="J1779" s="48">
        <v>21150</v>
      </c>
      <c r="K1779" s="56">
        <v>5358</v>
      </c>
      <c r="L1779" s="48">
        <v>15792</v>
      </c>
      <c r="M1779" s="49" t="s">
        <v>2079</v>
      </c>
      <c r="N1779" s="49" t="s">
        <v>2110</v>
      </c>
      <c r="O1779" s="33" t="s">
        <v>2011</v>
      </c>
      <c r="P1779" s="49" t="s">
        <v>2081</v>
      </c>
      <c r="Q1779" s="49" t="s">
        <v>2103</v>
      </c>
      <c r="R1779" s="49" t="s">
        <v>2128</v>
      </c>
      <c r="S1779" s="33" t="s">
        <v>2084</v>
      </c>
      <c r="T1779" s="130" t="s">
        <v>2081</v>
      </c>
      <c r="U1779" s="35" t="s">
        <v>1672</v>
      </c>
      <c r="V1779" s="231"/>
      <c r="W1779" s="232"/>
    </row>
    <row r="1780" s="83" customFormat="1" ht="26" customHeight="1" spans="1:23">
      <c r="A1780" s="31" t="s">
        <v>1754</v>
      </c>
      <c r="B1780" s="49" t="s">
        <v>20</v>
      </c>
      <c r="C1780" s="31" t="s">
        <v>6148</v>
      </c>
      <c r="D1780" s="49" t="s">
        <v>6146</v>
      </c>
      <c r="E1780" s="44">
        <v>45137</v>
      </c>
      <c r="F1780" s="45" t="s">
        <v>5987</v>
      </c>
      <c r="G1780" s="130" t="s">
        <v>3335</v>
      </c>
      <c r="H1780" s="46">
        <v>5</v>
      </c>
      <c r="I1780" s="129">
        <v>1</v>
      </c>
      <c r="J1780" s="48">
        <v>2200</v>
      </c>
      <c r="K1780" s="56">
        <v>557.333333333333</v>
      </c>
      <c r="L1780" s="48">
        <v>1642.66666666667</v>
      </c>
      <c r="M1780" s="49" t="s">
        <v>2079</v>
      </c>
      <c r="N1780" s="49" t="s">
        <v>2110</v>
      </c>
      <c r="O1780" s="33" t="s">
        <v>2011</v>
      </c>
      <c r="P1780" s="49" t="s">
        <v>2081</v>
      </c>
      <c r="Q1780" s="49" t="s">
        <v>2103</v>
      </c>
      <c r="R1780" s="49" t="s">
        <v>2128</v>
      </c>
      <c r="S1780" s="33" t="s">
        <v>2084</v>
      </c>
      <c r="T1780" s="130" t="s">
        <v>2081</v>
      </c>
      <c r="U1780" s="35" t="s">
        <v>1672</v>
      </c>
      <c r="V1780" s="231"/>
      <c r="W1780" s="232"/>
    </row>
    <row r="1781" s="83" customFormat="1" ht="26" customHeight="1" spans="1:23">
      <c r="A1781" s="31" t="s">
        <v>1754</v>
      </c>
      <c r="B1781" s="49" t="s">
        <v>20</v>
      </c>
      <c r="C1781" s="31" t="s">
        <v>6149</v>
      </c>
      <c r="D1781" s="49" t="s">
        <v>6150</v>
      </c>
      <c r="E1781" s="44">
        <v>45137</v>
      </c>
      <c r="F1781" s="45" t="s">
        <v>5987</v>
      </c>
      <c r="G1781" s="130" t="s">
        <v>3335</v>
      </c>
      <c r="H1781" s="46">
        <v>5</v>
      </c>
      <c r="I1781" s="129">
        <v>10</v>
      </c>
      <c r="J1781" s="48">
        <v>10760</v>
      </c>
      <c r="K1781" s="56">
        <v>2725.86666666667</v>
      </c>
      <c r="L1781" s="48">
        <v>8034.13333333333</v>
      </c>
      <c r="M1781" s="49" t="s">
        <v>2079</v>
      </c>
      <c r="N1781" s="49" t="s">
        <v>2110</v>
      </c>
      <c r="O1781" s="33" t="s">
        <v>2011</v>
      </c>
      <c r="P1781" s="49" t="s">
        <v>2081</v>
      </c>
      <c r="Q1781" s="49" t="s">
        <v>2103</v>
      </c>
      <c r="R1781" s="49" t="s">
        <v>2128</v>
      </c>
      <c r="S1781" s="33" t="s">
        <v>2084</v>
      </c>
      <c r="T1781" s="130" t="s">
        <v>2081</v>
      </c>
      <c r="U1781" s="35" t="s">
        <v>1672</v>
      </c>
      <c r="V1781" s="231"/>
      <c r="W1781" s="232"/>
    </row>
    <row r="1782" s="83" customFormat="1" ht="26" customHeight="1" spans="1:23">
      <c r="A1782" s="31" t="s">
        <v>1754</v>
      </c>
      <c r="B1782" s="49" t="s">
        <v>20</v>
      </c>
      <c r="C1782" s="31" t="s">
        <v>6151</v>
      </c>
      <c r="D1782" s="49" t="s">
        <v>6152</v>
      </c>
      <c r="E1782" s="44">
        <v>45137</v>
      </c>
      <c r="F1782" s="45" t="s">
        <v>5987</v>
      </c>
      <c r="G1782" s="130" t="s">
        <v>2092</v>
      </c>
      <c r="H1782" s="46">
        <v>5</v>
      </c>
      <c r="I1782" s="129">
        <v>5</v>
      </c>
      <c r="J1782" s="48">
        <v>6205</v>
      </c>
      <c r="K1782" s="56">
        <v>1571.93333333333</v>
      </c>
      <c r="L1782" s="48">
        <v>4633.06666666667</v>
      </c>
      <c r="M1782" s="49" t="s">
        <v>2079</v>
      </c>
      <c r="N1782" s="49" t="s">
        <v>2110</v>
      </c>
      <c r="O1782" s="33" t="s">
        <v>2011</v>
      </c>
      <c r="P1782" s="49" t="s">
        <v>2081</v>
      </c>
      <c r="Q1782" s="49" t="s">
        <v>2103</v>
      </c>
      <c r="R1782" s="49" t="s">
        <v>2128</v>
      </c>
      <c r="S1782" s="33" t="s">
        <v>2084</v>
      </c>
      <c r="T1782" s="130" t="s">
        <v>2081</v>
      </c>
      <c r="U1782" s="35" t="s">
        <v>1672</v>
      </c>
      <c r="V1782" s="231"/>
      <c r="W1782" s="232"/>
    </row>
    <row r="1783" s="83" customFormat="1" ht="26" customHeight="1" spans="1:23">
      <c r="A1783" s="31" t="s">
        <v>1754</v>
      </c>
      <c r="B1783" s="49" t="s">
        <v>20</v>
      </c>
      <c r="C1783" s="31" t="s">
        <v>6153</v>
      </c>
      <c r="D1783" s="49" t="s">
        <v>6154</v>
      </c>
      <c r="E1783" s="44">
        <v>45137</v>
      </c>
      <c r="F1783" s="45" t="s">
        <v>5987</v>
      </c>
      <c r="G1783" s="130" t="s">
        <v>2095</v>
      </c>
      <c r="H1783" s="46">
        <v>5</v>
      </c>
      <c r="I1783" s="129">
        <v>6</v>
      </c>
      <c r="J1783" s="48">
        <v>10728</v>
      </c>
      <c r="K1783" s="56">
        <v>2717.76</v>
      </c>
      <c r="L1783" s="48">
        <v>8010.24</v>
      </c>
      <c r="M1783" s="49" t="s">
        <v>2079</v>
      </c>
      <c r="N1783" s="49" t="s">
        <v>2110</v>
      </c>
      <c r="O1783" s="33" t="s">
        <v>2011</v>
      </c>
      <c r="P1783" s="49" t="s">
        <v>2081</v>
      </c>
      <c r="Q1783" s="49" t="s">
        <v>2103</v>
      </c>
      <c r="R1783" s="49" t="s">
        <v>2128</v>
      </c>
      <c r="S1783" s="33" t="s">
        <v>2084</v>
      </c>
      <c r="T1783" s="130" t="s">
        <v>2081</v>
      </c>
      <c r="U1783" s="35" t="s">
        <v>1672</v>
      </c>
      <c r="V1783" s="231"/>
      <c r="W1783" s="232"/>
    </row>
    <row r="1784" s="83" customFormat="1" ht="26" customHeight="1" spans="1:23">
      <c r="A1784" s="31" t="s">
        <v>1754</v>
      </c>
      <c r="B1784" s="49" t="s">
        <v>20</v>
      </c>
      <c r="C1784" s="31" t="s">
        <v>6155</v>
      </c>
      <c r="D1784" s="49" t="s">
        <v>6156</v>
      </c>
      <c r="E1784" s="44">
        <v>45137</v>
      </c>
      <c r="F1784" s="45" t="s">
        <v>5987</v>
      </c>
      <c r="G1784" s="130" t="s">
        <v>2095</v>
      </c>
      <c r="H1784" s="46">
        <v>5</v>
      </c>
      <c r="I1784" s="129">
        <v>5</v>
      </c>
      <c r="J1784" s="48">
        <v>8940</v>
      </c>
      <c r="K1784" s="56">
        <v>2264.8</v>
      </c>
      <c r="L1784" s="48">
        <v>6675.2</v>
      </c>
      <c r="M1784" s="49" t="s">
        <v>2079</v>
      </c>
      <c r="N1784" s="49" t="s">
        <v>2110</v>
      </c>
      <c r="O1784" s="33" t="s">
        <v>2011</v>
      </c>
      <c r="P1784" s="49" t="s">
        <v>2081</v>
      </c>
      <c r="Q1784" s="49" t="s">
        <v>2103</v>
      </c>
      <c r="R1784" s="49" t="s">
        <v>2128</v>
      </c>
      <c r="S1784" s="33" t="s">
        <v>2084</v>
      </c>
      <c r="T1784" s="130" t="s">
        <v>2081</v>
      </c>
      <c r="U1784" s="35" t="s">
        <v>1672</v>
      </c>
      <c r="V1784" s="231"/>
      <c r="W1784" s="232"/>
    </row>
    <row r="1785" s="83" customFormat="1" ht="26" customHeight="1" spans="1:23">
      <c r="A1785" s="31" t="s">
        <v>1754</v>
      </c>
      <c r="B1785" s="49" t="s">
        <v>20</v>
      </c>
      <c r="C1785" s="31" t="s">
        <v>6157</v>
      </c>
      <c r="D1785" s="49" t="s">
        <v>6158</v>
      </c>
      <c r="E1785" s="44">
        <v>45137</v>
      </c>
      <c r="F1785" s="45" t="s">
        <v>5987</v>
      </c>
      <c r="G1785" s="130" t="s">
        <v>2095</v>
      </c>
      <c r="H1785" s="46">
        <v>5</v>
      </c>
      <c r="I1785" s="129">
        <v>5</v>
      </c>
      <c r="J1785" s="48">
        <v>8940</v>
      </c>
      <c r="K1785" s="56">
        <v>2264.8</v>
      </c>
      <c r="L1785" s="48">
        <v>6675.2</v>
      </c>
      <c r="M1785" s="49" t="s">
        <v>2079</v>
      </c>
      <c r="N1785" s="49" t="s">
        <v>2110</v>
      </c>
      <c r="O1785" s="33" t="s">
        <v>2011</v>
      </c>
      <c r="P1785" s="49" t="s">
        <v>2081</v>
      </c>
      <c r="Q1785" s="49" t="s">
        <v>2103</v>
      </c>
      <c r="R1785" s="49" t="s">
        <v>2128</v>
      </c>
      <c r="S1785" s="33" t="s">
        <v>2084</v>
      </c>
      <c r="T1785" s="130" t="s">
        <v>2081</v>
      </c>
      <c r="U1785" s="35" t="s">
        <v>1672</v>
      </c>
      <c r="V1785" s="231"/>
      <c r="W1785" s="232"/>
    </row>
    <row r="1786" s="83" customFormat="1" ht="26" customHeight="1" spans="1:23">
      <c r="A1786" s="31" t="s">
        <v>1754</v>
      </c>
      <c r="B1786" s="49" t="s">
        <v>20</v>
      </c>
      <c r="C1786" s="31" t="s">
        <v>6159</v>
      </c>
      <c r="D1786" s="49" t="s">
        <v>6160</v>
      </c>
      <c r="E1786" s="44">
        <v>45137</v>
      </c>
      <c r="F1786" s="45" t="s">
        <v>5987</v>
      </c>
      <c r="G1786" s="130" t="s">
        <v>2095</v>
      </c>
      <c r="H1786" s="46">
        <v>5</v>
      </c>
      <c r="I1786" s="129">
        <v>1</v>
      </c>
      <c r="J1786" s="48">
        <v>2410</v>
      </c>
      <c r="K1786" s="56">
        <v>610.533333333333</v>
      </c>
      <c r="L1786" s="48">
        <v>1799.46666666667</v>
      </c>
      <c r="M1786" s="49" t="s">
        <v>2079</v>
      </c>
      <c r="N1786" s="49" t="s">
        <v>2110</v>
      </c>
      <c r="O1786" s="33" t="s">
        <v>2011</v>
      </c>
      <c r="P1786" s="49" t="s">
        <v>2081</v>
      </c>
      <c r="Q1786" s="49" t="s">
        <v>2103</v>
      </c>
      <c r="R1786" s="49" t="s">
        <v>2128</v>
      </c>
      <c r="S1786" s="33" t="s">
        <v>2084</v>
      </c>
      <c r="T1786" s="130" t="s">
        <v>2081</v>
      </c>
      <c r="U1786" s="35" t="s">
        <v>1672</v>
      </c>
      <c r="V1786" s="231"/>
      <c r="W1786" s="232"/>
    </row>
    <row r="1787" s="83" customFormat="1" ht="26" customHeight="1" spans="1:23">
      <c r="A1787" s="31" t="s">
        <v>1754</v>
      </c>
      <c r="B1787" s="49" t="s">
        <v>20</v>
      </c>
      <c r="C1787" s="31" t="s">
        <v>6161</v>
      </c>
      <c r="D1787" s="49" t="s">
        <v>6162</v>
      </c>
      <c r="E1787" s="44">
        <v>45137</v>
      </c>
      <c r="F1787" s="45" t="s">
        <v>5987</v>
      </c>
      <c r="G1787" s="130" t="s">
        <v>2092</v>
      </c>
      <c r="H1787" s="46">
        <v>5</v>
      </c>
      <c r="I1787" s="129">
        <v>1</v>
      </c>
      <c r="J1787" s="48">
        <v>19800</v>
      </c>
      <c r="K1787" s="56">
        <v>5016</v>
      </c>
      <c r="L1787" s="48">
        <v>14784</v>
      </c>
      <c r="M1787" s="49" t="s">
        <v>2079</v>
      </c>
      <c r="N1787" s="49" t="s">
        <v>2110</v>
      </c>
      <c r="O1787" s="33" t="s">
        <v>2011</v>
      </c>
      <c r="P1787" s="49" t="s">
        <v>2081</v>
      </c>
      <c r="Q1787" s="49" t="s">
        <v>2103</v>
      </c>
      <c r="R1787" s="49" t="s">
        <v>2128</v>
      </c>
      <c r="S1787" s="33" t="s">
        <v>2084</v>
      </c>
      <c r="T1787" s="130" t="s">
        <v>2081</v>
      </c>
      <c r="U1787" s="35" t="s">
        <v>1672</v>
      </c>
      <c r="V1787" s="231"/>
      <c r="W1787" s="232"/>
    </row>
    <row r="1788" s="83" customFormat="1" ht="26" customHeight="1" spans="1:23">
      <c r="A1788" s="31" t="s">
        <v>1754</v>
      </c>
      <c r="B1788" s="49" t="s">
        <v>20</v>
      </c>
      <c r="C1788" s="31" t="s">
        <v>6163</v>
      </c>
      <c r="D1788" s="49" t="s">
        <v>6164</v>
      </c>
      <c r="E1788" s="44">
        <v>45137</v>
      </c>
      <c r="F1788" s="45" t="s">
        <v>5987</v>
      </c>
      <c r="G1788" s="130" t="s">
        <v>2092</v>
      </c>
      <c r="H1788" s="46">
        <v>5</v>
      </c>
      <c r="I1788" s="129">
        <v>1</v>
      </c>
      <c r="J1788" s="48">
        <v>9125</v>
      </c>
      <c r="K1788" s="56">
        <v>2311.66666666667</v>
      </c>
      <c r="L1788" s="48">
        <v>6813.33333333333</v>
      </c>
      <c r="M1788" s="49" t="s">
        <v>2079</v>
      </c>
      <c r="N1788" s="49" t="s">
        <v>2110</v>
      </c>
      <c r="O1788" s="33" t="s">
        <v>2011</v>
      </c>
      <c r="P1788" s="49" t="s">
        <v>2081</v>
      </c>
      <c r="Q1788" s="49" t="s">
        <v>2103</v>
      </c>
      <c r="R1788" s="49" t="s">
        <v>2128</v>
      </c>
      <c r="S1788" s="33" t="s">
        <v>2084</v>
      </c>
      <c r="T1788" s="130" t="s">
        <v>2081</v>
      </c>
      <c r="U1788" s="35" t="s">
        <v>1672</v>
      </c>
      <c r="V1788" s="231"/>
      <c r="W1788" s="232"/>
    </row>
    <row r="1789" s="83" customFormat="1" ht="26" customHeight="1" spans="1:23">
      <c r="A1789" s="31" t="s">
        <v>1754</v>
      </c>
      <c r="B1789" s="49" t="s">
        <v>20</v>
      </c>
      <c r="C1789" s="31" t="s">
        <v>6165</v>
      </c>
      <c r="D1789" s="49" t="s">
        <v>6166</v>
      </c>
      <c r="E1789" s="44">
        <v>45137</v>
      </c>
      <c r="F1789" s="45" t="s">
        <v>5987</v>
      </c>
      <c r="G1789" s="130" t="s">
        <v>3335</v>
      </c>
      <c r="H1789" s="46">
        <v>5</v>
      </c>
      <c r="I1789" s="129">
        <v>2</v>
      </c>
      <c r="J1789" s="48">
        <v>3100</v>
      </c>
      <c r="K1789" s="56">
        <v>785.333333333333</v>
      </c>
      <c r="L1789" s="48">
        <v>2314.66666666667</v>
      </c>
      <c r="M1789" s="49" t="s">
        <v>2079</v>
      </c>
      <c r="N1789" s="49" t="s">
        <v>2110</v>
      </c>
      <c r="O1789" s="33" t="s">
        <v>2011</v>
      </c>
      <c r="P1789" s="49" t="s">
        <v>2081</v>
      </c>
      <c r="Q1789" s="49" t="s">
        <v>2103</v>
      </c>
      <c r="R1789" s="49" t="s">
        <v>2128</v>
      </c>
      <c r="S1789" s="33" t="s">
        <v>2084</v>
      </c>
      <c r="T1789" s="130" t="s">
        <v>2081</v>
      </c>
      <c r="U1789" s="35" t="s">
        <v>1672</v>
      </c>
      <c r="V1789" s="231"/>
      <c r="W1789" s="232"/>
    </row>
    <row r="1790" s="83" customFormat="1" ht="26" customHeight="1" spans="1:23">
      <c r="A1790" s="31" t="s">
        <v>1754</v>
      </c>
      <c r="B1790" s="49" t="s">
        <v>20</v>
      </c>
      <c r="C1790" s="31" t="s">
        <v>6167</v>
      </c>
      <c r="D1790" s="49" t="s">
        <v>6168</v>
      </c>
      <c r="E1790" s="44">
        <v>45137</v>
      </c>
      <c r="F1790" s="45" t="s">
        <v>5987</v>
      </c>
      <c r="G1790" s="130" t="s">
        <v>2095</v>
      </c>
      <c r="H1790" s="46">
        <v>5</v>
      </c>
      <c r="I1790" s="129">
        <v>4</v>
      </c>
      <c r="J1790" s="48">
        <v>20200</v>
      </c>
      <c r="K1790" s="56">
        <v>5117.33333333333</v>
      </c>
      <c r="L1790" s="48">
        <v>15082.6666666667</v>
      </c>
      <c r="M1790" s="49" t="s">
        <v>2079</v>
      </c>
      <c r="N1790" s="49" t="s">
        <v>2110</v>
      </c>
      <c r="O1790" s="33" t="s">
        <v>2011</v>
      </c>
      <c r="P1790" s="49" t="s">
        <v>2081</v>
      </c>
      <c r="Q1790" s="49" t="s">
        <v>2103</v>
      </c>
      <c r="R1790" s="49" t="s">
        <v>2128</v>
      </c>
      <c r="S1790" s="33" t="s">
        <v>2084</v>
      </c>
      <c r="T1790" s="130" t="s">
        <v>2081</v>
      </c>
      <c r="U1790" s="35" t="s">
        <v>1672</v>
      </c>
      <c r="V1790" s="231"/>
      <c r="W1790" s="232"/>
    </row>
    <row r="1791" s="83" customFormat="1" ht="26" customHeight="1" spans="1:23">
      <c r="A1791" s="31" t="s">
        <v>1754</v>
      </c>
      <c r="B1791" s="49" t="s">
        <v>20</v>
      </c>
      <c r="C1791" s="31" t="s">
        <v>6169</v>
      </c>
      <c r="D1791" s="49" t="s">
        <v>6170</v>
      </c>
      <c r="E1791" s="44">
        <v>45137</v>
      </c>
      <c r="F1791" s="45" t="s">
        <v>5987</v>
      </c>
      <c r="G1791" s="130" t="s">
        <v>2095</v>
      </c>
      <c r="H1791" s="46">
        <v>5</v>
      </c>
      <c r="I1791" s="129">
        <v>2</v>
      </c>
      <c r="J1791" s="48">
        <v>14216</v>
      </c>
      <c r="K1791" s="56">
        <v>3601.38666666667</v>
      </c>
      <c r="L1791" s="48">
        <v>10614.6133333333</v>
      </c>
      <c r="M1791" s="49" t="s">
        <v>2079</v>
      </c>
      <c r="N1791" s="49" t="s">
        <v>2110</v>
      </c>
      <c r="O1791" s="33" t="s">
        <v>2011</v>
      </c>
      <c r="P1791" s="49" t="s">
        <v>2081</v>
      </c>
      <c r="Q1791" s="49" t="s">
        <v>2103</v>
      </c>
      <c r="R1791" s="49" t="s">
        <v>2128</v>
      </c>
      <c r="S1791" s="33" t="s">
        <v>2084</v>
      </c>
      <c r="T1791" s="130" t="s">
        <v>2081</v>
      </c>
      <c r="U1791" s="35" t="s">
        <v>1672</v>
      </c>
      <c r="V1791" s="231"/>
      <c r="W1791" s="232"/>
    </row>
    <row r="1792" s="83" customFormat="1" ht="26" customHeight="1" spans="1:23">
      <c r="A1792" s="31" t="s">
        <v>1754</v>
      </c>
      <c r="B1792" s="49" t="s">
        <v>20</v>
      </c>
      <c r="C1792" s="31" t="s">
        <v>6171</v>
      </c>
      <c r="D1792" s="49" t="s">
        <v>6172</v>
      </c>
      <c r="E1792" s="44">
        <v>45137</v>
      </c>
      <c r="F1792" s="45" t="s">
        <v>5987</v>
      </c>
      <c r="G1792" s="130" t="s">
        <v>2095</v>
      </c>
      <c r="H1792" s="46">
        <v>5</v>
      </c>
      <c r="I1792" s="129">
        <v>2</v>
      </c>
      <c r="J1792" s="48">
        <v>19578</v>
      </c>
      <c r="K1792" s="56">
        <v>4959.76</v>
      </c>
      <c r="L1792" s="48">
        <v>14618.24</v>
      </c>
      <c r="M1792" s="49" t="s">
        <v>2079</v>
      </c>
      <c r="N1792" s="49" t="s">
        <v>2110</v>
      </c>
      <c r="O1792" s="33" t="s">
        <v>2011</v>
      </c>
      <c r="P1792" s="49" t="s">
        <v>2081</v>
      </c>
      <c r="Q1792" s="49" t="s">
        <v>2103</v>
      </c>
      <c r="R1792" s="49" t="s">
        <v>2128</v>
      </c>
      <c r="S1792" s="33" t="s">
        <v>2084</v>
      </c>
      <c r="T1792" s="130" t="s">
        <v>2081</v>
      </c>
      <c r="U1792" s="35" t="s">
        <v>1672</v>
      </c>
      <c r="V1792" s="231"/>
      <c r="W1792" s="232"/>
    </row>
    <row r="1793" s="83" customFormat="1" ht="26" customHeight="1" spans="1:23">
      <c r="A1793" s="31" t="s">
        <v>1754</v>
      </c>
      <c r="B1793" s="49" t="s">
        <v>20</v>
      </c>
      <c r="C1793" s="31" t="s">
        <v>6173</v>
      </c>
      <c r="D1793" s="49" t="s">
        <v>6174</v>
      </c>
      <c r="E1793" s="44">
        <v>45137</v>
      </c>
      <c r="F1793" s="45" t="s">
        <v>5987</v>
      </c>
      <c r="G1793" s="130" t="s">
        <v>2095</v>
      </c>
      <c r="H1793" s="46">
        <v>5</v>
      </c>
      <c r="I1793" s="129">
        <v>2</v>
      </c>
      <c r="J1793" s="48">
        <v>15994</v>
      </c>
      <c r="K1793" s="56">
        <v>4051.81333333333</v>
      </c>
      <c r="L1793" s="48">
        <v>11942.1866666667</v>
      </c>
      <c r="M1793" s="49" t="s">
        <v>2079</v>
      </c>
      <c r="N1793" s="49" t="s">
        <v>2110</v>
      </c>
      <c r="O1793" s="33" t="s">
        <v>2011</v>
      </c>
      <c r="P1793" s="49" t="s">
        <v>2081</v>
      </c>
      <c r="Q1793" s="49" t="s">
        <v>2103</v>
      </c>
      <c r="R1793" s="49" t="s">
        <v>2128</v>
      </c>
      <c r="S1793" s="33" t="s">
        <v>2084</v>
      </c>
      <c r="T1793" s="130" t="s">
        <v>2081</v>
      </c>
      <c r="U1793" s="35" t="s">
        <v>1672</v>
      </c>
      <c r="V1793" s="231"/>
      <c r="W1793" s="232"/>
    </row>
    <row r="1794" s="83" customFormat="1" ht="26" customHeight="1" spans="1:23">
      <c r="A1794" s="31" t="s">
        <v>1754</v>
      </c>
      <c r="B1794" s="49" t="s">
        <v>20</v>
      </c>
      <c r="C1794" s="31" t="s">
        <v>6175</v>
      </c>
      <c r="D1794" s="49" t="s">
        <v>6176</v>
      </c>
      <c r="E1794" s="44">
        <v>45137</v>
      </c>
      <c r="F1794" s="45" t="s">
        <v>5987</v>
      </c>
      <c r="G1794" s="130" t="s">
        <v>2095</v>
      </c>
      <c r="H1794" s="46">
        <v>5</v>
      </c>
      <c r="I1794" s="129">
        <v>1</v>
      </c>
      <c r="J1794" s="48">
        <v>3935</v>
      </c>
      <c r="K1794" s="56">
        <v>996.866666666667</v>
      </c>
      <c r="L1794" s="48">
        <v>2938.13333333333</v>
      </c>
      <c r="M1794" s="49" t="s">
        <v>2079</v>
      </c>
      <c r="N1794" s="49" t="s">
        <v>2110</v>
      </c>
      <c r="O1794" s="33" t="s">
        <v>2011</v>
      </c>
      <c r="P1794" s="49" t="s">
        <v>2081</v>
      </c>
      <c r="Q1794" s="49" t="s">
        <v>2103</v>
      </c>
      <c r="R1794" s="49" t="s">
        <v>2128</v>
      </c>
      <c r="S1794" s="33" t="s">
        <v>2084</v>
      </c>
      <c r="T1794" s="130" t="s">
        <v>2081</v>
      </c>
      <c r="U1794" s="35" t="s">
        <v>1672</v>
      </c>
      <c r="V1794" s="231"/>
      <c r="W1794" s="232"/>
    </row>
    <row r="1795" s="83" customFormat="1" ht="26" customHeight="1" spans="1:23">
      <c r="A1795" s="31" t="s">
        <v>1754</v>
      </c>
      <c r="B1795" s="49" t="s">
        <v>20</v>
      </c>
      <c r="C1795" s="31" t="s">
        <v>6177</v>
      </c>
      <c r="D1795" s="49" t="s">
        <v>6178</v>
      </c>
      <c r="E1795" s="44">
        <v>45137</v>
      </c>
      <c r="F1795" s="45" t="s">
        <v>5987</v>
      </c>
      <c r="G1795" s="130" t="s">
        <v>2095</v>
      </c>
      <c r="H1795" s="46">
        <v>5</v>
      </c>
      <c r="I1795" s="129">
        <v>1</v>
      </c>
      <c r="J1795" s="48">
        <v>12475</v>
      </c>
      <c r="K1795" s="56">
        <v>3160.33333333333</v>
      </c>
      <c r="L1795" s="48">
        <v>9314.66666666667</v>
      </c>
      <c r="M1795" s="49" t="s">
        <v>2079</v>
      </c>
      <c r="N1795" s="49" t="s">
        <v>2110</v>
      </c>
      <c r="O1795" s="33" t="s">
        <v>2011</v>
      </c>
      <c r="P1795" s="49" t="s">
        <v>2081</v>
      </c>
      <c r="Q1795" s="49" t="s">
        <v>2103</v>
      </c>
      <c r="R1795" s="49" t="s">
        <v>2128</v>
      </c>
      <c r="S1795" s="33" t="s">
        <v>2084</v>
      </c>
      <c r="T1795" s="130" t="s">
        <v>2081</v>
      </c>
      <c r="U1795" s="35" t="s">
        <v>1672</v>
      </c>
      <c r="V1795" s="231"/>
      <c r="W1795" s="232"/>
    </row>
    <row r="1796" s="83" customFormat="1" ht="26" customHeight="1" spans="1:23">
      <c r="A1796" s="31" t="s">
        <v>1754</v>
      </c>
      <c r="B1796" s="49" t="s">
        <v>20</v>
      </c>
      <c r="C1796" s="31" t="s">
        <v>6179</v>
      </c>
      <c r="D1796" s="49" t="s">
        <v>6180</v>
      </c>
      <c r="E1796" s="44">
        <v>45137</v>
      </c>
      <c r="F1796" s="45" t="s">
        <v>5987</v>
      </c>
      <c r="G1796" s="130" t="s">
        <v>2095</v>
      </c>
      <c r="H1796" s="46">
        <v>5</v>
      </c>
      <c r="I1796" s="129">
        <v>5</v>
      </c>
      <c r="J1796" s="48">
        <v>8425</v>
      </c>
      <c r="K1796" s="56">
        <v>2134.33333333333</v>
      </c>
      <c r="L1796" s="48">
        <v>6290.66666666667</v>
      </c>
      <c r="M1796" s="49" t="s">
        <v>2079</v>
      </c>
      <c r="N1796" s="49" t="s">
        <v>2110</v>
      </c>
      <c r="O1796" s="33" t="s">
        <v>2011</v>
      </c>
      <c r="P1796" s="49" t="s">
        <v>2081</v>
      </c>
      <c r="Q1796" s="49" t="s">
        <v>2103</v>
      </c>
      <c r="R1796" s="49" t="s">
        <v>2128</v>
      </c>
      <c r="S1796" s="33" t="s">
        <v>2084</v>
      </c>
      <c r="T1796" s="130" t="s">
        <v>2081</v>
      </c>
      <c r="U1796" s="35" t="s">
        <v>1672</v>
      </c>
      <c r="V1796" s="231"/>
      <c r="W1796" s="232"/>
    </row>
    <row r="1797" s="83" customFormat="1" ht="26" customHeight="1" spans="1:23">
      <c r="A1797" s="31" t="s">
        <v>1754</v>
      </c>
      <c r="B1797" s="49" t="s">
        <v>20</v>
      </c>
      <c r="C1797" s="31" t="s">
        <v>6181</v>
      </c>
      <c r="D1797" s="49" t="s">
        <v>6180</v>
      </c>
      <c r="E1797" s="44">
        <v>45137</v>
      </c>
      <c r="F1797" s="45" t="s">
        <v>5987</v>
      </c>
      <c r="G1797" s="130" t="s">
        <v>2095</v>
      </c>
      <c r="H1797" s="46">
        <v>5</v>
      </c>
      <c r="I1797" s="129">
        <v>5</v>
      </c>
      <c r="J1797" s="48">
        <v>8425</v>
      </c>
      <c r="K1797" s="56">
        <v>2134.33333333333</v>
      </c>
      <c r="L1797" s="48">
        <v>6290.66666666667</v>
      </c>
      <c r="M1797" s="49" t="s">
        <v>2079</v>
      </c>
      <c r="N1797" s="49" t="s">
        <v>2110</v>
      </c>
      <c r="O1797" s="33" t="s">
        <v>2011</v>
      </c>
      <c r="P1797" s="49" t="s">
        <v>2081</v>
      </c>
      <c r="Q1797" s="49" t="s">
        <v>2103</v>
      </c>
      <c r="R1797" s="49" t="s">
        <v>2128</v>
      </c>
      <c r="S1797" s="33" t="s">
        <v>2084</v>
      </c>
      <c r="T1797" s="130" t="s">
        <v>2081</v>
      </c>
      <c r="U1797" s="35" t="s">
        <v>1672</v>
      </c>
      <c r="V1797" s="231"/>
      <c r="W1797" s="232"/>
    </row>
    <row r="1798" s="83" customFormat="1" ht="26" customHeight="1" spans="1:23">
      <c r="A1798" s="31" t="s">
        <v>1754</v>
      </c>
      <c r="B1798" s="49" t="s">
        <v>20</v>
      </c>
      <c r="C1798" s="31" t="s">
        <v>6182</v>
      </c>
      <c r="D1798" s="49" t="s">
        <v>6183</v>
      </c>
      <c r="E1798" s="44">
        <v>45137</v>
      </c>
      <c r="F1798" s="45" t="s">
        <v>5987</v>
      </c>
      <c r="G1798" s="130" t="s">
        <v>2092</v>
      </c>
      <c r="H1798" s="46">
        <v>5</v>
      </c>
      <c r="I1798" s="129">
        <v>5</v>
      </c>
      <c r="J1798" s="48">
        <v>16250</v>
      </c>
      <c r="K1798" s="56">
        <v>4116.66666666667</v>
      </c>
      <c r="L1798" s="48">
        <v>12133.3333333333</v>
      </c>
      <c r="M1798" s="49" t="s">
        <v>2079</v>
      </c>
      <c r="N1798" s="49" t="s">
        <v>2110</v>
      </c>
      <c r="O1798" s="33" t="s">
        <v>2011</v>
      </c>
      <c r="P1798" s="49" t="s">
        <v>2081</v>
      </c>
      <c r="Q1798" s="49" t="s">
        <v>2103</v>
      </c>
      <c r="R1798" s="49" t="s">
        <v>2128</v>
      </c>
      <c r="S1798" s="33" t="s">
        <v>2084</v>
      </c>
      <c r="T1798" s="130" t="s">
        <v>2081</v>
      </c>
      <c r="U1798" s="35" t="s">
        <v>1672</v>
      </c>
      <c r="V1798" s="231"/>
      <c r="W1798" s="232"/>
    </row>
    <row r="1799" s="83" customFormat="1" ht="26" customHeight="1" spans="1:23">
      <c r="A1799" s="31" t="s">
        <v>1754</v>
      </c>
      <c r="B1799" s="49" t="s">
        <v>20</v>
      </c>
      <c r="C1799" s="31" t="s">
        <v>6184</v>
      </c>
      <c r="D1799" s="49" t="s">
        <v>6185</v>
      </c>
      <c r="E1799" s="44">
        <v>45137</v>
      </c>
      <c r="F1799" s="45" t="s">
        <v>5987</v>
      </c>
      <c r="G1799" s="130" t="s">
        <v>2095</v>
      </c>
      <c r="H1799" s="46">
        <v>5</v>
      </c>
      <c r="I1799" s="129">
        <v>2</v>
      </c>
      <c r="J1799" s="48">
        <v>7876</v>
      </c>
      <c r="K1799" s="56">
        <v>1995.25333333333</v>
      </c>
      <c r="L1799" s="48">
        <v>5880.74666666667</v>
      </c>
      <c r="M1799" s="49" t="s">
        <v>2079</v>
      </c>
      <c r="N1799" s="49" t="s">
        <v>2110</v>
      </c>
      <c r="O1799" s="33" t="s">
        <v>2011</v>
      </c>
      <c r="P1799" s="49" t="s">
        <v>2081</v>
      </c>
      <c r="Q1799" s="49" t="s">
        <v>2103</v>
      </c>
      <c r="R1799" s="49" t="s">
        <v>2128</v>
      </c>
      <c r="S1799" s="33" t="s">
        <v>2084</v>
      </c>
      <c r="T1799" s="130" t="s">
        <v>2081</v>
      </c>
      <c r="U1799" s="35" t="s">
        <v>1672</v>
      </c>
      <c r="V1799" s="231"/>
      <c r="W1799" s="232"/>
    </row>
    <row r="1800" s="83" customFormat="1" ht="26" customHeight="1" spans="1:23">
      <c r="A1800" s="31" t="s">
        <v>1754</v>
      </c>
      <c r="B1800" s="49" t="s">
        <v>20</v>
      </c>
      <c r="C1800" s="31" t="s">
        <v>6186</v>
      </c>
      <c r="D1800" s="49" t="s">
        <v>6187</v>
      </c>
      <c r="E1800" s="44">
        <v>45137</v>
      </c>
      <c r="F1800" s="45" t="s">
        <v>5987</v>
      </c>
      <c r="G1800" s="130" t="s">
        <v>2095</v>
      </c>
      <c r="H1800" s="46">
        <v>5</v>
      </c>
      <c r="I1800" s="129">
        <v>6</v>
      </c>
      <c r="J1800" s="48">
        <v>23700</v>
      </c>
      <c r="K1800" s="56">
        <v>6004</v>
      </c>
      <c r="L1800" s="48">
        <v>17696</v>
      </c>
      <c r="M1800" s="49" t="s">
        <v>2079</v>
      </c>
      <c r="N1800" s="49" t="s">
        <v>2110</v>
      </c>
      <c r="O1800" s="33" t="s">
        <v>2011</v>
      </c>
      <c r="P1800" s="49" t="s">
        <v>2081</v>
      </c>
      <c r="Q1800" s="49" t="s">
        <v>2103</v>
      </c>
      <c r="R1800" s="49" t="s">
        <v>2128</v>
      </c>
      <c r="S1800" s="33" t="s">
        <v>2084</v>
      </c>
      <c r="T1800" s="130" t="s">
        <v>2081</v>
      </c>
      <c r="U1800" s="35" t="s">
        <v>1672</v>
      </c>
      <c r="V1800" s="231"/>
      <c r="W1800" s="232"/>
    </row>
    <row r="1801" s="83" customFormat="1" ht="26" customHeight="1" spans="1:23">
      <c r="A1801" s="31" t="s">
        <v>1754</v>
      </c>
      <c r="B1801" s="49" t="s">
        <v>20</v>
      </c>
      <c r="C1801" s="31" t="s">
        <v>6188</v>
      </c>
      <c r="D1801" s="49" t="s">
        <v>6189</v>
      </c>
      <c r="E1801" s="44">
        <v>45137</v>
      </c>
      <c r="F1801" s="45" t="s">
        <v>5987</v>
      </c>
      <c r="G1801" s="130" t="s">
        <v>2092</v>
      </c>
      <c r="H1801" s="46">
        <v>5</v>
      </c>
      <c r="I1801" s="129">
        <v>1</v>
      </c>
      <c r="J1801" s="48">
        <v>16830</v>
      </c>
      <c r="K1801" s="56">
        <v>4263.6</v>
      </c>
      <c r="L1801" s="48">
        <v>12566.4</v>
      </c>
      <c r="M1801" s="49" t="s">
        <v>2079</v>
      </c>
      <c r="N1801" s="49" t="s">
        <v>2110</v>
      </c>
      <c r="O1801" s="33" t="s">
        <v>2011</v>
      </c>
      <c r="P1801" s="49" t="s">
        <v>2081</v>
      </c>
      <c r="Q1801" s="49" t="s">
        <v>2103</v>
      </c>
      <c r="R1801" s="49" t="s">
        <v>2128</v>
      </c>
      <c r="S1801" s="33" t="s">
        <v>2084</v>
      </c>
      <c r="T1801" s="130" t="s">
        <v>2081</v>
      </c>
      <c r="U1801" s="35" t="s">
        <v>1672</v>
      </c>
      <c r="V1801" s="231"/>
      <c r="W1801" s="232"/>
    </row>
    <row r="1802" s="83" customFormat="1" ht="26" customHeight="1" spans="1:23">
      <c r="A1802" s="31" t="s">
        <v>1754</v>
      </c>
      <c r="B1802" s="49" t="s">
        <v>20</v>
      </c>
      <c r="C1802" s="31" t="s">
        <v>6190</v>
      </c>
      <c r="D1802" s="49" t="s">
        <v>6191</v>
      </c>
      <c r="E1802" s="44">
        <v>45137</v>
      </c>
      <c r="F1802" s="45" t="s">
        <v>5987</v>
      </c>
      <c r="G1802" s="130" t="s">
        <v>2092</v>
      </c>
      <c r="H1802" s="46">
        <v>5</v>
      </c>
      <c r="I1802" s="129">
        <v>2</v>
      </c>
      <c r="J1802" s="48">
        <v>6546</v>
      </c>
      <c r="K1802" s="56">
        <v>1658.32</v>
      </c>
      <c r="L1802" s="48">
        <v>4887.68</v>
      </c>
      <c r="M1802" s="49" t="s">
        <v>2079</v>
      </c>
      <c r="N1802" s="49" t="s">
        <v>2110</v>
      </c>
      <c r="O1802" s="33" t="s">
        <v>2011</v>
      </c>
      <c r="P1802" s="49" t="s">
        <v>2081</v>
      </c>
      <c r="Q1802" s="49" t="s">
        <v>2103</v>
      </c>
      <c r="R1802" s="49" t="s">
        <v>2128</v>
      </c>
      <c r="S1802" s="33" t="s">
        <v>2084</v>
      </c>
      <c r="T1802" s="130" t="s">
        <v>2081</v>
      </c>
      <c r="U1802" s="35" t="s">
        <v>1672</v>
      </c>
      <c r="V1802" s="231"/>
      <c r="W1802" s="232"/>
    </row>
    <row r="1803" s="83" customFormat="1" ht="26" customHeight="1" spans="1:23">
      <c r="A1803" s="31" t="s">
        <v>1754</v>
      </c>
      <c r="B1803" s="49" t="s">
        <v>20</v>
      </c>
      <c r="C1803" s="31" t="s">
        <v>6192</v>
      </c>
      <c r="D1803" s="49" t="s">
        <v>6193</v>
      </c>
      <c r="E1803" s="44">
        <v>45137</v>
      </c>
      <c r="F1803" s="45" t="s">
        <v>5987</v>
      </c>
      <c r="G1803" s="130" t="s">
        <v>2092</v>
      </c>
      <c r="H1803" s="46">
        <v>5</v>
      </c>
      <c r="I1803" s="129">
        <v>2</v>
      </c>
      <c r="J1803" s="48">
        <v>3196</v>
      </c>
      <c r="K1803" s="56">
        <v>809.653333333333</v>
      </c>
      <c r="L1803" s="48">
        <v>2386.34666666667</v>
      </c>
      <c r="M1803" s="49" t="s">
        <v>2079</v>
      </c>
      <c r="N1803" s="49" t="s">
        <v>2110</v>
      </c>
      <c r="O1803" s="33" t="s">
        <v>2011</v>
      </c>
      <c r="P1803" s="49" t="s">
        <v>2081</v>
      </c>
      <c r="Q1803" s="49" t="s">
        <v>2103</v>
      </c>
      <c r="R1803" s="49" t="s">
        <v>2128</v>
      </c>
      <c r="S1803" s="33" t="s">
        <v>2084</v>
      </c>
      <c r="T1803" s="130" t="s">
        <v>2081</v>
      </c>
      <c r="U1803" s="35" t="s">
        <v>1672</v>
      </c>
      <c r="V1803" s="231"/>
      <c r="W1803" s="232"/>
    </row>
    <row r="1804" s="83" customFormat="1" ht="26" customHeight="1" spans="1:23">
      <c r="A1804" s="31" t="s">
        <v>1754</v>
      </c>
      <c r="B1804" s="49" t="s">
        <v>20</v>
      </c>
      <c r="C1804" s="31" t="s">
        <v>6194</v>
      </c>
      <c r="D1804" s="49" t="s">
        <v>6195</v>
      </c>
      <c r="E1804" s="44">
        <v>45137</v>
      </c>
      <c r="F1804" s="45" t="s">
        <v>5987</v>
      </c>
      <c r="G1804" s="130" t="s">
        <v>2092</v>
      </c>
      <c r="H1804" s="46">
        <v>5</v>
      </c>
      <c r="I1804" s="129">
        <v>2</v>
      </c>
      <c r="J1804" s="48">
        <v>1666</v>
      </c>
      <c r="K1804" s="56">
        <v>422.053333333333</v>
      </c>
      <c r="L1804" s="48">
        <v>1243.94666666667</v>
      </c>
      <c r="M1804" s="49" t="s">
        <v>2079</v>
      </c>
      <c r="N1804" s="49" t="s">
        <v>2110</v>
      </c>
      <c r="O1804" s="33" t="s">
        <v>2011</v>
      </c>
      <c r="P1804" s="49" t="s">
        <v>2081</v>
      </c>
      <c r="Q1804" s="49" t="s">
        <v>2103</v>
      </c>
      <c r="R1804" s="49" t="s">
        <v>2128</v>
      </c>
      <c r="S1804" s="33" t="s">
        <v>2084</v>
      </c>
      <c r="T1804" s="130" t="s">
        <v>2081</v>
      </c>
      <c r="U1804" s="35" t="s">
        <v>1672</v>
      </c>
      <c r="V1804" s="231"/>
      <c r="W1804" s="232"/>
    </row>
    <row r="1805" s="83" customFormat="1" ht="26" customHeight="1" spans="1:23">
      <c r="A1805" s="31" t="s">
        <v>1754</v>
      </c>
      <c r="B1805" s="49" t="s">
        <v>20</v>
      </c>
      <c r="C1805" s="31" t="s">
        <v>6196</v>
      </c>
      <c r="D1805" s="49" t="s">
        <v>6197</v>
      </c>
      <c r="E1805" s="44">
        <v>45137</v>
      </c>
      <c r="F1805" s="45" t="s">
        <v>5987</v>
      </c>
      <c r="G1805" s="130" t="s">
        <v>2095</v>
      </c>
      <c r="H1805" s="46">
        <v>5</v>
      </c>
      <c r="I1805" s="129">
        <v>1</v>
      </c>
      <c r="J1805" s="48">
        <v>3968</v>
      </c>
      <c r="K1805" s="56">
        <v>1005.22666666667</v>
      </c>
      <c r="L1805" s="48">
        <v>2962.77333333333</v>
      </c>
      <c r="M1805" s="49" t="s">
        <v>2079</v>
      </c>
      <c r="N1805" s="49" t="s">
        <v>2110</v>
      </c>
      <c r="O1805" s="33" t="s">
        <v>2011</v>
      </c>
      <c r="P1805" s="49" t="s">
        <v>2081</v>
      </c>
      <c r="Q1805" s="49" t="s">
        <v>2103</v>
      </c>
      <c r="R1805" s="49" t="s">
        <v>2128</v>
      </c>
      <c r="S1805" s="33" t="s">
        <v>2084</v>
      </c>
      <c r="T1805" s="130" t="s">
        <v>2081</v>
      </c>
      <c r="U1805" s="35" t="s">
        <v>1672</v>
      </c>
      <c r="V1805" s="231"/>
      <c r="W1805" s="232"/>
    </row>
    <row r="1806" s="83" customFormat="1" ht="26" customHeight="1" spans="1:23">
      <c r="A1806" s="31" t="s">
        <v>1754</v>
      </c>
      <c r="B1806" s="49" t="s">
        <v>20</v>
      </c>
      <c r="C1806" s="31" t="s">
        <v>6198</v>
      </c>
      <c r="D1806" s="49" t="s">
        <v>6199</v>
      </c>
      <c r="E1806" s="44">
        <v>45137</v>
      </c>
      <c r="F1806" s="45" t="s">
        <v>5987</v>
      </c>
      <c r="G1806" s="130" t="s">
        <v>2095</v>
      </c>
      <c r="H1806" s="46">
        <v>5</v>
      </c>
      <c r="I1806" s="129">
        <v>2</v>
      </c>
      <c r="J1806" s="48">
        <v>14300</v>
      </c>
      <c r="K1806" s="56">
        <v>3622.66666666667</v>
      </c>
      <c r="L1806" s="48">
        <v>10677.3333333333</v>
      </c>
      <c r="M1806" s="49" t="s">
        <v>2079</v>
      </c>
      <c r="N1806" s="49" t="s">
        <v>2110</v>
      </c>
      <c r="O1806" s="33" t="s">
        <v>2011</v>
      </c>
      <c r="P1806" s="49" t="s">
        <v>2081</v>
      </c>
      <c r="Q1806" s="49" t="s">
        <v>2103</v>
      </c>
      <c r="R1806" s="49" t="s">
        <v>2128</v>
      </c>
      <c r="S1806" s="33" t="s">
        <v>2084</v>
      </c>
      <c r="T1806" s="130" t="s">
        <v>2081</v>
      </c>
      <c r="U1806" s="35" t="s">
        <v>1672</v>
      </c>
      <c r="V1806" s="231"/>
      <c r="W1806" s="232"/>
    </row>
    <row r="1807" s="83" customFormat="1" ht="26" customHeight="1" spans="1:23">
      <c r="A1807" s="31" t="s">
        <v>1754</v>
      </c>
      <c r="B1807" s="49" t="s">
        <v>20</v>
      </c>
      <c r="C1807" s="31" t="s">
        <v>6200</v>
      </c>
      <c r="D1807" s="49" t="s">
        <v>6201</v>
      </c>
      <c r="E1807" s="44">
        <v>45137</v>
      </c>
      <c r="F1807" s="45" t="s">
        <v>5987</v>
      </c>
      <c r="G1807" s="130" t="s">
        <v>2095</v>
      </c>
      <c r="H1807" s="46">
        <v>5</v>
      </c>
      <c r="I1807" s="129">
        <v>2</v>
      </c>
      <c r="J1807" s="48">
        <v>3500</v>
      </c>
      <c r="K1807" s="56">
        <v>886.666666666667</v>
      </c>
      <c r="L1807" s="48">
        <v>2613.33333333333</v>
      </c>
      <c r="M1807" s="49" t="s">
        <v>2079</v>
      </c>
      <c r="N1807" s="49" t="s">
        <v>2110</v>
      </c>
      <c r="O1807" s="33" t="s">
        <v>2011</v>
      </c>
      <c r="P1807" s="49" t="s">
        <v>2081</v>
      </c>
      <c r="Q1807" s="49" t="s">
        <v>2103</v>
      </c>
      <c r="R1807" s="49" t="s">
        <v>2128</v>
      </c>
      <c r="S1807" s="33" t="s">
        <v>2084</v>
      </c>
      <c r="T1807" s="130" t="s">
        <v>2081</v>
      </c>
      <c r="U1807" s="35" t="s">
        <v>1672</v>
      </c>
      <c r="V1807" s="231"/>
      <c r="W1807" s="232"/>
    </row>
    <row r="1808" s="83" customFormat="1" ht="26" customHeight="1" spans="1:23">
      <c r="A1808" s="31" t="s">
        <v>1754</v>
      </c>
      <c r="B1808" s="49" t="s">
        <v>20</v>
      </c>
      <c r="C1808" s="31" t="s">
        <v>6202</v>
      </c>
      <c r="D1808" s="49" t="s">
        <v>6203</v>
      </c>
      <c r="E1808" s="44">
        <v>45137</v>
      </c>
      <c r="F1808" s="45" t="s">
        <v>5987</v>
      </c>
      <c r="G1808" s="130" t="s">
        <v>2095</v>
      </c>
      <c r="H1808" s="46">
        <v>5</v>
      </c>
      <c r="I1808" s="129">
        <v>1</v>
      </c>
      <c r="J1808" s="48">
        <v>3938</v>
      </c>
      <c r="K1808" s="56">
        <v>997.626666666667</v>
      </c>
      <c r="L1808" s="48">
        <v>2940.37333333333</v>
      </c>
      <c r="M1808" s="49" t="s">
        <v>2079</v>
      </c>
      <c r="N1808" s="49" t="s">
        <v>2110</v>
      </c>
      <c r="O1808" s="33" t="s">
        <v>2011</v>
      </c>
      <c r="P1808" s="49" t="s">
        <v>2081</v>
      </c>
      <c r="Q1808" s="49" t="s">
        <v>2103</v>
      </c>
      <c r="R1808" s="49" t="s">
        <v>2128</v>
      </c>
      <c r="S1808" s="33" t="s">
        <v>2084</v>
      </c>
      <c r="T1808" s="130" t="s">
        <v>2081</v>
      </c>
      <c r="U1808" s="35" t="s">
        <v>1672</v>
      </c>
      <c r="V1808" s="231"/>
      <c r="W1808" s="232"/>
    </row>
    <row r="1809" s="83" customFormat="1" ht="26" customHeight="1" spans="1:23">
      <c r="A1809" s="31" t="s">
        <v>1754</v>
      </c>
      <c r="B1809" s="49" t="s">
        <v>20</v>
      </c>
      <c r="C1809" s="31" t="s">
        <v>6204</v>
      </c>
      <c r="D1809" s="49" t="s">
        <v>6205</v>
      </c>
      <c r="E1809" s="44">
        <v>45137</v>
      </c>
      <c r="F1809" s="45" t="s">
        <v>5987</v>
      </c>
      <c r="G1809" s="130" t="s">
        <v>2095</v>
      </c>
      <c r="H1809" s="46">
        <v>5</v>
      </c>
      <c r="I1809" s="129">
        <v>1</v>
      </c>
      <c r="J1809" s="48">
        <v>8375</v>
      </c>
      <c r="K1809" s="56">
        <v>2121.66666666667</v>
      </c>
      <c r="L1809" s="48">
        <v>6253.33333333333</v>
      </c>
      <c r="M1809" s="49" t="s">
        <v>2079</v>
      </c>
      <c r="N1809" s="49" t="s">
        <v>2110</v>
      </c>
      <c r="O1809" s="33" t="s">
        <v>2011</v>
      </c>
      <c r="P1809" s="49" t="s">
        <v>2081</v>
      </c>
      <c r="Q1809" s="49" t="s">
        <v>2103</v>
      </c>
      <c r="R1809" s="49" t="s">
        <v>2128</v>
      </c>
      <c r="S1809" s="33" t="s">
        <v>2084</v>
      </c>
      <c r="T1809" s="130" t="s">
        <v>2081</v>
      </c>
      <c r="U1809" s="35" t="s">
        <v>1672</v>
      </c>
      <c r="V1809" s="231"/>
      <c r="W1809" s="232"/>
    </row>
    <row r="1810" s="83" customFormat="1" ht="26" customHeight="1" spans="1:23">
      <c r="A1810" s="31" t="s">
        <v>1754</v>
      </c>
      <c r="B1810" s="49" t="s">
        <v>20</v>
      </c>
      <c r="C1810" s="31" t="s">
        <v>6206</v>
      </c>
      <c r="D1810" s="49" t="s">
        <v>6207</v>
      </c>
      <c r="E1810" s="44">
        <v>45137</v>
      </c>
      <c r="F1810" s="45" t="s">
        <v>5987</v>
      </c>
      <c r="G1810" s="130" t="s">
        <v>2095</v>
      </c>
      <c r="H1810" s="46">
        <v>5</v>
      </c>
      <c r="I1810" s="129">
        <v>1</v>
      </c>
      <c r="J1810" s="48">
        <v>3750</v>
      </c>
      <c r="K1810" s="56">
        <v>950</v>
      </c>
      <c r="L1810" s="48">
        <v>2800</v>
      </c>
      <c r="M1810" s="49" t="s">
        <v>2079</v>
      </c>
      <c r="N1810" s="49" t="s">
        <v>2110</v>
      </c>
      <c r="O1810" s="33" t="s">
        <v>2011</v>
      </c>
      <c r="P1810" s="49" t="s">
        <v>2081</v>
      </c>
      <c r="Q1810" s="49" t="s">
        <v>2103</v>
      </c>
      <c r="R1810" s="49" t="s">
        <v>2128</v>
      </c>
      <c r="S1810" s="33" t="s">
        <v>2084</v>
      </c>
      <c r="T1810" s="130" t="s">
        <v>2081</v>
      </c>
      <c r="U1810" s="35" t="s">
        <v>1672</v>
      </c>
      <c r="V1810" s="231"/>
      <c r="W1810" s="232"/>
    </row>
    <row r="1811" s="83" customFormat="1" ht="26" customHeight="1" spans="1:23">
      <c r="A1811" s="31" t="s">
        <v>1754</v>
      </c>
      <c r="B1811" s="49" t="s">
        <v>20</v>
      </c>
      <c r="C1811" s="31" t="s">
        <v>6208</v>
      </c>
      <c r="D1811" s="49" t="s">
        <v>6209</v>
      </c>
      <c r="E1811" s="44">
        <v>45137</v>
      </c>
      <c r="F1811" s="45" t="s">
        <v>5987</v>
      </c>
      <c r="G1811" s="130" t="s">
        <v>2095</v>
      </c>
      <c r="H1811" s="46">
        <v>5</v>
      </c>
      <c r="I1811" s="129">
        <v>1</v>
      </c>
      <c r="J1811" s="48">
        <v>4960</v>
      </c>
      <c r="K1811" s="56">
        <v>1256.53333333333</v>
      </c>
      <c r="L1811" s="48">
        <v>3703.46666666667</v>
      </c>
      <c r="M1811" s="49" t="s">
        <v>2079</v>
      </c>
      <c r="N1811" s="49" t="s">
        <v>2110</v>
      </c>
      <c r="O1811" s="33" t="s">
        <v>2011</v>
      </c>
      <c r="P1811" s="49" t="s">
        <v>2081</v>
      </c>
      <c r="Q1811" s="49" t="s">
        <v>2103</v>
      </c>
      <c r="R1811" s="49" t="s">
        <v>2128</v>
      </c>
      <c r="S1811" s="33" t="s">
        <v>2084</v>
      </c>
      <c r="T1811" s="130" t="s">
        <v>2081</v>
      </c>
      <c r="U1811" s="35" t="s">
        <v>1672</v>
      </c>
      <c r="V1811" s="231"/>
      <c r="W1811" s="232"/>
    </row>
    <row r="1812" s="83" customFormat="1" ht="26" customHeight="1" spans="1:23">
      <c r="A1812" s="31" t="s">
        <v>1754</v>
      </c>
      <c r="B1812" s="49" t="s">
        <v>20</v>
      </c>
      <c r="C1812" s="31" t="s">
        <v>6210</v>
      </c>
      <c r="D1812" s="49" t="s">
        <v>6211</v>
      </c>
      <c r="E1812" s="44">
        <v>45137</v>
      </c>
      <c r="F1812" s="45" t="s">
        <v>5987</v>
      </c>
      <c r="G1812" s="130" t="s">
        <v>2095</v>
      </c>
      <c r="H1812" s="46">
        <v>5</v>
      </c>
      <c r="I1812" s="129">
        <v>1</v>
      </c>
      <c r="J1812" s="48">
        <v>1750</v>
      </c>
      <c r="K1812" s="56">
        <v>443.333333333333</v>
      </c>
      <c r="L1812" s="48">
        <v>1306.66666666667</v>
      </c>
      <c r="M1812" s="49" t="s">
        <v>2079</v>
      </c>
      <c r="N1812" s="49" t="s">
        <v>2110</v>
      </c>
      <c r="O1812" s="33" t="s">
        <v>2011</v>
      </c>
      <c r="P1812" s="49" t="s">
        <v>2081</v>
      </c>
      <c r="Q1812" s="49" t="s">
        <v>2103</v>
      </c>
      <c r="R1812" s="49" t="s">
        <v>2128</v>
      </c>
      <c r="S1812" s="33" t="s">
        <v>2084</v>
      </c>
      <c r="T1812" s="130" t="s">
        <v>2081</v>
      </c>
      <c r="U1812" s="35" t="s">
        <v>1672</v>
      </c>
      <c r="V1812" s="231"/>
      <c r="W1812" s="232"/>
    </row>
    <row r="1813" s="83" customFormat="1" ht="26" customHeight="1" spans="1:23">
      <c r="A1813" s="31" t="s">
        <v>1754</v>
      </c>
      <c r="B1813" s="49" t="s">
        <v>20</v>
      </c>
      <c r="C1813" s="31" t="s">
        <v>6212</v>
      </c>
      <c r="D1813" s="49" t="s">
        <v>6213</v>
      </c>
      <c r="E1813" s="44">
        <v>45137</v>
      </c>
      <c r="F1813" s="45" t="s">
        <v>5987</v>
      </c>
      <c r="G1813" s="130" t="s">
        <v>2095</v>
      </c>
      <c r="H1813" s="46">
        <v>5</v>
      </c>
      <c r="I1813" s="129">
        <v>1</v>
      </c>
      <c r="J1813" s="48">
        <v>1480</v>
      </c>
      <c r="K1813" s="56">
        <v>374.933333333333</v>
      </c>
      <c r="L1813" s="48">
        <v>1105.06666666667</v>
      </c>
      <c r="M1813" s="49" t="s">
        <v>2079</v>
      </c>
      <c r="N1813" s="49" t="s">
        <v>2110</v>
      </c>
      <c r="O1813" s="33" t="s">
        <v>2011</v>
      </c>
      <c r="P1813" s="49" t="s">
        <v>2081</v>
      </c>
      <c r="Q1813" s="49" t="s">
        <v>2103</v>
      </c>
      <c r="R1813" s="49" t="s">
        <v>2128</v>
      </c>
      <c r="S1813" s="33" t="s">
        <v>2084</v>
      </c>
      <c r="T1813" s="130" t="s">
        <v>2081</v>
      </c>
      <c r="U1813" s="35" t="s">
        <v>1672</v>
      </c>
      <c r="V1813" s="231"/>
      <c r="W1813" s="232"/>
    </row>
    <row r="1814" s="83" customFormat="1" ht="26" customHeight="1" spans="1:23">
      <c r="A1814" s="31" t="s">
        <v>1754</v>
      </c>
      <c r="B1814" s="49" t="s">
        <v>20</v>
      </c>
      <c r="C1814" s="31" t="s">
        <v>6214</v>
      </c>
      <c r="D1814" s="49" t="s">
        <v>6215</v>
      </c>
      <c r="E1814" s="44">
        <v>45137</v>
      </c>
      <c r="F1814" s="45" t="s">
        <v>5987</v>
      </c>
      <c r="G1814" s="130" t="s">
        <v>2095</v>
      </c>
      <c r="H1814" s="46">
        <v>5</v>
      </c>
      <c r="I1814" s="129">
        <v>1</v>
      </c>
      <c r="J1814" s="48">
        <v>1200</v>
      </c>
      <c r="K1814" s="56">
        <v>304</v>
      </c>
      <c r="L1814" s="48">
        <v>896</v>
      </c>
      <c r="M1814" s="49" t="s">
        <v>2079</v>
      </c>
      <c r="N1814" s="49" t="s">
        <v>2110</v>
      </c>
      <c r="O1814" s="33" t="s">
        <v>2011</v>
      </c>
      <c r="P1814" s="49" t="s">
        <v>2081</v>
      </c>
      <c r="Q1814" s="49" t="s">
        <v>2103</v>
      </c>
      <c r="R1814" s="49" t="s">
        <v>2128</v>
      </c>
      <c r="S1814" s="33" t="s">
        <v>2084</v>
      </c>
      <c r="T1814" s="130" t="s">
        <v>2081</v>
      </c>
      <c r="U1814" s="35" t="s">
        <v>1672</v>
      </c>
      <c r="V1814" s="231"/>
      <c r="W1814" s="232"/>
    </row>
    <row r="1815" s="83" customFormat="1" ht="26" customHeight="1" spans="1:23">
      <c r="A1815" s="31" t="s">
        <v>1754</v>
      </c>
      <c r="B1815" s="49" t="s">
        <v>20</v>
      </c>
      <c r="C1815" s="31" t="s">
        <v>6216</v>
      </c>
      <c r="D1815" s="49" t="s">
        <v>6217</v>
      </c>
      <c r="E1815" s="44">
        <v>45137</v>
      </c>
      <c r="F1815" s="45" t="s">
        <v>5987</v>
      </c>
      <c r="G1815" s="130" t="s">
        <v>2092</v>
      </c>
      <c r="H1815" s="46">
        <v>5</v>
      </c>
      <c r="I1815" s="129">
        <v>2</v>
      </c>
      <c r="J1815" s="48">
        <v>12666</v>
      </c>
      <c r="K1815" s="56">
        <v>12666</v>
      </c>
      <c r="L1815" s="48">
        <v>0</v>
      </c>
      <c r="M1815" s="49" t="s">
        <v>2079</v>
      </c>
      <c r="N1815" s="49" t="s">
        <v>2110</v>
      </c>
      <c r="O1815" s="33" t="s">
        <v>2011</v>
      </c>
      <c r="P1815" s="49" t="s">
        <v>2144</v>
      </c>
      <c r="Q1815" s="49" t="s">
        <v>2082</v>
      </c>
      <c r="R1815" s="49" t="s">
        <v>2196</v>
      </c>
      <c r="S1815" s="33" t="s">
        <v>2084</v>
      </c>
      <c r="T1815" s="130" t="s">
        <v>2083</v>
      </c>
      <c r="U1815" s="35" t="s">
        <v>1672</v>
      </c>
      <c r="V1815" s="231"/>
      <c r="W1815" s="232"/>
    </row>
    <row r="1816" s="83" customFormat="1" ht="26" customHeight="1" spans="1:23">
      <c r="A1816" s="31" t="s">
        <v>1754</v>
      </c>
      <c r="B1816" s="49" t="s">
        <v>20</v>
      </c>
      <c r="C1816" s="31" t="s">
        <v>6218</v>
      </c>
      <c r="D1816" s="49" t="s">
        <v>6219</v>
      </c>
      <c r="E1816" s="44">
        <v>45137</v>
      </c>
      <c r="F1816" s="45" t="s">
        <v>5987</v>
      </c>
      <c r="G1816" s="130" t="s">
        <v>2092</v>
      </c>
      <c r="H1816" s="46">
        <v>5</v>
      </c>
      <c r="I1816" s="129">
        <v>1</v>
      </c>
      <c r="J1816" s="48">
        <v>11256</v>
      </c>
      <c r="K1816" s="56">
        <v>11256</v>
      </c>
      <c r="L1816" s="56">
        <v>0</v>
      </c>
      <c r="M1816" s="49" t="s">
        <v>2079</v>
      </c>
      <c r="N1816" s="49" t="s">
        <v>2110</v>
      </c>
      <c r="O1816" s="33" t="s">
        <v>2011</v>
      </c>
      <c r="P1816" s="49" t="s">
        <v>2144</v>
      </c>
      <c r="Q1816" s="49" t="s">
        <v>2082</v>
      </c>
      <c r="R1816" s="49" t="s">
        <v>2196</v>
      </c>
      <c r="S1816" s="33" t="s">
        <v>2084</v>
      </c>
      <c r="T1816" s="130" t="s">
        <v>2083</v>
      </c>
      <c r="U1816" s="35" t="s">
        <v>1672</v>
      </c>
      <c r="V1816" s="231"/>
      <c r="W1816" s="232"/>
    </row>
    <row r="1817" s="83" customFormat="1" ht="26" customHeight="1" spans="1:23">
      <c r="A1817" s="31" t="s">
        <v>1754</v>
      </c>
      <c r="B1817" s="49" t="s">
        <v>20</v>
      </c>
      <c r="C1817" s="31" t="s">
        <v>6220</v>
      </c>
      <c r="D1817" s="49" t="s">
        <v>6221</v>
      </c>
      <c r="E1817" s="44">
        <v>45137</v>
      </c>
      <c r="F1817" s="45" t="s">
        <v>5987</v>
      </c>
      <c r="G1817" s="130" t="s">
        <v>2092</v>
      </c>
      <c r="H1817" s="46">
        <v>5</v>
      </c>
      <c r="I1817" s="129">
        <v>1</v>
      </c>
      <c r="J1817" s="48">
        <v>15725</v>
      </c>
      <c r="K1817" s="56">
        <v>15725</v>
      </c>
      <c r="L1817" s="56">
        <v>0</v>
      </c>
      <c r="M1817" s="49" t="s">
        <v>2079</v>
      </c>
      <c r="N1817" s="49" t="s">
        <v>2110</v>
      </c>
      <c r="O1817" s="33" t="s">
        <v>2011</v>
      </c>
      <c r="P1817" s="49" t="s">
        <v>2144</v>
      </c>
      <c r="Q1817" s="49" t="s">
        <v>2082</v>
      </c>
      <c r="R1817" s="49" t="s">
        <v>2196</v>
      </c>
      <c r="S1817" s="33" t="s">
        <v>2084</v>
      </c>
      <c r="T1817" s="130" t="s">
        <v>2083</v>
      </c>
      <c r="U1817" s="35" t="s">
        <v>1672</v>
      </c>
      <c r="V1817" s="231"/>
      <c r="W1817" s="232"/>
    </row>
    <row r="1818" s="83" customFormat="1" ht="26" customHeight="1" spans="1:23">
      <c r="A1818" s="31" t="s">
        <v>1754</v>
      </c>
      <c r="B1818" s="49" t="s">
        <v>20</v>
      </c>
      <c r="C1818" s="31" t="s">
        <v>6222</v>
      </c>
      <c r="D1818" s="49" t="s">
        <v>6223</v>
      </c>
      <c r="E1818" s="44">
        <v>45137</v>
      </c>
      <c r="F1818" s="45" t="s">
        <v>5987</v>
      </c>
      <c r="G1818" s="130" t="s">
        <v>2092</v>
      </c>
      <c r="H1818" s="46">
        <v>5</v>
      </c>
      <c r="I1818" s="129">
        <v>1</v>
      </c>
      <c r="J1818" s="48">
        <v>8925</v>
      </c>
      <c r="K1818" s="56">
        <v>8925</v>
      </c>
      <c r="L1818" s="56">
        <v>0</v>
      </c>
      <c r="M1818" s="49" t="s">
        <v>2079</v>
      </c>
      <c r="N1818" s="49" t="s">
        <v>2110</v>
      </c>
      <c r="O1818" s="33" t="s">
        <v>2011</v>
      </c>
      <c r="P1818" s="49" t="s">
        <v>2144</v>
      </c>
      <c r="Q1818" s="49" t="s">
        <v>2082</v>
      </c>
      <c r="R1818" s="49" t="s">
        <v>2196</v>
      </c>
      <c r="S1818" s="33" t="s">
        <v>2084</v>
      </c>
      <c r="T1818" s="130" t="s">
        <v>2083</v>
      </c>
      <c r="U1818" s="35" t="s">
        <v>1672</v>
      </c>
      <c r="V1818" s="231"/>
      <c r="W1818" s="232"/>
    </row>
    <row r="1819" s="83" customFormat="1" ht="26" customHeight="1" spans="1:23">
      <c r="A1819" s="31" t="s">
        <v>1754</v>
      </c>
      <c r="B1819" s="49" t="s">
        <v>20</v>
      </c>
      <c r="C1819" s="31" t="s">
        <v>6224</v>
      </c>
      <c r="D1819" s="49" t="s">
        <v>6225</v>
      </c>
      <c r="E1819" s="44">
        <v>45137</v>
      </c>
      <c r="F1819" s="45" t="s">
        <v>5987</v>
      </c>
      <c r="G1819" s="130" t="s">
        <v>2092</v>
      </c>
      <c r="H1819" s="46">
        <v>5</v>
      </c>
      <c r="I1819" s="129">
        <v>1</v>
      </c>
      <c r="J1819" s="48">
        <v>4573</v>
      </c>
      <c r="K1819" s="56">
        <v>4573</v>
      </c>
      <c r="L1819" s="56">
        <v>0</v>
      </c>
      <c r="M1819" s="49" t="s">
        <v>2079</v>
      </c>
      <c r="N1819" s="49" t="s">
        <v>2110</v>
      </c>
      <c r="O1819" s="33" t="s">
        <v>2011</v>
      </c>
      <c r="P1819" s="49" t="s">
        <v>2144</v>
      </c>
      <c r="Q1819" s="49" t="s">
        <v>2082</v>
      </c>
      <c r="R1819" s="49" t="s">
        <v>2196</v>
      </c>
      <c r="S1819" s="33" t="s">
        <v>2084</v>
      </c>
      <c r="T1819" s="130" t="s">
        <v>2083</v>
      </c>
      <c r="U1819" s="35" t="s">
        <v>1672</v>
      </c>
      <c r="V1819" s="231"/>
      <c r="W1819" s="232"/>
    </row>
    <row r="1820" s="83" customFormat="1" ht="26" customHeight="1" spans="1:23">
      <c r="A1820" s="31" t="s">
        <v>1754</v>
      </c>
      <c r="B1820" s="49" t="s">
        <v>20</v>
      </c>
      <c r="C1820" s="31" t="s">
        <v>6226</v>
      </c>
      <c r="D1820" s="49" t="s">
        <v>6227</v>
      </c>
      <c r="E1820" s="44">
        <v>45137</v>
      </c>
      <c r="F1820" s="45" t="s">
        <v>5987</v>
      </c>
      <c r="G1820" s="130" t="s">
        <v>2092</v>
      </c>
      <c r="H1820" s="46">
        <v>5</v>
      </c>
      <c r="I1820" s="129">
        <v>2</v>
      </c>
      <c r="J1820" s="48">
        <v>45960</v>
      </c>
      <c r="K1820" s="56">
        <v>45960</v>
      </c>
      <c r="L1820" s="56">
        <v>0</v>
      </c>
      <c r="M1820" s="49" t="s">
        <v>2079</v>
      </c>
      <c r="N1820" s="49" t="s">
        <v>2110</v>
      </c>
      <c r="O1820" s="33" t="s">
        <v>2011</v>
      </c>
      <c r="P1820" s="49" t="s">
        <v>2144</v>
      </c>
      <c r="Q1820" s="49" t="s">
        <v>2082</v>
      </c>
      <c r="R1820" s="49" t="s">
        <v>2196</v>
      </c>
      <c r="S1820" s="33" t="s">
        <v>2084</v>
      </c>
      <c r="T1820" s="130" t="s">
        <v>2083</v>
      </c>
      <c r="U1820" s="35" t="s">
        <v>1672</v>
      </c>
      <c r="V1820" s="231"/>
      <c r="W1820" s="232"/>
    </row>
    <row r="1821" s="83" customFormat="1" ht="26" customHeight="1" spans="1:23">
      <c r="A1821" s="31" t="s">
        <v>1754</v>
      </c>
      <c r="B1821" s="49" t="s">
        <v>20</v>
      </c>
      <c r="C1821" s="31" t="s">
        <v>6228</v>
      </c>
      <c r="D1821" s="49" t="s">
        <v>6229</v>
      </c>
      <c r="E1821" s="44">
        <v>45137</v>
      </c>
      <c r="F1821" s="45" t="s">
        <v>5987</v>
      </c>
      <c r="G1821" s="130" t="s">
        <v>2092</v>
      </c>
      <c r="H1821" s="46">
        <v>5</v>
      </c>
      <c r="I1821" s="129">
        <v>1</v>
      </c>
      <c r="J1821" s="48">
        <v>5083</v>
      </c>
      <c r="K1821" s="56">
        <v>5083</v>
      </c>
      <c r="L1821" s="56">
        <v>0</v>
      </c>
      <c r="M1821" s="49" t="s">
        <v>2079</v>
      </c>
      <c r="N1821" s="49" t="s">
        <v>2110</v>
      </c>
      <c r="O1821" s="33" t="s">
        <v>2011</v>
      </c>
      <c r="P1821" s="49" t="s">
        <v>2144</v>
      </c>
      <c r="Q1821" s="49" t="s">
        <v>2082</v>
      </c>
      <c r="R1821" s="49" t="s">
        <v>2196</v>
      </c>
      <c r="S1821" s="33" t="s">
        <v>2084</v>
      </c>
      <c r="T1821" s="130" t="s">
        <v>2083</v>
      </c>
      <c r="U1821" s="35" t="s">
        <v>1672</v>
      </c>
      <c r="V1821" s="231"/>
      <c r="W1821" s="232"/>
    </row>
    <row r="1822" s="83" customFormat="1" ht="26" customHeight="1" spans="1:23">
      <c r="A1822" s="31" t="s">
        <v>1754</v>
      </c>
      <c r="B1822" s="49" t="s">
        <v>20</v>
      </c>
      <c r="C1822" s="31" t="s">
        <v>6230</v>
      </c>
      <c r="D1822" s="49" t="s">
        <v>6231</v>
      </c>
      <c r="E1822" s="44">
        <v>45137</v>
      </c>
      <c r="F1822" s="45" t="s">
        <v>5987</v>
      </c>
      <c r="G1822" s="130" t="s">
        <v>2092</v>
      </c>
      <c r="H1822" s="46">
        <v>5</v>
      </c>
      <c r="I1822" s="129">
        <v>1</v>
      </c>
      <c r="J1822" s="48">
        <v>7140</v>
      </c>
      <c r="K1822" s="56">
        <v>7140</v>
      </c>
      <c r="L1822" s="56">
        <v>0</v>
      </c>
      <c r="M1822" s="49" t="s">
        <v>2079</v>
      </c>
      <c r="N1822" s="49" t="s">
        <v>2110</v>
      </c>
      <c r="O1822" s="33" t="s">
        <v>2011</v>
      </c>
      <c r="P1822" s="49" t="s">
        <v>2144</v>
      </c>
      <c r="Q1822" s="49" t="s">
        <v>2082</v>
      </c>
      <c r="R1822" s="49" t="s">
        <v>2196</v>
      </c>
      <c r="S1822" s="33" t="s">
        <v>2084</v>
      </c>
      <c r="T1822" s="130" t="s">
        <v>2083</v>
      </c>
      <c r="U1822" s="35" t="s">
        <v>1672</v>
      </c>
      <c r="V1822" s="231"/>
      <c r="W1822" s="232"/>
    </row>
    <row r="1823" s="83" customFormat="1" ht="26" customHeight="1" spans="1:23">
      <c r="A1823" s="31" t="s">
        <v>1754</v>
      </c>
      <c r="B1823" s="49" t="s">
        <v>20</v>
      </c>
      <c r="C1823" s="31" t="s">
        <v>6232</v>
      </c>
      <c r="D1823" s="49" t="s">
        <v>6233</v>
      </c>
      <c r="E1823" s="44">
        <v>45137</v>
      </c>
      <c r="F1823" s="45" t="s">
        <v>5987</v>
      </c>
      <c r="G1823" s="130" t="s">
        <v>2092</v>
      </c>
      <c r="H1823" s="46">
        <v>5</v>
      </c>
      <c r="I1823" s="129">
        <v>1</v>
      </c>
      <c r="J1823" s="48">
        <v>7140</v>
      </c>
      <c r="K1823" s="56">
        <v>7140</v>
      </c>
      <c r="L1823" s="56">
        <v>0</v>
      </c>
      <c r="M1823" s="49" t="s">
        <v>2079</v>
      </c>
      <c r="N1823" s="49" t="s">
        <v>2110</v>
      </c>
      <c r="O1823" s="33" t="s">
        <v>2011</v>
      </c>
      <c r="P1823" s="49" t="s">
        <v>2144</v>
      </c>
      <c r="Q1823" s="49" t="s">
        <v>2082</v>
      </c>
      <c r="R1823" s="49" t="s">
        <v>2196</v>
      </c>
      <c r="S1823" s="33" t="s">
        <v>2084</v>
      </c>
      <c r="T1823" s="130" t="s">
        <v>2083</v>
      </c>
      <c r="U1823" s="35" t="s">
        <v>1672</v>
      </c>
      <c r="V1823" s="231"/>
      <c r="W1823" s="232"/>
    </row>
    <row r="1824" s="83" customFormat="1" ht="26" customHeight="1" spans="1:23">
      <c r="A1824" s="31" t="s">
        <v>1754</v>
      </c>
      <c r="B1824" s="49" t="s">
        <v>20</v>
      </c>
      <c r="C1824" s="31" t="s">
        <v>6234</v>
      </c>
      <c r="D1824" s="49" t="s">
        <v>6235</v>
      </c>
      <c r="E1824" s="44">
        <v>45137</v>
      </c>
      <c r="F1824" s="45" t="s">
        <v>5987</v>
      </c>
      <c r="G1824" s="130" t="s">
        <v>2092</v>
      </c>
      <c r="H1824" s="46">
        <v>5</v>
      </c>
      <c r="I1824" s="129">
        <v>2</v>
      </c>
      <c r="J1824" s="48">
        <v>5816</v>
      </c>
      <c r="K1824" s="56">
        <v>5816</v>
      </c>
      <c r="L1824" s="56">
        <v>0</v>
      </c>
      <c r="M1824" s="49" t="s">
        <v>2079</v>
      </c>
      <c r="N1824" s="49" t="s">
        <v>2110</v>
      </c>
      <c r="O1824" s="33" t="s">
        <v>2011</v>
      </c>
      <c r="P1824" s="49" t="s">
        <v>2144</v>
      </c>
      <c r="Q1824" s="49" t="s">
        <v>2082</v>
      </c>
      <c r="R1824" s="49" t="s">
        <v>2196</v>
      </c>
      <c r="S1824" s="33" t="s">
        <v>2084</v>
      </c>
      <c r="T1824" s="130" t="s">
        <v>2083</v>
      </c>
      <c r="U1824" s="35" t="s">
        <v>1672</v>
      </c>
      <c r="V1824" s="231"/>
      <c r="W1824" s="232"/>
    </row>
    <row r="1825" s="83" customFormat="1" ht="26" customHeight="1" spans="1:23">
      <c r="A1825" s="31" t="s">
        <v>1754</v>
      </c>
      <c r="B1825" s="49" t="s">
        <v>20</v>
      </c>
      <c r="C1825" s="31" t="s">
        <v>6236</v>
      </c>
      <c r="D1825" s="49" t="s">
        <v>6237</v>
      </c>
      <c r="E1825" s="44">
        <v>45137</v>
      </c>
      <c r="F1825" s="45" t="s">
        <v>5987</v>
      </c>
      <c r="G1825" s="130" t="s">
        <v>2092</v>
      </c>
      <c r="H1825" s="46">
        <v>5</v>
      </c>
      <c r="I1825" s="129">
        <v>2</v>
      </c>
      <c r="J1825" s="48">
        <v>14960</v>
      </c>
      <c r="K1825" s="56">
        <v>14960</v>
      </c>
      <c r="L1825" s="56">
        <v>0</v>
      </c>
      <c r="M1825" s="49" t="s">
        <v>2079</v>
      </c>
      <c r="N1825" s="49" t="s">
        <v>2110</v>
      </c>
      <c r="O1825" s="33" t="s">
        <v>2011</v>
      </c>
      <c r="P1825" s="49" t="s">
        <v>2144</v>
      </c>
      <c r="Q1825" s="49" t="s">
        <v>2082</v>
      </c>
      <c r="R1825" s="49" t="s">
        <v>2196</v>
      </c>
      <c r="S1825" s="33" t="s">
        <v>2084</v>
      </c>
      <c r="T1825" s="130" t="s">
        <v>2083</v>
      </c>
      <c r="U1825" s="35" t="s">
        <v>1672</v>
      </c>
      <c r="V1825" s="231"/>
      <c r="W1825" s="232"/>
    </row>
    <row r="1826" s="83" customFormat="1" ht="26" customHeight="1" spans="1:23">
      <c r="A1826" s="31" t="s">
        <v>1754</v>
      </c>
      <c r="B1826" s="49" t="s">
        <v>20</v>
      </c>
      <c r="C1826" s="31" t="s">
        <v>6238</v>
      </c>
      <c r="D1826" s="49" t="s">
        <v>6239</v>
      </c>
      <c r="E1826" s="44">
        <v>45137</v>
      </c>
      <c r="F1826" s="45" t="s">
        <v>5987</v>
      </c>
      <c r="G1826" s="130" t="s">
        <v>2092</v>
      </c>
      <c r="H1826" s="46">
        <v>5</v>
      </c>
      <c r="I1826" s="129">
        <v>2</v>
      </c>
      <c r="J1826" s="48">
        <v>5066</v>
      </c>
      <c r="K1826" s="56">
        <v>5066</v>
      </c>
      <c r="L1826" s="56">
        <v>0</v>
      </c>
      <c r="M1826" s="49" t="s">
        <v>2079</v>
      </c>
      <c r="N1826" s="49" t="s">
        <v>2110</v>
      </c>
      <c r="O1826" s="33" t="s">
        <v>2011</v>
      </c>
      <c r="P1826" s="49" t="s">
        <v>2144</v>
      </c>
      <c r="Q1826" s="49" t="s">
        <v>2082</v>
      </c>
      <c r="R1826" s="49" t="s">
        <v>2196</v>
      </c>
      <c r="S1826" s="33" t="s">
        <v>2084</v>
      </c>
      <c r="T1826" s="130" t="s">
        <v>2083</v>
      </c>
      <c r="U1826" s="35" t="s">
        <v>1672</v>
      </c>
      <c r="V1826" s="231"/>
      <c r="W1826" s="232"/>
    </row>
    <row r="1827" s="83" customFormat="1" ht="26" customHeight="1" spans="1:23">
      <c r="A1827" s="31" t="s">
        <v>1754</v>
      </c>
      <c r="B1827" s="49" t="s">
        <v>20</v>
      </c>
      <c r="C1827" s="31" t="s">
        <v>6240</v>
      </c>
      <c r="D1827" s="49" t="s">
        <v>6241</v>
      </c>
      <c r="E1827" s="44">
        <v>45137</v>
      </c>
      <c r="F1827" s="45" t="s">
        <v>5987</v>
      </c>
      <c r="G1827" s="130" t="s">
        <v>2092</v>
      </c>
      <c r="H1827" s="46">
        <v>5</v>
      </c>
      <c r="I1827" s="129">
        <v>1</v>
      </c>
      <c r="J1827" s="48">
        <v>8330</v>
      </c>
      <c r="K1827" s="56">
        <v>8330</v>
      </c>
      <c r="L1827" s="56">
        <v>0</v>
      </c>
      <c r="M1827" s="49" t="s">
        <v>2079</v>
      </c>
      <c r="N1827" s="49" t="s">
        <v>2110</v>
      </c>
      <c r="O1827" s="33" t="s">
        <v>2011</v>
      </c>
      <c r="P1827" s="49" t="s">
        <v>2144</v>
      </c>
      <c r="Q1827" s="49" t="s">
        <v>2082</v>
      </c>
      <c r="R1827" s="49" t="s">
        <v>2196</v>
      </c>
      <c r="S1827" s="33" t="s">
        <v>2084</v>
      </c>
      <c r="T1827" s="130" t="s">
        <v>2083</v>
      </c>
      <c r="U1827" s="35" t="s">
        <v>1672</v>
      </c>
      <c r="V1827" s="231"/>
      <c r="W1827" s="232"/>
    </row>
    <row r="1828" s="83" customFormat="1" ht="26" customHeight="1" spans="1:23">
      <c r="A1828" s="31" t="s">
        <v>1754</v>
      </c>
      <c r="B1828" s="49" t="s">
        <v>20</v>
      </c>
      <c r="C1828" s="31" t="s">
        <v>6242</v>
      </c>
      <c r="D1828" s="49" t="s">
        <v>6243</v>
      </c>
      <c r="E1828" s="44">
        <v>45137</v>
      </c>
      <c r="F1828" s="45" t="s">
        <v>5987</v>
      </c>
      <c r="G1828" s="130" t="s">
        <v>2092</v>
      </c>
      <c r="H1828" s="46">
        <v>5</v>
      </c>
      <c r="I1828" s="129">
        <v>72</v>
      </c>
      <c r="J1828" s="48">
        <v>7488</v>
      </c>
      <c r="K1828" s="56">
        <v>1896.96</v>
      </c>
      <c r="L1828" s="48">
        <v>5591.04</v>
      </c>
      <c r="M1828" s="49" t="s">
        <v>2079</v>
      </c>
      <c r="N1828" s="49" t="s">
        <v>2110</v>
      </c>
      <c r="O1828" s="33" t="s">
        <v>2011</v>
      </c>
      <c r="P1828" s="49" t="s">
        <v>2081</v>
      </c>
      <c r="Q1828" s="49" t="s">
        <v>2103</v>
      </c>
      <c r="R1828" s="49" t="s">
        <v>2128</v>
      </c>
      <c r="S1828" s="33" t="s">
        <v>2084</v>
      </c>
      <c r="T1828" s="130" t="s">
        <v>2081</v>
      </c>
      <c r="U1828" s="35" t="s">
        <v>1672</v>
      </c>
      <c r="V1828" s="231"/>
      <c r="W1828" s="232"/>
    </row>
    <row r="1829" s="83" customFormat="1" ht="26" customHeight="1" spans="1:23">
      <c r="A1829" s="31" t="s">
        <v>1754</v>
      </c>
      <c r="B1829" s="49" t="s">
        <v>20</v>
      </c>
      <c r="C1829" s="31" t="s">
        <v>6244</v>
      </c>
      <c r="D1829" s="49" t="s">
        <v>6245</v>
      </c>
      <c r="E1829" s="44">
        <v>45137</v>
      </c>
      <c r="F1829" s="45" t="s">
        <v>5987</v>
      </c>
      <c r="G1829" s="130" t="s">
        <v>2092</v>
      </c>
      <c r="H1829" s="46">
        <v>5</v>
      </c>
      <c r="I1829" s="129">
        <v>72</v>
      </c>
      <c r="J1829" s="48">
        <v>46728</v>
      </c>
      <c r="K1829" s="56">
        <v>11837.76</v>
      </c>
      <c r="L1829" s="48">
        <v>34890.24</v>
      </c>
      <c r="M1829" s="49" t="s">
        <v>2079</v>
      </c>
      <c r="N1829" s="49" t="s">
        <v>2110</v>
      </c>
      <c r="O1829" s="33" t="s">
        <v>2011</v>
      </c>
      <c r="P1829" s="49" t="s">
        <v>2081</v>
      </c>
      <c r="Q1829" s="49" t="s">
        <v>2103</v>
      </c>
      <c r="R1829" s="49" t="s">
        <v>2128</v>
      </c>
      <c r="S1829" s="33" t="s">
        <v>2084</v>
      </c>
      <c r="T1829" s="130" t="s">
        <v>2081</v>
      </c>
      <c r="U1829" s="35" t="s">
        <v>1672</v>
      </c>
      <c r="V1829" s="231"/>
      <c r="W1829" s="232"/>
    </row>
    <row r="1830" s="83" customFormat="1" ht="26" customHeight="1" spans="1:23">
      <c r="A1830" s="31" t="s">
        <v>1754</v>
      </c>
      <c r="B1830" s="49" t="s">
        <v>20</v>
      </c>
      <c r="C1830" s="31" t="s">
        <v>6246</v>
      </c>
      <c r="D1830" s="49" t="s">
        <v>6247</v>
      </c>
      <c r="E1830" s="44">
        <v>45137</v>
      </c>
      <c r="F1830" s="45" t="s">
        <v>5987</v>
      </c>
      <c r="G1830" s="130" t="s">
        <v>2092</v>
      </c>
      <c r="H1830" s="46">
        <v>5</v>
      </c>
      <c r="I1830" s="129">
        <v>30</v>
      </c>
      <c r="J1830" s="48">
        <v>42000</v>
      </c>
      <c r="K1830" s="56">
        <v>10640</v>
      </c>
      <c r="L1830" s="48">
        <v>31360</v>
      </c>
      <c r="M1830" s="49" t="s">
        <v>2079</v>
      </c>
      <c r="N1830" s="49" t="s">
        <v>2110</v>
      </c>
      <c r="O1830" s="33" t="s">
        <v>2011</v>
      </c>
      <c r="P1830" s="49" t="s">
        <v>2081</v>
      </c>
      <c r="Q1830" s="49" t="s">
        <v>2103</v>
      </c>
      <c r="R1830" s="49" t="s">
        <v>2128</v>
      </c>
      <c r="S1830" s="33" t="s">
        <v>2084</v>
      </c>
      <c r="T1830" s="130" t="s">
        <v>2081</v>
      </c>
      <c r="U1830" s="35" t="s">
        <v>1672</v>
      </c>
      <c r="V1830" s="231"/>
      <c r="W1830" s="232"/>
    </row>
    <row r="1831" s="83" customFormat="1" ht="26" customHeight="1" spans="1:23">
      <c r="A1831" s="31" t="s">
        <v>1754</v>
      </c>
      <c r="B1831" s="49" t="s">
        <v>20</v>
      </c>
      <c r="C1831" s="31" t="s">
        <v>6248</v>
      </c>
      <c r="D1831" s="49" t="s">
        <v>6249</v>
      </c>
      <c r="E1831" s="44">
        <v>45137</v>
      </c>
      <c r="F1831" s="45" t="s">
        <v>5987</v>
      </c>
      <c r="G1831" s="130" t="s">
        <v>2092</v>
      </c>
      <c r="H1831" s="46">
        <v>5</v>
      </c>
      <c r="I1831" s="129">
        <v>2</v>
      </c>
      <c r="J1831" s="48">
        <v>2118</v>
      </c>
      <c r="K1831" s="56">
        <v>2118</v>
      </c>
      <c r="L1831" s="56">
        <v>0</v>
      </c>
      <c r="M1831" s="49" t="s">
        <v>2079</v>
      </c>
      <c r="N1831" s="49" t="s">
        <v>2110</v>
      </c>
      <c r="O1831" s="33" t="s">
        <v>2011</v>
      </c>
      <c r="P1831" s="49" t="s">
        <v>2144</v>
      </c>
      <c r="Q1831" s="49" t="s">
        <v>2082</v>
      </c>
      <c r="R1831" s="49" t="s">
        <v>2196</v>
      </c>
      <c r="S1831" s="33" t="s">
        <v>2084</v>
      </c>
      <c r="T1831" s="130" t="s">
        <v>2083</v>
      </c>
      <c r="U1831" s="35" t="s">
        <v>1672</v>
      </c>
      <c r="V1831" s="231"/>
      <c r="W1831" s="232"/>
    </row>
    <row r="1832" s="83" customFormat="1" ht="26" customHeight="1" spans="1:23">
      <c r="A1832" s="31" t="s">
        <v>1754</v>
      </c>
      <c r="B1832" s="49" t="s">
        <v>20</v>
      </c>
      <c r="C1832" s="31" t="s">
        <v>6250</v>
      </c>
      <c r="D1832" s="49" t="s">
        <v>6251</v>
      </c>
      <c r="E1832" s="44">
        <v>45137</v>
      </c>
      <c r="F1832" s="45" t="s">
        <v>5987</v>
      </c>
      <c r="G1832" s="130" t="s">
        <v>2092</v>
      </c>
      <c r="H1832" s="46">
        <v>5</v>
      </c>
      <c r="I1832" s="129">
        <v>5</v>
      </c>
      <c r="J1832" s="48">
        <v>16050</v>
      </c>
      <c r="K1832" s="56">
        <v>4066</v>
      </c>
      <c r="L1832" s="48">
        <v>11984</v>
      </c>
      <c r="M1832" s="49" t="s">
        <v>2079</v>
      </c>
      <c r="N1832" s="49" t="s">
        <v>2110</v>
      </c>
      <c r="O1832" s="33" t="s">
        <v>2011</v>
      </c>
      <c r="P1832" s="49" t="s">
        <v>2081</v>
      </c>
      <c r="Q1832" s="49" t="s">
        <v>2103</v>
      </c>
      <c r="R1832" s="49" t="s">
        <v>2128</v>
      </c>
      <c r="S1832" s="33" t="s">
        <v>2084</v>
      </c>
      <c r="T1832" s="130" t="s">
        <v>2081</v>
      </c>
      <c r="U1832" s="35" t="s">
        <v>1672</v>
      </c>
      <c r="V1832" s="231"/>
      <c r="W1832" s="232"/>
    </row>
    <row r="1833" s="83" customFormat="1" ht="26" customHeight="1" spans="1:23">
      <c r="A1833" s="31" t="s">
        <v>1754</v>
      </c>
      <c r="B1833" s="49" t="s">
        <v>20</v>
      </c>
      <c r="C1833" s="31" t="s">
        <v>6252</v>
      </c>
      <c r="D1833" s="49" t="s">
        <v>6253</v>
      </c>
      <c r="E1833" s="44">
        <v>45137</v>
      </c>
      <c r="F1833" s="45" t="s">
        <v>5987</v>
      </c>
      <c r="G1833" s="130" t="s">
        <v>2092</v>
      </c>
      <c r="H1833" s="46">
        <v>5</v>
      </c>
      <c r="I1833" s="129">
        <v>5</v>
      </c>
      <c r="J1833" s="48">
        <v>16945</v>
      </c>
      <c r="K1833" s="56">
        <v>4292.73333333333</v>
      </c>
      <c r="L1833" s="48">
        <v>12652.2666666667</v>
      </c>
      <c r="M1833" s="49" t="s">
        <v>2079</v>
      </c>
      <c r="N1833" s="49" t="s">
        <v>2110</v>
      </c>
      <c r="O1833" s="33" t="s">
        <v>2011</v>
      </c>
      <c r="P1833" s="49" t="s">
        <v>2081</v>
      </c>
      <c r="Q1833" s="49" t="s">
        <v>2103</v>
      </c>
      <c r="R1833" s="49" t="s">
        <v>2128</v>
      </c>
      <c r="S1833" s="33" t="s">
        <v>2084</v>
      </c>
      <c r="T1833" s="130" t="s">
        <v>2081</v>
      </c>
      <c r="U1833" s="35" t="s">
        <v>1672</v>
      </c>
      <c r="V1833" s="231"/>
      <c r="W1833" s="232"/>
    </row>
    <row r="1834" s="83" customFormat="1" ht="26" customHeight="1" spans="1:23">
      <c r="A1834" s="31" t="s">
        <v>1754</v>
      </c>
      <c r="B1834" s="49" t="s">
        <v>20</v>
      </c>
      <c r="C1834" s="31" t="s">
        <v>6254</v>
      </c>
      <c r="D1834" s="49" t="s">
        <v>6255</v>
      </c>
      <c r="E1834" s="44">
        <v>45137</v>
      </c>
      <c r="F1834" s="45" t="s">
        <v>5987</v>
      </c>
      <c r="G1834" s="130" t="s">
        <v>2092</v>
      </c>
      <c r="H1834" s="46">
        <v>5</v>
      </c>
      <c r="I1834" s="129">
        <v>1</v>
      </c>
      <c r="J1834" s="48">
        <v>2699</v>
      </c>
      <c r="K1834" s="56">
        <v>683.746666666667</v>
      </c>
      <c r="L1834" s="48">
        <v>2015.25333333333</v>
      </c>
      <c r="M1834" s="49" t="s">
        <v>2079</v>
      </c>
      <c r="N1834" s="49" t="s">
        <v>2110</v>
      </c>
      <c r="O1834" s="33" t="s">
        <v>2011</v>
      </c>
      <c r="P1834" s="49" t="s">
        <v>2081</v>
      </c>
      <c r="Q1834" s="49" t="s">
        <v>2103</v>
      </c>
      <c r="R1834" s="49" t="s">
        <v>2128</v>
      </c>
      <c r="S1834" s="33" t="s">
        <v>2084</v>
      </c>
      <c r="T1834" s="130" t="s">
        <v>2081</v>
      </c>
      <c r="U1834" s="35" t="s">
        <v>1672</v>
      </c>
      <c r="V1834" s="231"/>
      <c r="W1834" s="232"/>
    </row>
    <row r="1835" s="83" customFormat="1" ht="26" customHeight="1" spans="1:23">
      <c r="A1835" s="31" t="s">
        <v>1754</v>
      </c>
      <c r="B1835" s="49" t="s">
        <v>20</v>
      </c>
      <c r="C1835" s="31" t="s">
        <v>6256</v>
      </c>
      <c r="D1835" s="49" t="s">
        <v>6257</v>
      </c>
      <c r="E1835" s="44">
        <v>45137</v>
      </c>
      <c r="F1835" s="45" t="s">
        <v>5987</v>
      </c>
      <c r="G1835" s="130" t="s">
        <v>2092</v>
      </c>
      <c r="H1835" s="46">
        <v>5</v>
      </c>
      <c r="I1835" s="129">
        <v>3</v>
      </c>
      <c r="J1835" s="48">
        <v>10500</v>
      </c>
      <c r="K1835" s="56">
        <v>2660</v>
      </c>
      <c r="L1835" s="48">
        <v>7840</v>
      </c>
      <c r="M1835" s="49" t="s">
        <v>2079</v>
      </c>
      <c r="N1835" s="49" t="s">
        <v>2110</v>
      </c>
      <c r="O1835" s="33" t="s">
        <v>2011</v>
      </c>
      <c r="P1835" s="49" t="s">
        <v>2081</v>
      </c>
      <c r="Q1835" s="49" t="s">
        <v>2103</v>
      </c>
      <c r="R1835" s="49" t="s">
        <v>2128</v>
      </c>
      <c r="S1835" s="33" t="s">
        <v>2084</v>
      </c>
      <c r="T1835" s="130" t="s">
        <v>2081</v>
      </c>
      <c r="U1835" s="35" t="s">
        <v>1672</v>
      </c>
      <c r="V1835" s="231"/>
      <c r="W1835" s="232"/>
    </row>
    <row r="1836" s="83" customFormat="1" ht="26" customHeight="1" spans="1:23">
      <c r="A1836" s="31" t="s">
        <v>1754</v>
      </c>
      <c r="B1836" s="49" t="s">
        <v>20</v>
      </c>
      <c r="C1836" s="31" t="s">
        <v>6258</v>
      </c>
      <c r="D1836" s="49" t="s">
        <v>6259</v>
      </c>
      <c r="E1836" s="44">
        <v>45137</v>
      </c>
      <c r="F1836" s="45" t="s">
        <v>5987</v>
      </c>
      <c r="G1836" s="130" t="s">
        <v>2092</v>
      </c>
      <c r="H1836" s="46">
        <v>5</v>
      </c>
      <c r="I1836" s="129">
        <v>1</v>
      </c>
      <c r="J1836" s="48">
        <v>3499</v>
      </c>
      <c r="K1836" s="56">
        <v>886.413333333333</v>
      </c>
      <c r="L1836" s="48">
        <v>2612.58666666667</v>
      </c>
      <c r="M1836" s="49" t="s">
        <v>2079</v>
      </c>
      <c r="N1836" s="49" t="s">
        <v>2096</v>
      </c>
      <c r="O1836" s="33" t="s">
        <v>2011</v>
      </c>
      <c r="P1836" s="49" t="s">
        <v>2081</v>
      </c>
      <c r="Q1836" s="49" t="s">
        <v>2103</v>
      </c>
      <c r="R1836" s="49" t="s">
        <v>2128</v>
      </c>
      <c r="S1836" s="33" t="s">
        <v>2084</v>
      </c>
      <c r="T1836" s="130" t="s">
        <v>2081</v>
      </c>
      <c r="U1836" s="35" t="s">
        <v>1672</v>
      </c>
      <c r="V1836" s="231"/>
      <c r="W1836" s="232"/>
    </row>
    <row r="1837" s="83" customFormat="1" ht="26" customHeight="1" spans="1:23">
      <c r="A1837" s="31" t="s">
        <v>1754</v>
      </c>
      <c r="B1837" s="49" t="s">
        <v>20</v>
      </c>
      <c r="C1837" s="31" t="s">
        <v>6260</v>
      </c>
      <c r="D1837" s="49" t="s">
        <v>6261</v>
      </c>
      <c r="E1837" s="44">
        <v>45137</v>
      </c>
      <c r="F1837" s="45" t="s">
        <v>5987</v>
      </c>
      <c r="G1837" s="130" t="s">
        <v>2092</v>
      </c>
      <c r="H1837" s="46">
        <v>5</v>
      </c>
      <c r="I1837" s="129">
        <v>1</v>
      </c>
      <c r="J1837" s="48">
        <v>1599</v>
      </c>
      <c r="K1837" s="56">
        <v>405.08</v>
      </c>
      <c r="L1837" s="48">
        <v>1193.92</v>
      </c>
      <c r="M1837" s="49" t="s">
        <v>2079</v>
      </c>
      <c r="N1837" s="49" t="s">
        <v>2096</v>
      </c>
      <c r="O1837" s="33" t="s">
        <v>2011</v>
      </c>
      <c r="P1837" s="49" t="s">
        <v>2081</v>
      </c>
      <c r="Q1837" s="49" t="s">
        <v>2103</v>
      </c>
      <c r="R1837" s="49" t="s">
        <v>2128</v>
      </c>
      <c r="S1837" s="33" t="s">
        <v>2084</v>
      </c>
      <c r="T1837" s="130" t="s">
        <v>2081</v>
      </c>
      <c r="U1837" s="35" t="s">
        <v>1672</v>
      </c>
      <c r="V1837" s="231"/>
      <c r="W1837" s="232"/>
    </row>
    <row r="1838" s="83" customFormat="1" ht="26" customHeight="1" spans="1:23">
      <c r="A1838" s="31" t="s">
        <v>1754</v>
      </c>
      <c r="B1838" s="49" t="s">
        <v>20</v>
      </c>
      <c r="C1838" s="31" t="s">
        <v>6262</v>
      </c>
      <c r="D1838" s="49" t="s">
        <v>6263</v>
      </c>
      <c r="E1838" s="44">
        <v>45137</v>
      </c>
      <c r="F1838" s="45" t="s">
        <v>5987</v>
      </c>
      <c r="G1838" s="130" t="s">
        <v>2092</v>
      </c>
      <c r="H1838" s="46">
        <v>5</v>
      </c>
      <c r="I1838" s="129">
        <v>1</v>
      </c>
      <c r="J1838" s="48">
        <v>1298</v>
      </c>
      <c r="K1838" s="56">
        <v>328.826666666667</v>
      </c>
      <c r="L1838" s="48">
        <v>969.173333333333</v>
      </c>
      <c r="M1838" s="49" t="s">
        <v>2079</v>
      </c>
      <c r="N1838" s="49" t="s">
        <v>2096</v>
      </c>
      <c r="O1838" s="33" t="s">
        <v>2011</v>
      </c>
      <c r="P1838" s="49" t="s">
        <v>2081</v>
      </c>
      <c r="Q1838" s="49" t="s">
        <v>2103</v>
      </c>
      <c r="R1838" s="49" t="s">
        <v>2128</v>
      </c>
      <c r="S1838" s="33" t="s">
        <v>2084</v>
      </c>
      <c r="T1838" s="130" t="s">
        <v>2081</v>
      </c>
      <c r="U1838" s="35" t="s">
        <v>1672</v>
      </c>
      <c r="V1838" s="231"/>
      <c r="W1838" s="232"/>
    </row>
    <row r="1839" s="83" customFormat="1" ht="26" customHeight="1" spans="1:23">
      <c r="A1839" s="31" t="s">
        <v>1754</v>
      </c>
      <c r="B1839" s="49" t="s">
        <v>20</v>
      </c>
      <c r="C1839" s="31" t="s">
        <v>6264</v>
      </c>
      <c r="D1839" s="49" t="s">
        <v>6265</v>
      </c>
      <c r="E1839" s="44">
        <v>45137</v>
      </c>
      <c r="F1839" s="45" t="s">
        <v>5987</v>
      </c>
      <c r="G1839" s="130" t="s">
        <v>2092</v>
      </c>
      <c r="H1839" s="46">
        <v>5</v>
      </c>
      <c r="I1839" s="129">
        <v>1</v>
      </c>
      <c r="J1839" s="48">
        <v>1599</v>
      </c>
      <c r="K1839" s="56">
        <v>405.08</v>
      </c>
      <c r="L1839" s="48">
        <v>1193.92</v>
      </c>
      <c r="M1839" s="49" t="s">
        <v>2079</v>
      </c>
      <c r="N1839" s="49" t="s">
        <v>2096</v>
      </c>
      <c r="O1839" s="33" t="s">
        <v>2011</v>
      </c>
      <c r="P1839" s="49" t="s">
        <v>2081</v>
      </c>
      <c r="Q1839" s="49" t="s">
        <v>2103</v>
      </c>
      <c r="R1839" s="49" t="s">
        <v>2128</v>
      </c>
      <c r="S1839" s="33" t="s">
        <v>2084</v>
      </c>
      <c r="T1839" s="130" t="s">
        <v>2081</v>
      </c>
      <c r="U1839" s="35" t="s">
        <v>1672</v>
      </c>
      <c r="V1839" s="231"/>
      <c r="W1839" s="232"/>
    </row>
    <row r="1840" s="83" customFormat="1" ht="26" customHeight="1" spans="1:23">
      <c r="A1840" s="31" t="s">
        <v>1754</v>
      </c>
      <c r="B1840" s="49" t="s">
        <v>20</v>
      </c>
      <c r="C1840" s="31" t="s">
        <v>6266</v>
      </c>
      <c r="D1840" s="49" t="s">
        <v>6267</v>
      </c>
      <c r="E1840" s="44">
        <v>45137</v>
      </c>
      <c r="F1840" s="45" t="s">
        <v>5987</v>
      </c>
      <c r="G1840" s="130" t="s">
        <v>2092</v>
      </c>
      <c r="H1840" s="46">
        <v>5</v>
      </c>
      <c r="I1840" s="129">
        <v>2</v>
      </c>
      <c r="J1840" s="48">
        <v>13980</v>
      </c>
      <c r="K1840" s="56">
        <v>3541.6</v>
      </c>
      <c r="L1840" s="48">
        <v>10438.4</v>
      </c>
      <c r="M1840" s="49" t="s">
        <v>2079</v>
      </c>
      <c r="N1840" s="49" t="s">
        <v>2096</v>
      </c>
      <c r="O1840" s="33" t="s">
        <v>2011</v>
      </c>
      <c r="P1840" s="49" t="s">
        <v>2081</v>
      </c>
      <c r="Q1840" s="49" t="s">
        <v>2103</v>
      </c>
      <c r="R1840" s="49" t="s">
        <v>2128</v>
      </c>
      <c r="S1840" s="33" t="s">
        <v>2084</v>
      </c>
      <c r="T1840" s="130" t="s">
        <v>2081</v>
      </c>
      <c r="U1840" s="35" t="s">
        <v>1672</v>
      </c>
      <c r="V1840" s="231"/>
      <c r="W1840" s="232"/>
    </row>
    <row r="1841" s="83" customFormat="1" ht="26" customHeight="1" spans="1:23">
      <c r="A1841" s="31" t="s">
        <v>1754</v>
      </c>
      <c r="B1841" s="49" t="s">
        <v>20</v>
      </c>
      <c r="C1841" s="31" t="s">
        <v>6268</v>
      </c>
      <c r="D1841" s="49" t="s">
        <v>6269</v>
      </c>
      <c r="E1841" s="44">
        <v>45137</v>
      </c>
      <c r="F1841" s="45" t="s">
        <v>5987</v>
      </c>
      <c r="G1841" s="130" t="s">
        <v>2092</v>
      </c>
      <c r="H1841" s="46">
        <v>5</v>
      </c>
      <c r="I1841" s="129">
        <v>5</v>
      </c>
      <c r="J1841" s="48">
        <v>6490</v>
      </c>
      <c r="K1841" s="56">
        <v>6490</v>
      </c>
      <c r="L1841" s="56">
        <v>0</v>
      </c>
      <c r="M1841" s="49" t="s">
        <v>2079</v>
      </c>
      <c r="N1841" s="49" t="s">
        <v>2096</v>
      </c>
      <c r="O1841" s="33" t="s">
        <v>2011</v>
      </c>
      <c r="P1841" s="49" t="s">
        <v>2144</v>
      </c>
      <c r="Q1841" s="49" t="s">
        <v>2082</v>
      </c>
      <c r="R1841" s="49" t="s">
        <v>2196</v>
      </c>
      <c r="S1841" s="33" t="s">
        <v>2084</v>
      </c>
      <c r="T1841" s="130" t="s">
        <v>2083</v>
      </c>
      <c r="U1841" s="35" t="s">
        <v>1672</v>
      </c>
      <c r="V1841" s="231"/>
      <c r="W1841" s="232"/>
    </row>
    <row r="1842" s="83" customFormat="1" ht="26" customHeight="1" spans="1:23">
      <c r="A1842" s="31" t="s">
        <v>1754</v>
      </c>
      <c r="B1842" s="49" t="s">
        <v>20</v>
      </c>
      <c r="C1842" s="31" t="s">
        <v>6270</v>
      </c>
      <c r="D1842" s="49" t="s">
        <v>6271</v>
      </c>
      <c r="E1842" s="44">
        <v>45137</v>
      </c>
      <c r="F1842" s="45" t="s">
        <v>5987</v>
      </c>
      <c r="G1842" s="130" t="s">
        <v>2092</v>
      </c>
      <c r="H1842" s="46">
        <v>5</v>
      </c>
      <c r="I1842" s="129">
        <v>2</v>
      </c>
      <c r="J1842" s="48">
        <v>2360</v>
      </c>
      <c r="K1842" s="56">
        <v>597.866666666667</v>
      </c>
      <c r="L1842" s="48">
        <v>1762.13333333333</v>
      </c>
      <c r="M1842" s="49" t="s">
        <v>2079</v>
      </c>
      <c r="N1842" s="49" t="s">
        <v>2096</v>
      </c>
      <c r="O1842" s="33" t="s">
        <v>2011</v>
      </c>
      <c r="P1842" s="49" t="s">
        <v>2081</v>
      </c>
      <c r="Q1842" s="49" t="s">
        <v>2103</v>
      </c>
      <c r="R1842" s="49" t="s">
        <v>2128</v>
      </c>
      <c r="S1842" s="33" t="s">
        <v>2084</v>
      </c>
      <c r="T1842" s="130" t="s">
        <v>2081</v>
      </c>
      <c r="U1842" s="35" t="s">
        <v>1672</v>
      </c>
      <c r="V1842" s="231"/>
      <c r="W1842" s="232"/>
    </row>
    <row r="1843" s="83" customFormat="1" ht="26" customHeight="1" spans="1:23">
      <c r="A1843" s="31" t="s">
        <v>1754</v>
      </c>
      <c r="B1843" s="49" t="s">
        <v>20</v>
      </c>
      <c r="C1843" s="31" t="s">
        <v>6272</v>
      </c>
      <c r="D1843" s="49" t="s">
        <v>6273</v>
      </c>
      <c r="E1843" s="44">
        <v>45137</v>
      </c>
      <c r="F1843" s="45" t="s">
        <v>5987</v>
      </c>
      <c r="G1843" s="130" t="s">
        <v>2092</v>
      </c>
      <c r="H1843" s="46">
        <v>5</v>
      </c>
      <c r="I1843" s="129">
        <v>1</v>
      </c>
      <c r="J1843" s="48">
        <v>1180</v>
      </c>
      <c r="K1843" s="56">
        <v>298.933333333333</v>
      </c>
      <c r="L1843" s="48">
        <v>881.066666666667</v>
      </c>
      <c r="M1843" s="49" t="s">
        <v>2079</v>
      </c>
      <c r="N1843" s="49" t="s">
        <v>2096</v>
      </c>
      <c r="O1843" s="33" t="s">
        <v>2011</v>
      </c>
      <c r="P1843" s="49" t="s">
        <v>2081</v>
      </c>
      <c r="Q1843" s="49" t="s">
        <v>2103</v>
      </c>
      <c r="R1843" s="49" t="s">
        <v>2128</v>
      </c>
      <c r="S1843" s="33" t="s">
        <v>2084</v>
      </c>
      <c r="T1843" s="130" t="s">
        <v>2081</v>
      </c>
      <c r="U1843" s="35" t="s">
        <v>1672</v>
      </c>
      <c r="V1843" s="231"/>
      <c r="W1843" s="232"/>
    </row>
    <row r="1844" s="83" customFormat="1" ht="26" customHeight="1" spans="1:23">
      <c r="A1844" s="31" t="s">
        <v>1754</v>
      </c>
      <c r="B1844" s="49" t="s">
        <v>20</v>
      </c>
      <c r="C1844" s="31" t="s">
        <v>6274</v>
      </c>
      <c r="D1844" s="49" t="s">
        <v>6275</v>
      </c>
      <c r="E1844" s="44">
        <v>45137</v>
      </c>
      <c r="F1844" s="45" t="s">
        <v>5987</v>
      </c>
      <c r="G1844" s="130" t="s">
        <v>2092</v>
      </c>
      <c r="H1844" s="46">
        <v>5</v>
      </c>
      <c r="I1844" s="129">
        <v>1</v>
      </c>
      <c r="J1844" s="48">
        <v>8999</v>
      </c>
      <c r="K1844" s="56">
        <v>2279.74666666667</v>
      </c>
      <c r="L1844" s="48">
        <v>6719.25333333333</v>
      </c>
      <c r="M1844" s="49" t="s">
        <v>2079</v>
      </c>
      <c r="N1844" s="49" t="s">
        <v>2096</v>
      </c>
      <c r="O1844" s="33" t="s">
        <v>2011</v>
      </c>
      <c r="P1844" s="49" t="s">
        <v>2081</v>
      </c>
      <c r="Q1844" s="49" t="s">
        <v>2103</v>
      </c>
      <c r="R1844" s="49" t="s">
        <v>2128</v>
      </c>
      <c r="S1844" s="33" t="s">
        <v>2084</v>
      </c>
      <c r="T1844" s="130" t="s">
        <v>2081</v>
      </c>
      <c r="U1844" s="35" t="s">
        <v>1672</v>
      </c>
      <c r="V1844" s="231"/>
      <c r="W1844" s="232"/>
    </row>
    <row r="1845" s="83" customFormat="1" ht="26" customHeight="1" spans="1:23">
      <c r="A1845" s="31" t="s">
        <v>1754</v>
      </c>
      <c r="B1845" s="49" t="s">
        <v>20</v>
      </c>
      <c r="C1845" s="31" t="s">
        <v>6276</v>
      </c>
      <c r="D1845" s="49" t="s">
        <v>6277</v>
      </c>
      <c r="E1845" s="44">
        <v>45137</v>
      </c>
      <c r="F1845" s="45" t="s">
        <v>5987</v>
      </c>
      <c r="G1845" s="130" t="s">
        <v>2092</v>
      </c>
      <c r="H1845" s="46">
        <v>5</v>
      </c>
      <c r="I1845" s="129">
        <v>40</v>
      </c>
      <c r="J1845" s="48">
        <v>41664</v>
      </c>
      <c r="K1845" s="56">
        <v>10554.88</v>
      </c>
      <c r="L1845" s="48">
        <v>31109.12</v>
      </c>
      <c r="M1845" s="49" t="s">
        <v>2079</v>
      </c>
      <c r="N1845" s="49" t="s">
        <v>2096</v>
      </c>
      <c r="O1845" s="33" t="s">
        <v>2011</v>
      </c>
      <c r="P1845" s="49" t="s">
        <v>2081</v>
      </c>
      <c r="Q1845" s="49" t="s">
        <v>2103</v>
      </c>
      <c r="R1845" s="49" t="s">
        <v>2128</v>
      </c>
      <c r="S1845" s="33" t="s">
        <v>2084</v>
      </c>
      <c r="T1845" s="130" t="s">
        <v>2081</v>
      </c>
      <c r="U1845" s="35" t="s">
        <v>1672</v>
      </c>
      <c r="V1845" s="231"/>
      <c r="W1845" s="232"/>
    </row>
    <row r="1846" s="83" customFormat="1" ht="26" customHeight="1" spans="1:23">
      <c r="A1846" s="31" t="s">
        <v>1754</v>
      </c>
      <c r="B1846" s="49" t="s">
        <v>20</v>
      </c>
      <c r="C1846" s="31" t="s">
        <v>6278</v>
      </c>
      <c r="D1846" s="49" t="s">
        <v>6279</v>
      </c>
      <c r="E1846" s="44">
        <v>45137</v>
      </c>
      <c r="F1846" s="45" t="s">
        <v>5987</v>
      </c>
      <c r="G1846" s="130" t="s">
        <v>2092</v>
      </c>
      <c r="H1846" s="46">
        <v>5</v>
      </c>
      <c r="I1846" s="129">
        <v>30</v>
      </c>
      <c r="J1846" s="48">
        <v>74910</v>
      </c>
      <c r="K1846" s="56">
        <v>18977.2</v>
      </c>
      <c r="L1846" s="48">
        <v>55932.8</v>
      </c>
      <c r="M1846" s="49" t="s">
        <v>2079</v>
      </c>
      <c r="N1846" s="49" t="s">
        <v>2110</v>
      </c>
      <c r="O1846" s="33" t="s">
        <v>2011</v>
      </c>
      <c r="P1846" s="49" t="s">
        <v>2081</v>
      </c>
      <c r="Q1846" s="49" t="s">
        <v>2103</v>
      </c>
      <c r="R1846" s="49" t="s">
        <v>2128</v>
      </c>
      <c r="S1846" s="33" t="s">
        <v>2084</v>
      </c>
      <c r="T1846" s="130" t="s">
        <v>2081</v>
      </c>
      <c r="U1846" s="35" t="s">
        <v>1672</v>
      </c>
      <c r="V1846" s="231"/>
      <c r="W1846" s="232"/>
    </row>
    <row r="1847" s="83" customFormat="1" ht="26" customHeight="1" spans="1:23">
      <c r="A1847" s="31" t="s">
        <v>1754</v>
      </c>
      <c r="B1847" s="49" t="s">
        <v>20</v>
      </c>
      <c r="C1847" s="31" t="s">
        <v>6280</v>
      </c>
      <c r="D1847" s="49" t="s">
        <v>6281</v>
      </c>
      <c r="E1847" s="44">
        <v>45137</v>
      </c>
      <c r="F1847" s="45" t="s">
        <v>5987</v>
      </c>
      <c r="G1847" s="130" t="s">
        <v>2092</v>
      </c>
      <c r="H1847" s="46">
        <v>5</v>
      </c>
      <c r="I1847" s="129">
        <v>1</v>
      </c>
      <c r="J1847" s="48">
        <v>8899</v>
      </c>
      <c r="K1847" s="56">
        <v>2254.41333333333</v>
      </c>
      <c r="L1847" s="48">
        <v>6644.58666666667</v>
      </c>
      <c r="M1847" s="49" t="s">
        <v>2079</v>
      </c>
      <c r="N1847" s="49" t="s">
        <v>2096</v>
      </c>
      <c r="O1847" s="33" t="s">
        <v>2011</v>
      </c>
      <c r="P1847" s="49" t="s">
        <v>2081</v>
      </c>
      <c r="Q1847" s="49" t="s">
        <v>2103</v>
      </c>
      <c r="R1847" s="49" t="s">
        <v>2128</v>
      </c>
      <c r="S1847" s="33" t="s">
        <v>2084</v>
      </c>
      <c r="T1847" s="130" t="s">
        <v>2081</v>
      </c>
      <c r="U1847" s="35" t="s">
        <v>1672</v>
      </c>
      <c r="V1847" s="231"/>
      <c r="W1847" s="232"/>
    </row>
    <row r="1848" s="83" customFormat="1" ht="26" customHeight="1" spans="1:23">
      <c r="A1848" s="31" t="s">
        <v>1754</v>
      </c>
      <c r="B1848" s="49" t="s">
        <v>20</v>
      </c>
      <c r="C1848" s="31" t="s">
        <v>6282</v>
      </c>
      <c r="D1848" s="49" t="s">
        <v>6283</v>
      </c>
      <c r="E1848" s="44">
        <v>45137</v>
      </c>
      <c r="F1848" s="45" t="s">
        <v>5987</v>
      </c>
      <c r="G1848" s="130" t="s">
        <v>2092</v>
      </c>
      <c r="H1848" s="46">
        <v>5</v>
      </c>
      <c r="I1848" s="129">
        <v>1</v>
      </c>
      <c r="J1848" s="48">
        <v>2000</v>
      </c>
      <c r="K1848" s="56">
        <v>506.666666666667</v>
      </c>
      <c r="L1848" s="48">
        <v>1493.33333333333</v>
      </c>
      <c r="M1848" s="49" t="s">
        <v>2079</v>
      </c>
      <c r="N1848" s="49" t="s">
        <v>2096</v>
      </c>
      <c r="O1848" s="33" t="s">
        <v>2011</v>
      </c>
      <c r="P1848" s="49" t="s">
        <v>2081</v>
      </c>
      <c r="Q1848" s="49" t="s">
        <v>2103</v>
      </c>
      <c r="R1848" s="49" t="s">
        <v>2128</v>
      </c>
      <c r="S1848" s="33" t="s">
        <v>2084</v>
      </c>
      <c r="T1848" s="130" t="s">
        <v>2081</v>
      </c>
      <c r="U1848" s="35" t="s">
        <v>1672</v>
      </c>
      <c r="V1848" s="231"/>
      <c r="W1848" s="232"/>
    </row>
    <row r="1849" s="83" customFormat="1" ht="26" customHeight="1" spans="1:23">
      <c r="A1849" s="31" t="s">
        <v>1754</v>
      </c>
      <c r="B1849" s="49" t="s">
        <v>20</v>
      </c>
      <c r="C1849" s="31" t="s">
        <v>6284</v>
      </c>
      <c r="D1849" s="49" t="s">
        <v>6285</v>
      </c>
      <c r="E1849" s="44">
        <v>45137</v>
      </c>
      <c r="F1849" s="45" t="s">
        <v>5987</v>
      </c>
      <c r="G1849" s="130" t="s">
        <v>2092</v>
      </c>
      <c r="H1849" s="46">
        <v>5</v>
      </c>
      <c r="I1849" s="129">
        <v>1</v>
      </c>
      <c r="J1849" s="48">
        <v>3680</v>
      </c>
      <c r="K1849" s="56">
        <v>932.266666666667</v>
      </c>
      <c r="L1849" s="48">
        <v>2747.73333333333</v>
      </c>
      <c r="M1849" s="49" t="s">
        <v>2079</v>
      </c>
      <c r="N1849" s="49" t="s">
        <v>2096</v>
      </c>
      <c r="O1849" s="33" t="s">
        <v>2011</v>
      </c>
      <c r="P1849" s="49" t="s">
        <v>2081</v>
      </c>
      <c r="Q1849" s="49" t="s">
        <v>2103</v>
      </c>
      <c r="R1849" s="49" t="s">
        <v>2128</v>
      </c>
      <c r="S1849" s="33" t="s">
        <v>2084</v>
      </c>
      <c r="T1849" s="130" t="s">
        <v>2081</v>
      </c>
      <c r="U1849" s="35" t="s">
        <v>1672</v>
      </c>
      <c r="V1849" s="231"/>
      <c r="W1849" s="232"/>
    </row>
    <row r="1850" s="83" customFormat="1" ht="26" customHeight="1" spans="1:23">
      <c r="A1850" s="31" t="s">
        <v>1754</v>
      </c>
      <c r="B1850" s="49" t="s">
        <v>20</v>
      </c>
      <c r="C1850" s="31" t="s">
        <v>6286</v>
      </c>
      <c r="D1850" s="49" t="s">
        <v>6287</v>
      </c>
      <c r="E1850" s="44">
        <v>45137</v>
      </c>
      <c r="F1850" s="45" t="s">
        <v>5987</v>
      </c>
      <c r="G1850" s="130" t="s">
        <v>2092</v>
      </c>
      <c r="H1850" s="46">
        <v>5</v>
      </c>
      <c r="I1850" s="129">
        <v>1</v>
      </c>
      <c r="J1850" s="48">
        <v>6778</v>
      </c>
      <c r="K1850" s="56">
        <v>1717.09333333333</v>
      </c>
      <c r="L1850" s="48">
        <v>5060.90666666667</v>
      </c>
      <c r="M1850" s="49" t="s">
        <v>2079</v>
      </c>
      <c r="N1850" s="49" t="s">
        <v>2096</v>
      </c>
      <c r="O1850" s="33" t="s">
        <v>2011</v>
      </c>
      <c r="P1850" s="49" t="s">
        <v>2081</v>
      </c>
      <c r="Q1850" s="49" t="s">
        <v>2103</v>
      </c>
      <c r="R1850" s="49" t="s">
        <v>2128</v>
      </c>
      <c r="S1850" s="33" t="s">
        <v>2084</v>
      </c>
      <c r="T1850" s="130" t="s">
        <v>2081</v>
      </c>
      <c r="U1850" s="35" t="s">
        <v>1672</v>
      </c>
      <c r="V1850" s="231"/>
      <c r="W1850" s="232"/>
    </row>
    <row r="1851" s="83" customFormat="1" ht="26" customHeight="1" spans="1:23">
      <c r="A1851" s="31" t="s">
        <v>1754</v>
      </c>
      <c r="B1851" s="49" t="s">
        <v>20</v>
      </c>
      <c r="C1851" s="31" t="s">
        <v>6288</v>
      </c>
      <c r="D1851" s="49" t="s">
        <v>6289</v>
      </c>
      <c r="E1851" s="44">
        <v>45137</v>
      </c>
      <c r="F1851" s="45" t="s">
        <v>5987</v>
      </c>
      <c r="G1851" s="130" t="s">
        <v>2092</v>
      </c>
      <c r="H1851" s="46">
        <v>5</v>
      </c>
      <c r="I1851" s="129">
        <v>1</v>
      </c>
      <c r="J1851" s="48">
        <v>4860</v>
      </c>
      <c r="K1851" s="56">
        <v>1231.2</v>
      </c>
      <c r="L1851" s="48">
        <v>3628.8</v>
      </c>
      <c r="M1851" s="49" t="s">
        <v>2079</v>
      </c>
      <c r="N1851" s="49" t="s">
        <v>2096</v>
      </c>
      <c r="O1851" s="33" t="s">
        <v>2011</v>
      </c>
      <c r="P1851" s="49" t="s">
        <v>2081</v>
      </c>
      <c r="Q1851" s="49" t="s">
        <v>2103</v>
      </c>
      <c r="R1851" s="49" t="s">
        <v>2128</v>
      </c>
      <c r="S1851" s="33" t="s">
        <v>2084</v>
      </c>
      <c r="T1851" s="130" t="s">
        <v>2081</v>
      </c>
      <c r="U1851" s="35" t="s">
        <v>1672</v>
      </c>
      <c r="V1851" s="231"/>
      <c r="W1851" s="232"/>
    </row>
    <row r="1852" s="83" customFormat="1" ht="26" customHeight="1" spans="1:23">
      <c r="A1852" s="31" t="s">
        <v>1754</v>
      </c>
      <c r="B1852" s="49" t="s">
        <v>20</v>
      </c>
      <c r="C1852" s="31" t="s">
        <v>6290</v>
      </c>
      <c r="D1852" s="49" t="s">
        <v>6291</v>
      </c>
      <c r="E1852" s="44">
        <v>45137</v>
      </c>
      <c r="F1852" s="45" t="s">
        <v>5987</v>
      </c>
      <c r="G1852" s="130" t="s">
        <v>2092</v>
      </c>
      <c r="H1852" s="46">
        <v>5</v>
      </c>
      <c r="I1852" s="129">
        <v>1</v>
      </c>
      <c r="J1852" s="48">
        <v>2580</v>
      </c>
      <c r="K1852" s="56">
        <v>653.6</v>
      </c>
      <c r="L1852" s="48">
        <v>1926.4</v>
      </c>
      <c r="M1852" s="49" t="s">
        <v>2079</v>
      </c>
      <c r="N1852" s="49" t="s">
        <v>2096</v>
      </c>
      <c r="O1852" s="33" t="s">
        <v>2011</v>
      </c>
      <c r="P1852" s="49" t="s">
        <v>2081</v>
      </c>
      <c r="Q1852" s="49" t="s">
        <v>2103</v>
      </c>
      <c r="R1852" s="49" t="s">
        <v>2128</v>
      </c>
      <c r="S1852" s="33" t="s">
        <v>2084</v>
      </c>
      <c r="T1852" s="130" t="s">
        <v>2081</v>
      </c>
      <c r="U1852" s="35" t="s">
        <v>1672</v>
      </c>
      <c r="V1852" s="231"/>
      <c r="W1852" s="232"/>
    </row>
    <row r="1853" s="83" customFormat="1" ht="26" customHeight="1" spans="1:23">
      <c r="A1853" s="31" t="s">
        <v>1754</v>
      </c>
      <c r="B1853" s="49" t="s">
        <v>20</v>
      </c>
      <c r="C1853" s="31" t="s">
        <v>6292</v>
      </c>
      <c r="D1853" s="49" t="s">
        <v>6293</v>
      </c>
      <c r="E1853" s="44">
        <v>45137</v>
      </c>
      <c r="F1853" s="45" t="s">
        <v>5987</v>
      </c>
      <c r="G1853" s="130" t="s">
        <v>2092</v>
      </c>
      <c r="H1853" s="46">
        <v>5</v>
      </c>
      <c r="I1853" s="129">
        <v>1</v>
      </c>
      <c r="J1853" s="48">
        <v>3680</v>
      </c>
      <c r="K1853" s="56">
        <v>932.266666666667</v>
      </c>
      <c r="L1853" s="48">
        <v>2747.73333333333</v>
      </c>
      <c r="M1853" s="49" t="s">
        <v>2079</v>
      </c>
      <c r="N1853" s="49" t="s">
        <v>2096</v>
      </c>
      <c r="O1853" s="33" t="s">
        <v>2011</v>
      </c>
      <c r="P1853" s="49" t="s">
        <v>2081</v>
      </c>
      <c r="Q1853" s="49" t="s">
        <v>2103</v>
      </c>
      <c r="R1853" s="49" t="s">
        <v>2128</v>
      </c>
      <c r="S1853" s="33" t="s">
        <v>2084</v>
      </c>
      <c r="T1853" s="130" t="s">
        <v>2081</v>
      </c>
      <c r="U1853" s="35" t="s">
        <v>1672</v>
      </c>
      <c r="V1853" s="231"/>
      <c r="W1853" s="232"/>
    </row>
    <row r="1854" s="83" customFormat="1" ht="26" customHeight="1" spans="1:23">
      <c r="A1854" s="31" t="s">
        <v>1754</v>
      </c>
      <c r="B1854" s="49" t="s">
        <v>20</v>
      </c>
      <c r="C1854" s="31" t="s">
        <v>6294</v>
      </c>
      <c r="D1854" s="49" t="s">
        <v>6295</v>
      </c>
      <c r="E1854" s="44">
        <v>45137</v>
      </c>
      <c r="F1854" s="45" t="s">
        <v>5987</v>
      </c>
      <c r="G1854" s="130" t="s">
        <v>2092</v>
      </c>
      <c r="H1854" s="46">
        <v>5</v>
      </c>
      <c r="I1854" s="129">
        <v>1</v>
      </c>
      <c r="J1854" s="48">
        <v>3600</v>
      </c>
      <c r="K1854" s="56">
        <v>912</v>
      </c>
      <c r="L1854" s="48">
        <v>2688</v>
      </c>
      <c r="M1854" s="49" t="s">
        <v>2079</v>
      </c>
      <c r="N1854" s="49" t="s">
        <v>2096</v>
      </c>
      <c r="O1854" s="33" t="s">
        <v>2011</v>
      </c>
      <c r="P1854" s="49" t="s">
        <v>2081</v>
      </c>
      <c r="Q1854" s="49" t="s">
        <v>2103</v>
      </c>
      <c r="R1854" s="49" t="s">
        <v>2128</v>
      </c>
      <c r="S1854" s="33" t="s">
        <v>2084</v>
      </c>
      <c r="T1854" s="130" t="s">
        <v>2081</v>
      </c>
      <c r="U1854" s="35" t="s">
        <v>1672</v>
      </c>
      <c r="V1854" s="231"/>
      <c r="W1854" s="232"/>
    </row>
    <row r="1855" s="83" customFormat="1" ht="26" customHeight="1" spans="1:23">
      <c r="A1855" s="31" t="s">
        <v>1754</v>
      </c>
      <c r="B1855" s="49" t="s">
        <v>20</v>
      </c>
      <c r="C1855" s="31" t="s">
        <v>6296</v>
      </c>
      <c r="D1855" s="49" t="s">
        <v>6297</v>
      </c>
      <c r="E1855" s="44">
        <v>45137</v>
      </c>
      <c r="F1855" s="45" t="s">
        <v>5987</v>
      </c>
      <c r="G1855" s="130" t="s">
        <v>2092</v>
      </c>
      <c r="H1855" s="46">
        <v>5</v>
      </c>
      <c r="I1855" s="129">
        <v>1</v>
      </c>
      <c r="J1855" s="48">
        <v>11888</v>
      </c>
      <c r="K1855" s="56">
        <v>3011.62666666667</v>
      </c>
      <c r="L1855" s="48">
        <v>8876.37333333333</v>
      </c>
      <c r="M1855" s="49" t="s">
        <v>2079</v>
      </c>
      <c r="N1855" s="49" t="s">
        <v>2096</v>
      </c>
      <c r="O1855" s="33" t="s">
        <v>2011</v>
      </c>
      <c r="P1855" s="49" t="s">
        <v>2081</v>
      </c>
      <c r="Q1855" s="49" t="s">
        <v>2103</v>
      </c>
      <c r="R1855" s="49" t="s">
        <v>2128</v>
      </c>
      <c r="S1855" s="33" t="s">
        <v>2084</v>
      </c>
      <c r="T1855" s="130" t="s">
        <v>2081</v>
      </c>
      <c r="U1855" s="35" t="s">
        <v>1672</v>
      </c>
      <c r="V1855" s="231"/>
      <c r="W1855" s="232"/>
    </row>
    <row r="1856" s="83" customFormat="1" ht="26" customHeight="1" spans="1:23">
      <c r="A1856" s="31" t="s">
        <v>1754</v>
      </c>
      <c r="B1856" s="49" t="s">
        <v>20</v>
      </c>
      <c r="C1856" s="31" t="s">
        <v>6298</v>
      </c>
      <c r="D1856" s="49" t="s">
        <v>6299</v>
      </c>
      <c r="E1856" s="44">
        <v>45137</v>
      </c>
      <c r="F1856" s="45" t="s">
        <v>5987</v>
      </c>
      <c r="G1856" s="130" t="s">
        <v>2092</v>
      </c>
      <c r="H1856" s="46">
        <v>5</v>
      </c>
      <c r="I1856" s="129">
        <v>2</v>
      </c>
      <c r="J1856" s="48">
        <v>41360</v>
      </c>
      <c r="K1856" s="56">
        <v>10477.8666666667</v>
      </c>
      <c r="L1856" s="48">
        <v>30882.1333333333</v>
      </c>
      <c r="M1856" s="49" t="s">
        <v>2079</v>
      </c>
      <c r="N1856" s="49" t="s">
        <v>2096</v>
      </c>
      <c r="O1856" s="33" t="s">
        <v>2011</v>
      </c>
      <c r="P1856" s="49" t="s">
        <v>2081</v>
      </c>
      <c r="Q1856" s="49" t="s">
        <v>2103</v>
      </c>
      <c r="R1856" s="49" t="s">
        <v>2128</v>
      </c>
      <c r="S1856" s="33" t="s">
        <v>2084</v>
      </c>
      <c r="T1856" s="130" t="s">
        <v>2081</v>
      </c>
      <c r="U1856" s="35" t="s">
        <v>1672</v>
      </c>
      <c r="V1856" s="231"/>
      <c r="W1856" s="232"/>
    </row>
    <row r="1857" s="83" customFormat="1" ht="26" customHeight="1" spans="1:23">
      <c r="A1857" s="31" t="s">
        <v>1754</v>
      </c>
      <c r="B1857" s="49" t="s">
        <v>20</v>
      </c>
      <c r="C1857" s="31" t="s">
        <v>6300</v>
      </c>
      <c r="D1857" s="49" t="s">
        <v>6301</v>
      </c>
      <c r="E1857" s="44">
        <v>45137</v>
      </c>
      <c r="F1857" s="45" t="s">
        <v>5987</v>
      </c>
      <c r="G1857" s="130" t="s">
        <v>2092</v>
      </c>
      <c r="H1857" s="46">
        <v>5</v>
      </c>
      <c r="I1857" s="129">
        <v>2</v>
      </c>
      <c r="J1857" s="48">
        <v>2800</v>
      </c>
      <c r="K1857" s="56">
        <v>709.333333333333</v>
      </c>
      <c r="L1857" s="48">
        <v>2090.66666666667</v>
      </c>
      <c r="M1857" s="49" t="s">
        <v>2079</v>
      </c>
      <c r="N1857" s="49" t="s">
        <v>2096</v>
      </c>
      <c r="O1857" s="33" t="s">
        <v>1997</v>
      </c>
      <c r="P1857" s="49" t="s">
        <v>2081</v>
      </c>
      <c r="Q1857" s="49" t="s">
        <v>2103</v>
      </c>
      <c r="R1857" s="49" t="s">
        <v>2128</v>
      </c>
      <c r="S1857" s="33" t="s">
        <v>2084</v>
      </c>
      <c r="T1857" s="130" t="s">
        <v>2081</v>
      </c>
      <c r="U1857" s="35" t="s">
        <v>1672</v>
      </c>
      <c r="V1857" s="231"/>
      <c r="W1857" s="232"/>
    </row>
    <row r="1858" s="83" customFormat="1" ht="26" customHeight="1" spans="1:23">
      <c r="A1858" s="31" t="s">
        <v>1754</v>
      </c>
      <c r="B1858" s="49" t="s">
        <v>20</v>
      </c>
      <c r="C1858" s="31" t="s">
        <v>6302</v>
      </c>
      <c r="D1858" s="49" t="s">
        <v>6303</v>
      </c>
      <c r="E1858" s="44">
        <v>45137</v>
      </c>
      <c r="F1858" s="45" t="s">
        <v>5987</v>
      </c>
      <c r="G1858" s="130" t="s">
        <v>2092</v>
      </c>
      <c r="H1858" s="46">
        <v>5</v>
      </c>
      <c r="I1858" s="129">
        <v>1</v>
      </c>
      <c r="J1858" s="48">
        <v>4799</v>
      </c>
      <c r="K1858" s="56">
        <v>1215.74666666667</v>
      </c>
      <c r="L1858" s="48">
        <v>3583.25333333333</v>
      </c>
      <c r="M1858" s="49" t="s">
        <v>2079</v>
      </c>
      <c r="N1858" s="49" t="s">
        <v>2096</v>
      </c>
      <c r="O1858" s="33" t="s">
        <v>1997</v>
      </c>
      <c r="P1858" s="49" t="s">
        <v>2081</v>
      </c>
      <c r="Q1858" s="49" t="s">
        <v>2103</v>
      </c>
      <c r="R1858" s="49" t="s">
        <v>2128</v>
      </c>
      <c r="S1858" s="33" t="s">
        <v>2084</v>
      </c>
      <c r="T1858" s="130" t="s">
        <v>2081</v>
      </c>
      <c r="U1858" s="35" t="s">
        <v>1672</v>
      </c>
      <c r="V1858" s="231"/>
      <c r="W1858" s="232"/>
    </row>
    <row r="1859" s="83" customFormat="1" ht="26" customHeight="1" spans="1:23">
      <c r="A1859" s="31" t="s">
        <v>1754</v>
      </c>
      <c r="B1859" s="49" t="s">
        <v>20</v>
      </c>
      <c r="C1859" s="31" t="s">
        <v>6304</v>
      </c>
      <c r="D1859" s="49" t="s">
        <v>6305</v>
      </c>
      <c r="E1859" s="44">
        <v>45137</v>
      </c>
      <c r="F1859" s="45" t="s">
        <v>5987</v>
      </c>
      <c r="G1859" s="130" t="s">
        <v>2092</v>
      </c>
      <c r="H1859" s="46">
        <v>5</v>
      </c>
      <c r="I1859" s="129">
        <v>3</v>
      </c>
      <c r="J1859" s="48">
        <v>6300</v>
      </c>
      <c r="K1859" s="56">
        <v>1596</v>
      </c>
      <c r="L1859" s="48">
        <v>4704</v>
      </c>
      <c r="M1859" s="49" t="s">
        <v>2079</v>
      </c>
      <c r="N1859" s="49" t="s">
        <v>2096</v>
      </c>
      <c r="O1859" s="33" t="s">
        <v>1997</v>
      </c>
      <c r="P1859" s="49" t="s">
        <v>2081</v>
      </c>
      <c r="Q1859" s="49" t="s">
        <v>2103</v>
      </c>
      <c r="R1859" s="49" t="s">
        <v>2128</v>
      </c>
      <c r="S1859" s="33" t="s">
        <v>2084</v>
      </c>
      <c r="T1859" s="130" t="s">
        <v>2081</v>
      </c>
      <c r="U1859" s="35" t="s">
        <v>1672</v>
      </c>
      <c r="V1859" s="231"/>
      <c r="W1859" s="232"/>
    </row>
    <row r="1860" s="83" customFormat="1" ht="26" customHeight="1" spans="1:23">
      <c r="A1860" s="31" t="s">
        <v>1754</v>
      </c>
      <c r="B1860" s="49" t="s">
        <v>20</v>
      </c>
      <c r="C1860" s="31" t="s">
        <v>6306</v>
      </c>
      <c r="D1860" s="49" t="s">
        <v>6307</v>
      </c>
      <c r="E1860" s="44">
        <v>45137</v>
      </c>
      <c r="F1860" s="45" t="s">
        <v>5987</v>
      </c>
      <c r="G1860" s="130" t="s">
        <v>2092</v>
      </c>
      <c r="H1860" s="46">
        <v>5</v>
      </c>
      <c r="I1860" s="129">
        <v>1</v>
      </c>
      <c r="J1860" s="48">
        <v>1650</v>
      </c>
      <c r="K1860" s="56">
        <v>418</v>
      </c>
      <c r="L1860" s="48">
        <v>1232</v>
      </c>
      <c r="M1860" s="49" t="s">
        <v>2079</v>
      </c>
      <c r="N1860" s="49" t="s">
        <v>2096</v>
      </c>
      <c r="O1860" s="33" t="s">
        <v>1997</v>
      </c>
      <c r="P1860" s="49" t="s">
        <v>2081</v>
      </c>
      <c r="Q1860" s="49" t="s">
        <v>2103</v>
      </c>
      <c r="R1860" s="49" t="s">
        <v>2128</v>
      </c>
      <c r="S1860" s="33" t="s">
        <v>2084</v>
      </c>
      <c r="T1860" s="130" t="s">
        <v>2081</v>
      </c>
      <c r="U1860" s="35" t="s">
        <v>1672</v>
      </c>
      <c r="V1860" s="231"/>
      <c r="W1860" s="232"/>
    </row>
    <row r="1861" s="83" customFormat="1" ht="26" customHeight="1" spans="1:23">
      <c r="A1861" s="31" t="s">
        <v>1754</v>
      </c>
      <c r="B1861" s="49" t="s">
        <v>20</v>
      </c>
      <c r="C1861" s="31" t="s">
        <v>6308</v>
      </c>
      <c r="D1861" s="49" t="s">
        <v>6309</v>
      </c>
      <c r="E1861" s="44">
        <v>45137</v>
      </c>
      <c r="F1861" s="45" t="s">
        <v>5987</v>
      </c>
      <c r="G1861" s="130" t="s">
        <v>2092</v>
      </c>
      <c r="H1861" s="46">
        <v>5</v>
      </c>
      <c r="I1861" s="129">
        <v>2</v>
      </c>
      <c r="J1861" s="48">
        <v>2700</v>
      </c>
      <c r="K1861" s="56">
        <v>684</v>
      </c>
      <c r="L1861" s="48">
        <v>2016</v>
      </c>
      <c r="M1861" s="49" t="s">
        <v>2079</v>
      </c>
      <c r="N1861" s="49" t="s">
        <v>2096</v>
      </c>
      <c r="O1861" s="33" t="s">
        <v>1997</v>
      </c>
      <c r="P1861" s="49" t="s">
        <v>2081</v>
      </c>
      <c r="Q1861" s="49" t="s">
        <v>2103</v>
      </c>
      <c r="R1861" s="49" t="s">
        <v>2128</v>
      </c>
      <c r="S1861" s="33" t="s">
        <v>2084</v>
      </c>
      <c r="T1861" s="130" t="s">
        <v>2081</v>
      </c>
      <c r="U1861" s="35" t="s">
        <v>1672</v>
      </c>
      <c r="V1861" s="231"/>
      <c r="W1861" s="232"/>
    </row>
    <row r="1862" s="83" customFormat="1" ht="26" customHeight="1" spans="1:23">
      <c r="A1862" s="31" t="s">
        <v>1754</v>
      </c>
      <c r="B1862" s="49" t="s">
        <v>20</v>
      </c>
      <c r="C1862" s="31" t="s">
        <v>6310</v>
      </c>
      <c r="D1862" s="49" t="s">
        <v>6311</v>
      </c>
      <c r="E1862" s="44">
        <v>45137</v>
      </c>
      <c r="F1862" s="45" t="s">
        <v>5987</v>
      </c>
      <c r="G1862" s="130" t="s">
        <v>2092</v>
      </c>
      <c r="H1862" s="46">
        <v>5</v>
      </c>
      <c r="I1862" s="129">
        <v>2</v>
      </c>
      <c r="J1862" s="48">
        <v>3200</v>
      </c>
      <c r="K1862" s="56">
        <v>810.666666666667</v>
      </c>
      <c r="L1862" s="48">
        <v>2389.33333333333</v>
      </c>
      <c r="M1862" s="49" t="s">
        <v>2079</v>
      </c>
      <c r="N1862" s="49" t="s">
        <v>2096</v>
      </c>
      <c r="O1862" s="33" t="s">
        <v>1997</v>
      </c>
      <c r="P1862" s="49" t="s">
        <v>2081</v>
      </c>
      <c r="Q1862" s="49" t="s">
        <v>2103</v>
      </c>
      <c r="R1862" s="49" t="s">
        <v>2128</v>
      </c>
      <c r="S1862" s="33" t="s">
        <v>2084</v>
      </c>
      <c r="T1862" s="130" t="s">
        <v>2081</v>
      </c>
      <c r="U1862" s="35" t="s">
        <v>1672</v>
      </c>
      <c r="V1862" s="231"/>
      <c r="W1862" s="232"/>
    </row>
    <row r="1863" s="83" customFormat="1" ht="26" customHeight="1" spans="1:23">
      <c r="A1863" s="31" t="s">
        <v>1754</v>
      </c>
      <c r="B1863" s="49" t="s">
        <v>20</v>
      </c>
      <c r="C1863" s="31" t="s">
        <v>6312</v>
      </c>
      <c r="D1863" s="49" t="s">
        <v>6313</v>
      </c>
      <c r="E1863" s="44">
        <v>45137</v>
      </c>
      <c r="F1863" s="45" t="s">
        <v>5987</v>
      </c>
      <c r="G1863" s="130" t="s">
        <v>2092</v>
      </c>
      <c r="H1863" s="46">
        <v>5</v>
      </c>
      <c r="I1863" s="129">
        <v>1</v>
      </c>
      <c r="J1863" s="48">
        <v>25100</v>
      </c>
      <c r="K1863" s="56">
        <v>6358.66666666667</v>
      </c>
      <c r="L1863" s="48">
        <v>18741.3333333333</v>
      </c>
      <c r="M1863" s="49" t="s">
        <v>2079</v>
      </c>
      <c r="N1863" s="49" t="s">
        <v>2096</v>
      </c>
      <c r="O1863" s="33" t="s">
        <v>1997</v>
      </c>
      <c r="P1863" s="49" t="s">
        <v>2081</v>
      </c>
      <c r="Q1863" s="49" t="s">
        <v>2103</v>
      </c>
      <c r="R1863" s="49" t="s">
        <v>2128</v>
      </c>
      <c r="S1863" s="33" t="s">
        <v>2084</v>
      </c>
      <c r="T1863" s="130" t="s">
        <v>2081</v>
      </c>
      <c r="U1863" s="35" t="s">
        <v>1672</v>
      </c>
      <c r="V1863" s="231"/>
      <c r="W1863" s="232"/>
    </row>
    <row r="1864" s="83" customFormat="1" ht="26" customHeight="1" spans="1:23">
      <c r="A1864" s="31" t="s">
        <v>1754</v>
      </c>
      <c r="B1864" s="49" t="s">
        <v>20</v>
      </c>
      <c r="C1864" s="31" t="s">
        <v>6314</v>
      </c>
      <c r="D1864" s="49" t="s">
        <v>6311</v>
      </c>
      <c r="E1864" s="44">
        <v>45137</v>
      </c>
      <c r="F1864" s="45" t="s">
        <v>5987</v>
      </c>
      <c r="G1864" s="130" t="s">
        <v>2092</v>
      </c>
      <c r="H1864" s="46">
        <v>5</v>
      </c>
      <c r="I1864" s="129">
        <v>2</v>
      </c>
      <c r="J1864" s="48">
        <v>3316</v>
      </c>
      <c r="K1864" s="56">
        <v>840.053333333333</v>
      </c>
      <c r="L1864" s="48">
        <v>2475.94666666667</v>
      </c>
      <c r="M1864" s="49" t="s">
        <v>2079</v>
      </c>
      <c r="N1864" s="49" t="s">
        <v>2096</v>
      </c>
      <c r="O1864" s="33" t="s">
        <v>1997</v>
      </c>
      <c r="P1864" s="49" t="s">
        <v>2081</v>
      </c>
      <c r="Q1864" s="49" t="s">
        <v>2103</v>
      </c>
      <c r="R1864" s="49" t="s">
        <v>2128</v>
      </c>
      <c r="S1864" s="33" t="s">
        <v>2084</v>
      </c>
      <c r="T1864" s="130" t="s">
        <v>2081</v>
      </c>
      <c r="U1864" s="35" t="s">
        <v>1672</v>
      </c>
      <c r="V1864" s="231"/>
      <c r="W1864" s="232"/>
    </row>
    <row r="1865" s="83" customFormat="1" ht="26" customHeight="1" spans="1:23">
      <c r="A1865" s="31" t="s">
        <v>1754</v>
      </c>
      <c r="B1865" s="49" t="s">
        <v>20</v>
      </c>
      <c r="C1865" s="31" t="s">
        <v>6315</v>
      </c>
      <c r="D1865" s="49" t="s">
        <v>6316</v>
      </c>
      <c r="E1865" s="44">
        <v>45137</v>
      </c>
      <c r="F1865" s="45" t="s">
        <v>5987</v>
      </c>
      <c r="G1865" s="130" t="s">
        <v>2092</v>
      </c>
      <c r="H1865" s="46">
        <v>5</v>
      </c>
      <c r="I1865" s="129">
        <v>1</v>
      </c>
      <c r="J1865" s="48">
        <v>2232</v>
      </c>
      <c r="K1865" s="56">
        <v>565.44</v>
      </c>
      <c r="L1865" s="48">
        <v>1666.56</v>
      </c>
      <c r="M1865" s="49" t="s">
        <v>2079</v>
      </c>
      <c r="N1865" s="49" t="s">
        <v>2096</v>
      </c>
      <c r="O1865" s="33" t="s">
        <v>1997</v>
      </c>
      <c r="P1865" s="49" t="s">
        <v>2081</v>
      </c>
      <c r="Q1865" s="49" t="s">
        <v>2103</v>
      </c>
      <c r="R1865" s="49" t="s">
        <v>2128</v>
      </c>
      <c r="S1865" s="33" t="s">
        <v>2084</v>
      </c>
      <c r="T1865" s="130" t="s">
        <v>2081</v>
      </c>
      <c r="U1865" s="35" t="s">
        <v>1672</v>
      </c>
      <c r="V1865" s="231"/>
      <c r="W1865" s="232"/>
    </row>
    <row r="1866" s="83" customFormat="1" ht="26" customHeight="1" spans="1:23">
      <c r="A1866" s="31" t="s">
        <v>1754</v>
      </c>
      <c r="B1866" s="49" t="s">
        <v>20</v>
      </c>
      <c r="C1866" s="31" t="s">
        <v>6317</v>
      </c>
      <c r="D1866" s="49" t="s">
        <v>6318</v>
      </c>
      <c r="E1866" s="44">
        <v>45137</v>
      </c>
      <c r="F1866" s="45" t="s">
        <v>5987</v>
      </c>
      <c r="G1866" s="130" t="s">
        <v>2092</v>
      </c>
      <c r="H1866" s="46">
        <v>5</v>
      </c>
      <c r="I1866" s="129">
        <v>1</v>
      </c>
      <c r="J1866" s="48">
        <v>1200</v>
      </c>
      <c r="K1866" s="56">
        <v>304</v>
      </c>
      <c r="L1866" s="48">
        <v>896</v>
      </c>
      <c r="M1866" s="49" t="s">
        <v>2079</v>
      </c>
      <c r="N1866" s="49" t="s">
        <v>2096</v>
      </c>
      <c r="O1866" s="33" t="s">
        <v>1997</v>
      </c>
      <c r="P1866" s="49" t="s">
        <v>2081</v>
      </c>
      <c r="Q1866" s="49" t="s">
        <v>2103</v>
      </c>
      <c r="R1866" s="49" t="s">
        <v>2128</v>
      </c>
      <c r="S1866" s="33" t="s">
        <v>2084</v>
      </c>
      <c r="T1866" s="130" t="s">
        <v>2081</v>
      </c>
      <c r="U1866" s="35" t="s">
        <v>1672</v>
      </c>
      <c r="V1866" s="231"/>
      <c r="W1866" s="232"/>
    </row>
    <row r="1867" s="83" customFormat="1" ht="26" customHeight="1" spans="1:23">
      <c r="A1867" s="31" t="s">
        <v>1754</v>
      </c>
      <c r="B1867" s="49" t="s">
        <v>20</v>
      </c>
      <c r="C1867" s="31" t="s">
        <v>6319</v>
      </c>
      <c r="D1867" s="49" t="s">
        <v>6320</v>
      </c>
      <c r="E1867" s="44">
        <v>45137</v>
      </c>
      <c r="F1867" s="45" t="s">
        <v>5987</v>
      </c>
      <c r="G1867" s="130" t="s">
        <v>2092</v>
      </c>
      <c r="H1867" s="46">
        <v>5</v>
      </c>
      <c r="I1867" s="129">
        <v>1</v>
      </c>
      <c r="J1867" s="48">
        <v>6050</v>
      </c>
      <c r="K1867" s="56">
        <v>1532.66666666667</v>
      </c>
      <c r="L1867" s="48">
        <v>4517.33333333333</v>
      </c>
      <c r="M1867" s="49" t="s">
        <v>2079</v>
      </c>
      <c r="N1867" s="49" t="s">
        <v>2096</v>
      </c>
      <c r="O1867" s="33" t="s">
        <v>1997</v>
      </c>
      <c r="P1867" s="49" t="s">
        <v>2081</v>
      </c>
      <c r="Q1867" s="49" t="s">
        <v>2103</v>
      </c>
      <c r="R1867" s="49" t="s">
        <v>2128</v>
      </c>
      <c r="S1867" s="33" t="s">
        <v>2084</v>
      </c>
      <c r="T1867" s="130" t="s">
        <v>2081</v>
      </c>
      <c r="U1867" s="35" t="s">
        <v>1672</v>
      </c>
      <c r="V1867" s="231"/>
      <c r="W1867" s="232"/>
    </row>
    <row r="1868" s="83" customFormat="1" ht="26" customHeight="1" spans="1:23">
      <c r="A1868" s="31" t="s">
        <v>1754</v>
      </c>
      <c r="B1868" s="49" t="s">
        <v>20</v>
      </c>
      <c r="C1868" s="31" t="s">
        <v>6321</v>
      </c>
      <c r="D1868" s="49" t="s">
        <v>6322</v>
      </c>
      <c r="E1868" s="44">
        <v>45137</v>
      </c>
      <c r="F1868" s="45" t="s">
        <v>5987</v>
      </c>
      <c r="G1868" s="130" t="s">
        <v>2092</v>
      </c>
      <c r="H1868" s="46">
        <v>5</v>
      </c>
      <c r="I1868" s="129">
        <v>1</v>
      </c>
      <c r="J1868" s="48">
        <v>1680</v>
      </c>
      <c r="K1868" s="56">
        <v>425.6</v>
      </c>
      <c r="L1868" s="48">
        <v>1254.4</v>
      </c>
      <c r="M1868" s="49" t="s">
        <v>2079</v>
      </c>
      <c r="N1868" s="49" t="s">
        <v>2096</v>
      </c>
      <c r="O1868" s="33" t="s">
        <v>1997</v>
      </c>
      <c r="P1868" s="49" t="s">
        <v>2081</v>
      </c>
      <c r="Q1868" s="49" t="s">
        <v>2103</v>
      </c>
      <c r="R1868" s="49" t="s">
        <v>2128</v>
      </c>
      <c r="S1868" s="33" t="s">
        <v>2084</v>
      </c>
      <c r="T1868" s="130" t="s">
        <v>2081</v>
      </c>
      <c r="U1868" s="35" t="s">
        <v>1672</v>
      </c>
      <c r="V1868" s="231"/>
      <c r="W1868" s="232"/>
    </row>
    <row r="1869" s="83" customFormat="1" ht="26" customHeight="1" spans="1:23">
      <c r="A1869" s="31" t="s">
        <v>1754</v>
      </c>
      <c r="B1869" s="49" t="s">
        <v>20</v>
      </c>
      <c r="C1869" s="31" t="s">
        <v>6323</v>
      </c>
      <c r="D1869" s="49" t="s">
        <v>6324</v>
      </c>
      <c r="E1869" s="44">
        <v>45137</v>
      </c>
      <c r="F1869" s="45" t="s">
        <v>5987</v>
      </c>
      <c r="G1869" s="130" t="s">
        <v>2092</v>
      </c>
      <c r="H1869" s="46">
        <v>5</v>
      </c>
      <c r="I1869" s="129">
        <v>1</v>
      </c>
      <c r="J1869" s="48">
        <v>2480</v>
      </c>
      <c r="K1869" s="56">
        <v>628.266666666667</v>
      </c>
      <c r="L1869" s="48">
        <v>1851.73333333333</v>
      </c>
      <c r="M1869" s="49" t="s">
        <v>2079</v>
      </c>
      <c r="N1869" s="49" t="s">
        <v>2096</v>
      </c>
      <c r="O1869" s="33" t="s">
        <v>1997</v>
      </c>
      <c r="P1869" s="49" t="s">
        <v>2081</v>
      </c>
      <c r="Q1869" s="49" t="s">
        <v>2103</v>
      </c>
      <c r="R1869" s="49" t="s">
        <v>2128</v>
      </c>
      <c r="S1869" s="33" t="s">
        <v>2084</v>
      </c>
      <c r="T1869" s="130" t="s">
        <v>2081</v>
      </c>
      <c r="U1869" s="35" t="s">
        <v>1672</v>
      </c>
      <c r="V1869" s="231"/>
      <c r="W1869" s="232"/>
    </row>
    <row r="1870" s="83" customFormat="1" ht="26" customHeight="1" spans="1:23">
      <c r="A1870" s="31" t="s">
        <v>1754</v>
      </c>
      <c r="B1870" s="49" t="s">
        <v>20</v>
      </c>
      <c r="C1870" s="31" t="s">
        <v>6325</v>
      </c>
      <c r="D1870" s="49" t="s">
        <v>5574</v>
      </c>
      <c r="E1870" s="44">
        <v>45137</v>
      </c>
      <c r="F1870" s="45" t="s">
        <v>5987</v>
      </c>
      <c r="G1870" s="130" t="s">
        <v>2092</v>
      </c>
      <c r="H1870" s="46">
        <v>5</v>
      </c>
      <c r="I1870" s="129">
        <v>1</v>
      </c>
      <c r="J1870" s="48">
        <v>1800</v>
      </c>
      <c r="K1870" s="56">
        <v>456</v>
      </c>
      <c r="L1870" s="48">
        <v>1344</v>
      </c>
      <c r="M1870" s="49" t="s">
        <v>2079</v>
      </c>
      <c r="N1870" s="49" t="s">
        <v>2096</v>
      </c>
      <c r="O1870" s="33" t="s">
        <v>1997</v>
      </c>
      <c r="P1870" s="49" t="s">
        <v>2081</v>
      </c>
      <c r="Q1870" s="49" t="s">
        <v>2103</v>
      </c>
      <c r="R1870" s="49" t="s">
        <v>2128</v>
      </c>
      <c r="S1870" s="33" t="s">
        <v>2084</v>
      </c>
      <c r="T1870" s="130" t="s">
        <v>2081</v>
      </c>
      <c r="U1870" s="35" t="s">
        <v>1672</v>
      </c>
      <c r="V1870" s="231"/>
      <c r="W1870" s="232"/>
    </row>
    <row r="1871" s="83" customFormat="1" ht="26" customHeight="1" spans="1:23">
      <c r="A1871" s="31" t="s">
        <v>1754</v>
      </c>
      <c r="B1871" s="49" t="s">
        <v>20</v>
      </c>
      <c r="C1871" s="31" t="s">
        <v>6326</v>
      </c>
      <c r="D1871" s="49" t="s">
        <v>6327</v>
      </c>
      <c r="E1871" s="44">
        <v>45137</v>
      </c>
      <c r="F1871" s="45" t="s">
        <v>5987</v>
      </c>
      <c r="G1871" s="130" t="s">
        <v>2092</v>
      </c>
      <c r="H1871" s="46">
        <v>5</v>
      </c>
      <c r="I1871" s="129">
        <v>3</v>
      </c>
      <c r="J1871" s="48">
        <v>13104</v>
      </c>
      <c r="K1871" s="56">
        <v>3319.68</v>
      </c>
      <c r="L1871" s="48">
        <v>9784.32</v>
      </c>
      <c r="M1871" s="49" t="s">
        <v>2079</v>
      </c>
      <c r="N1871" s="49" t="s">
        <v>2096</v>
      </c>
      <c r="O1871" s="33" t="s">
        <v>1997</v>
      </c>
      <c r="P1871" s="49" t="s">
        <v>2081</v>
      </c>
      <c r="Q1871" s="49" t="s">
        <v>2103</v>
      </c>
      <c r="R1871" s="49" t="s">
        <v>2128</v>
      </c>
      <c r="S1871" s="33" t="s">
        <v>2084</v>
      </c>
      <c r="T1871" s="130" t="s">
        <v>2081</v>
      </c>
      <c r="U1871" s="35" t="s">
        <v>1672</v>
      </c>
      <c r="V1871" s="231"/>
      <c r="W1871" s="232"/>
    </row>
    <row r="1872" s="83" customFormat="1" ht="26" customHeight="1" spans="1:23">
      <c r="A1872" s="31" t="s">
        <v>1754</v>
      </c>
      <c r="B1872" s="49" t="s">
        <v>20</v>
      </c>
      <c r="C1872" s="31" t="s">
        <v>6328</v>
      </c>
      <c r="D1872" s="49" t="s">
        <v>6329</v>
      </c>
      <c r="E1872" s="44">
        <v>45137</v>
      </c>
      <c r="F1872" s="45" t="s">
        <v>5987</v>
      </c>
      <c r="G1872" s="130" t="s">
        <v>2092</v>
      </c>
      <c r="H1872" s="46">
        <v>5</v>
      </c>
      <c r="I1872" s="129">
        <v>2</v>
      </c>
      <c r="J1872" s="48">
        <v>2080</v>
      </c>
      <c r="K1872" s="56">
        <v>526.933333333333</v>
      </c>
      <c r="L1872" s="48">
        <v>1553.06666666667</v>
      </c>
      <c r="M1872" s="49" t="s">
        <v>2079</v>
      </c>
      <c r="N1872" s="49" t="s">
        <v>2096</v>
      </c>
      <c r="O1872" s="33" t="s">
        <v>1997</v>
      </c>
      <c r="P1872" s="49" t="s">
        <v>2081</v>
      </c>
      <c r="Q1872" s="49" t="s">
        <v>2103</v>
      </c>
      <c r="R1872" s="49" t="s">
        <v>2128</v>
      </c>
      <c r="S1872" s="33" t="s">
        <v>2084</v>
      </c>
      <c r="T1872" s="130" t="s">
        <v>2081</v>
      </c>
      <c r="U1872" s="35" t="s">
        <v>1672</v>
      </c>
      <c r="V1872" s="231"/>
      <c r="W1872" s="232"/>
    </row>
    <row r="1873" s="83" customFormat="1" ht="26" customHeight="1" spans="1:23">
      <c r="A1873" s="31" t="s">
        <v>1754</v>
      </c>
      <c r="B1873" s="49" t="s">
        <v>20</v>
      </c>
      <c r="C1873" s="31" t="s">
        <v>6330</v>
      </c>
      <c r="D1873" s="49" t="s">
        <v>6331</v>
      </c>
      <c r="E1873" s="44">
        <v>45137</v>
      </c>
      <c r="F1873" s="45" t="s">
        <v>5987</v>
      </c>
      <c r="G1873" s="130" t="s">
        <v>2092</v>
      </c>
      <c r="H1873" s="46">
        <v>5</v>
      </c>
      <c r="I1873" s="129">
        <v>3</v>
      </c>
      <c r="J1873" s="48">
        <v>3276</v>
      </c>
      <c r="K1873" s="56">
        <v>829.92</v>
      </c>
      <c r="L1873" s="48">
        <v>2446.08</v>
      </c>
      <c r="M1873" s="49" t="s">
        <v>2079</v>
      </c>
      <c r="N1873" s="49" t="s">
        <v>2096</v>
      </c>
      <c r="O1873" s="33" t="s">
        <v>1997</v>
      </c>
      <c r="P1873" s="49" t="s">
        <v>2081</v>
      </c>
      <c r="Q1873" s="49" t="s">
        <v>2103</v>
      </c>
      <c r="R1873" s="49" t="s">
        <v>2128</v>
      </c>
      <c r="S1873" s="33" t="s">
        <v>2084</v>
      </c>
      <c r="T1873" s="130" t="s">
        <v>2081</v>
      </c>
      <c r="U1873" s="35" t="s">
        <v>1672</v>
      </c>
      <c r="V1873" s="231"/>
      <c r="W1873" s="232"/>
    </row>
    <row r="1874" s="83" customFormat="1" ht="26" customHeight="1" spans="1:23">
      <c r="A1874" s="31" t="s">
        <v>1754</v>
      </c>
      <c r="B1874" s="49" t="s">
        <v>20</v>
      </c>
      <c r="C1874" s="31" t="s">
        <v>6332</v>
      </c>
      <c r="D1874" s="49" t="s">
        <v>6333</v>
      </c>
      <c r="E1874" s="44">
        <v>45137</v>
      </c>
      <c r="F1874" s="45" t="s">
        <v>5987</v>
      </c>
      <c r="G1874" s="130" t="s">
        <v>2092</v>
      </c>
      <c r="H1874" s="46">
        <v>5</v>
      </c>
      <c r="I1874" s="129">
        <v>2</v>
      </c>
      <c r="J1874" s="48">
        <v>9998</v>
      </c>
      <c r="K1874" s="56">
        <v>2532.82666666667</v>
      </c>
      <c r="L1874" s="48">
        <v>7465.17333333333</v>
      </c>
      <c r="M1874" s="49" t="s">
        <v>2079</v>
      </c>
      <c r="N1874" s="49" t="s">
        <v>2096</v>
      </c>
      <c r="O1874" s="33" t="s">
        <v>1997</v>
      </c>
      <c r="P1874" s="49" t="s">
        <v>2081</v>
      </c>
      <c r="Q1874" s="49" t="s">
        <v>2103</v>
      </c>
      <c r="R1874" s="49" t="s">
        <v>2128</v>
      </c>
      <c r="S1874" s="33" t="s">
        <v>2084</v>
      </c>
      <c r="T1874" s="130" t="s">
        <v>2081</v>
      </c>
      <c r="U1874" s="35" t="s">
        <v>1672</v>
      </c>
      <c r="V1874" s="231"/>
      <c r="W1874" s="232"/>
    </row>
    <row r="1875" s="83" customFormat="1" ht="26" customHeight="1" spans="1:23">
      <c r="A1875" s="31" t="s">
        <v>1754</v>
      </c>
      <c r="B1875" s="49" t="s">
        <v>20</v>
      </c>
      <c r="C1875" s="31" t="s">
        <v>6334</v>
      </c>
      <c r="D1875" s="49" t="s">
        <v>6335</v>
      </c>
      <c r="E1875" s="44">
        <v>45137</v>
      </c>
      <c r="F1875" s="45" t="s">
        <v>5987</v>
      </c>
      <c r="G1875" s="130" t="s">
        <v>2092</v>
      </c>
      <c r="H1875" s="46">
        <v>5</v>
      </c>
      <c r="I1875" s="129">
        <v>1</v>
      </c>
      <c r="J1875" s="48">
        <v>7489</v>
      </c>
      <c r="K1875" s="56">
        <v>1897.21333333333</v>
      </c>
      <c r="L1875" s="48">
        <v>5591.78666666667</v>
      </c>
      <c r="M1875" s="49" t="s">
        <v>2079</v>
      </c>
      <c r="N1875" s="49" t="s">
        <v>2096</v>
      </c>
      <c r="O1875" s="33" t="s">
        <v>1997</v>
      </c>
      <c r="P1875" s="49" t="s">
        <v>2081</v>
      </c>
      <c r="Q1875" s="49" t="s">
        <v>2103</v>
      </c>
      <c r="R1875" s="49" t="s">
        <v>2128</v>
      </c>
      <c r="S1875" s="33" t="s">
        <v>2084</v>
      </c>
      <c r="T1875" s="130" t="s">
        <v>2081</v>
      </c>
      <c r="U1875" s="35" t="s">
        <v>1672</v>
      </c>
      <c r="V1875" s="231"/>
      <c r="W1875" s="232"/>
    </row>
    <row r="1876" s="83" customFormat="1" ht="26" customHeight="1" spans="1:23">
      <c r="A1876" s="31" t="s">
        <v>1754</v>
      </c>
      <c r="B1876" s="49" t="s">
        <v>20</v>
      </c>
      <c r="C1876" s="31" t="s">
        <v>6336</v>
      </c>
      <c r="D1876" s="49" t="s">
        <v>6311</v>
      </c>
      <c r="E1876" s="44">
        <v>45137</v>
      </c>
      <c r="F1876" s="45" t="s">
        <v>5987</v>
      </c>
      <c r="G1876" s="130" t="s">
        <v>2092</v>
      </c>
      <c r="H1876" s="46">
        <v>5</v>
      </c>
      <c r="I1876" s="129">
        <v>1</v>
      </c>
      <c r="J1876" s="48">
        <v>1220</v>
      </c>
      <c r="K1876" s="56">
        <v>309.066666666667</v>
      </c>
      <c r="L1876" s="48">
        <v>910.933333333333</v>
      </c>
      <c r="M1876" s="49" t="s">
        <v>2079</v>
      </c>
      <c r="N1876" s="49" t="s">
        <v>2096</v>
      </c>
      <c r="O1876" s="33" t="s">
        <v>1997</v>
      </c>
      <c r="P1876" s="49" t="s">
        <v>2081</v>
      </c>
      <c r="Q1876" s="49" t="s">
        <v>2103</v>
      </c>
      <c r="R1876" s="49" t="s">
        <v>2128</v>
      </c>
      <c r="S1876" s="33" t="s">
        <v>2084</v>
      </c>
      <c r="T1876" s="130" t="s">
        <v>2081</v>
      </c>
      <c r="U1876" s="35" t="s">
        <v>1672</v>
      </c>
      <c r="V1876" s="231"/>
      <c r="W1876" s="232"/>
    </row>
    <row r="1877" s="83" customFormat="1" ht="26" customHeight="1" spans="1:23">
      <c r="A1877" s="31" t="s">
        <v>1754</v>
      </c>
      <c r="B1877" s="49" t="s">
        <v>20</v>
      </c>
      <c r="C1877" s="31" t="s">
        <v>6337</v>
      </c>
      <c r="D1877" s="49" t="s">
        <v>6338</v>
      </c>
      <c r="E1877" s="44">
        <v>45137</v>
      </c>
      <c r="F1877" s="45" t="s">
        <v>5987</v>
      </c>
      <c r="G1877" s="130" t="s">
        <v>2092</v>
      </c>
      <c r="H1877" s="46">
        <v>5</v>
      </c>
      <c r="I1877" s="129">
        <v>1</v>
      </c>
      <c r="J1877" s="48">
        <v>29480</v>
      </c>
      <c r="K1877" s="56">
        <v>7468.26666666667</v>
      </c>
      <c r="L1877" s="48">
        <v>22011.7333333333</v>
      </c>
      <c r="M1877" s="49" t="s">
        <v>2079</v>
      </c>
      <c r="N1877" s="49" t="s">
        <v>2096</v>
      </c>
      <c r="O1877" s="33" t="s">
        <v>1997</v>
      </c>
      <c r="P1877" s="49" t="s">
        <v>2081</v>
      </c>
      <c r="Q1877" s="49" t="s">
        <v>2103</v>
      </c>
      <c r="R1877" s="49" t="s">
        <v>2128</v>
      </c>
      <c r="S1877" s="33" t="s">
        <v>2084</v>
      </c>
      <c r="T1877" s="130" t="s">
        <v>2081</v>
      </c>
      <c r="U1877" s="35" t="s">
        <v>1672</v>
      </c>
      <c r="V1877" s="231"/>
      <c r="W1877" s="232"/>
    </row>
    <row r="1878" s="83" customFormat="1" ht="26" customHeight="1" spans="1:23">
      <c r="A1878" s="31" t="s">
        <v>1754</v>
      </c>
      <c r="B1878" s="49" t="s">
        <v>20</v>
      </c>
      <c r="C1878" s="31" t="s">
        <v>6339</v>
      </c>
      <c r="D1878" s="49" t="s">
        <v>6322</v>
      </c>
      <c r="E1878" s="44">
        <v>45137</v>
      </c>
      <c r="F1878" s="45" t="s">
        <v>5987</v>
      </c>
      <c r="G1878" s="130" t="s">
        <v>2092</v>
      </c>
      <c r="H1878" s="46">
        <v>5</v>
      </c>
      <c r="I1878" s="129">
        <v>1</v>
      </c>
      <c r="J1878" s="48">
        <v>1680</v>
      </c>
      <c r="K1878" s="56">
        <v>425.6</v>
      </c>
      <c r="L1878" s="48">
        <v>1254.4</v>
      </c>
      <c r="M1878" s="49" t="s">
        <v>2079</v>
      </c>
      <c r="N1878" s="49" t="s">
        <v>2096</v>
      </c>
      <c r="O1878" s="33" t="s">
        <v>1997</v>
      </c>
      <c r="P1878" s="49" t="s">
        <v>2081</v>
      </c>
      <c r="Q1878" s="49" t="s">
        <v>2103</v>
      </c>
      <c r="R1878" s="49" t="s">
        <v>2128</v>
      </c>
      <c r="S1878" s="33" t="s">
        <v>2084</v>
      </c>
      <c r="T1878" s="130" t="s">
        <v>2081</v>
      </c>
      <c r="U1878" s="35" t="s">
        <v>1672</v>
      </c>
      <c r="V1878" s="231"/>
      <c r="W1878" s="232"/>
    </row>
    <row r="1879" s="83" customFormat="1" ht="26" customHeight="1" spans="1:23">
      <c r="A1879" s="31" t="s">
        <v>1754</v>
      </c>
      <c r="B1879" s="49" t="s">
        <v>20</v>
      </c>
      <c r="C1879" s="31" t="s">
        <v>6340</v>
      </c>
      <c r="D1879" s="49" t="s">
        <v>6341</v>
      </c>
      <c r="E1879" s="44">
        <v>45137</v>
      </c>
      <c r="F1879" s="45" t="s">
        <v>5987</v>
      </c>
      <c r="G1879" s="130" t="s">
        <v>2092</v>
      </c>
      <c r="H1879" s="46">
        <v>5</v>
      </c>
      <c r="I1879" s="129">
        <v>1</v>
      </c>
      <c r="J1879" s="48">
        <v>1220</v>
      </c>
      <c r="K1879" s="56">
        <v>309.066666666667</v>
      </c>
      <c r="L1879" s="48">
        <v>910.933333333333</v>
      </c>
      <c r="M1879" s="49" t="s">
        <v>2079</v>
      </c>
      <c r="N1879" s="49" t="s">
        <v>2096</v>
      </c>
      <c r="O1879" s="33" t="s">
        <v>1997</v>
      </c>
      <c r="P1879" s="49" t="s">
        <v>2081</v>
      </c>
      <c r="Q1879" s="49" t="s">
        <v>2103</v>
      </c>
      <c r="R1879" s="49" t="s">
        <v>2128</v>
      </c>
      <c r="S1879" s="33" t="s">
        <v>2084</v>
      </c>
      <c r="T1879" s="130" t="s">
        <v>2081</v>
      </c>
      <c r="U1879" s="35" t="s">
        <v>1672</v>
      </c>
      <c r="V1879" s="231"/>
      <c r="W1879" s="232"/>
    </row>
    <row r="1880" s="83" customFormat="1" ht="26" customHeight="1" spans="1:23">
      <c r="A1880" s="31" t="s">
        <v>1754</v>
      </c>
      <c r="B1880" s="49" t="s">
        <v>20</v>
      </c>
      <c r="C1880" s="31" t="s">
        <v>6342</v>
      </c>
      <c r="D1880" s="49" t="s">
        <v>6343</v>
      </c>
      <c r="E1880" s="44">
        <v>45137</v>
      </c>
      <c r="F1880" s="45" t="s">
        <v>5987</v>
      </c>
      <c r="G1880" s="130" t="s">
        <v>2092</v>
      </c>
      <c r="H1880" s="46">
        <v>5</v>
      </c>
      <c r="I1880" s="129">
        <v>1</v>
      </c>
      <c r="J1880" s="48">
        <v>24600</v>
      </c>
      <c r="K1880" s="56">
        <v>6232</v>
      </c>
      <c r="L1880" s="48">
        <v>18368</v>
      </c>
      <c r="M1880" s="49" t="s">
        <v>2079</v>
      </c>
      <c r="N1880" s="49" t="s">
        <v>2096</v>
      </c>
      <c r="O1880" s="33" t="s">
        <v>1997</v>
      </c>
      <c r="P1880" s="49" t="s">
        <v>2081</v>
      </c>
      <c r="Q1880" s="49" t="s">
        <v>2103</v>
      </c>
      <c r="R1880" s="49" t="s">
        <v>2128</v>
      </c>
      <c r="S1880" s="33" t="s">
        <v>2084</v>
      </c>
      <c r="T1880" s="130" t="s">
        <v>2081</v>
      </c>
      <c r="U1880" s="35" t="s">
        <v>1672</v>
      </c>
      <c r="V1880" s="231"/>
      <c r="W1880" s="232"/>
    </row>
    <row r="1881" s="83" customFormat="1" ht="26" customHeight="1" spans="1:23">
      <c r="A1881" s="31" t="s">
        <v>1754</v>
      </c>
      <c r="B1881" s="49" t="s">
        <v>20</v>
      </c>
      <c r="C1881" s="31" t="s">
        <v>6344</v>
      </c>
      <c r="D1881" s="49" t="s">
        <v>6345</v>
      </c>
      <c r="E1881" s="44">
        <v>45137</v>
      </c>
      <c r="F1881" s="45" t="s">
        <v>5987</v>
      </c>
      <c r="G1881" s="130" t="s">
        <v>2092</v>
      </c>
      <c r="H1881" s="46">
        <v>5</v>
      </c>
      <c r="I1881" s="129">
        <v>1</v>
      </c>
      <c r="J1881" s="48">
        <v>1200</v>
      </c>
      <c r="K1881" s="56">
        <v>304</v>
      </c>
      <c r="L1881" s="48">
        <v>896</v>
      </c>
      <c r="M1881" s="49" t="s">
        <v>2079</v>
      </c>
      <c r="N1881" s="49" t="s">
        <v>2096</v>
      </c>
      <c r="O1881" s="33" t="s">
        <v>1997</v>
      </c>
      <c r="P1881" s="49" t="s">
        <v>2081</v>
      </c>
      <c r="Q1881" s="49" t="s">
        <v>2103</v>
      </c>
      <c r="R1881" s="49" t="s">
        <v>2128</v>
      </c>
      <c r="S1881" s="33" t="s">
        <v>2084</v>
      </c>
      <c r="T1881" s="130" t="s">
        <v>2081</v>
      </c>
      <c r="U1881" s="35" t="s">
        <v>1672</v>
      </c>
      <c r="V1881" s="231"/>
      <c r="W1881" s="232"/>
    </row>
    <row r="1882" s="83" customFormat="1" ht="26" customHeight="1" spans="1:23">
      <c r="A1882" s="31" t="s">
        <v>1754</v>
      </c>
      <c r="B1882" s="49" t="s">
        <v>20</v>
      </c>
      <c r="C1882" s="31" t="s">
        <v>6346</v>
      </c>
      <c r="D1882" s="49" t="s">
        <v>6347</v>
      </c>
      <c r="E1882" s="44">
        <v>45137</v>
      </c>
      <c r="F1882" s="45" t="s">
        <v>5987</v>
      </c>
      <c r="G1882" s="130" t="s">
        <v>2092</v>
      </c>
      <c r="H1882" s="46">
        <v>5</v>
      </c>
      <c r="I1882" s="129">
        <v>1</v>
      </c>
      <c r="J1882" s="48">
        <v>1344</v>
      </c>
      <c r="K1882" s="56">
        <v>340.48</v>
      </c>
      <c r="L1882" s="48">
        <v>1003.52</v>
      </c>
      <c r="M1882" s="49" t="s">
        <v>2079</v>
      </c>
      <c r="N1882" s="49" t="s">
        <v>2096</v>
      </c>
      <c r="O1882" s="33" t="s">
        <v>1997</v>
      </c>
      <c r="P1882" s="49" t="s">
        <v>2081</v>
      </c>
      <c r="Q1882" s="49" t="s">
        <v>2103</v>
      </c>
      <c r="R1882" s="49" t="s">
        <v>2128</v>
      </c>
      <c r="S1882" s="33" t="s">
        <v>2084</v>
      </c>
      <c r="T1882" s="130" t="s">
        <v>2081</v>
      </c>
      <c r="U1882" s="35" t="s">
        <v>1672</v>
      </c>
      <c r="V1882" s="231"/>
      <c r="W1882" s="232"/>
    </row>
    <row r="1883" s="83" customFormat="1" ht="26" customHeight="1" spans="1:23">
      <c r="A1883" s="31" t="s">
        <v>1754</v>
      </c>
      <c r="B1883" s="49" t="s">
        <v>20</v>
      </c>
      <c r="C1883" s="31" t="s">
        <v>6348</v>
      </c>
      <c r="D1883" s="49" t="s">
        <v>6349</v>
      </c>
      <c r="E1883" s="44">
        <v>45137</v>
      </c>
      <c r="F1883" s="45" t="s">
        <v>5987</v>
      </c>
      <c r="G1883" s="130" t="s">
        <v>2092</v>
      </c>
      <c r="H1883" s="46">
        <v>5</v>
      </c>
      <c r="I1883" s="129">
        <v>1</v>
      </c>
      <c r="J1883" s="48">
        <v>1344</v>
      </c>
      <c r="K1883" s="56">
        <v>340.48</v>
      </c>
      <c r="L1883" s="48">
        <v>1003.52</v>
      </c>
      <c r="M1883" s="49" t="s">
        <v>2079</v>
      </c>
      <c r="N1883" s="49" t="s">
        <v>2096</v>
      </c>
      <c r="O1883" s="33" t="s">
        <v>1997</v>
      </c>
      <c r="P1883" s="49" t="s">
        <v>2081</v>
      </c>
      <c r="Q1883" s="49" t="s">
        <v>2103</v>
      </c>
      <c r="R1883" s="49" t="s">
        <v>2128</v>
      </c>
      <c r="S1883" s="33" t="s">
        <v>2084</v>
      </c>
      <c r="T1883" s="130" t="s">
        <v>2081</v>
      </c>
      <c r="U1883" s="35" t="s">
        <v>1672</v>
      </c>
      <c r="V1883" s="231"/>
      <c r="W1883" s="232"/>
    </row>
    <row r="1884" s="83" customFormat="1" ht="26" customHeight="1" spans="1:23">
      <c r="A1884" s="31" t="s">
        <v>1754</v>
      </c>
      <c r="B1884" s="49" t="s">
        <v>20</v>
      </c>
      <c r="C1884" s="31" t="s">
        <v>6350</v>
      </c>
      <c r="D1884" s="49" t="s">
        <v>6351</v>
      </c>
      <c r="E1884" s="44">
        <v>45137</v>
      </c>
      <c r="F1884" s="45" t="s">
        <v>5987</v>
      </c>
      <c r="G1884" s="130" t="s">
        <v>2092</v>
      </c>
      <c r="H1884" s="46">
        <v>5</v>
      </c>
      <c r="I1884" s="129">
        <v>1</v>
      </c>
      <c r="J1884" s="48">
        <v>23880</v>
      </c>
      <c r="K1884" s="56">
        <v>6049.6</v>
      </c>
      <c r="L1884" s="48">
        <v>17830.4</v>
      </c>
      <c r="M1884" s="49" t="s">
        <v>2079</v>
      </c>
      <c r="N1884" s="49" t="s">
        <v>2096</v>
      </c>
      <c r="O1884" s="33" t="s">
        <v>1997</v>
      </c>
      <c r="P1884" s="49" t="s">
        <v>2081</v>
      </c>
      <c r="Q1884" s="49" t="s">
        <v>2103</v>
      </c>
      <c r="R1884" s="49" t="s">
        <v>2128</v>
      </c>
      <c r="S1884" s="33" t="s">
        <v>2084</v>
      </c>
      <c r="T1884" s="130" t="s">
        <v>2081</v>
      </c>
      <c r="U1884" s="35" t="s">
        <v>1672</v>
      </c>
      <c r="V1884" s="231"/>
      <c r="W1884" s="232"/>
    </row>
    <row r="1885" s="83" customFormat="1" ht="26" customHeight="1" spans="1:23">
      <c r="A1885" s="31" t="s">
        <v>1754</v>
      </c>
      <c r="B1885" s="49" t="s">
        <v>20</v>
      </c>
      <c r="C1885" s="31" t="s">
        <v>6352</v>
      </c>
      <c r="D1885" s="49" t="s">
        <v>6353</v>
      </c>
      <c r="E1885" s="44">
        <v>45137</v>
      </c>
      <c r="F1885" s="45" t="s">
        <v>5987</v>
      </c>
      <c r="G1885" s="130" t="s">
        <v>2092</v>
      </c>
      <c r="H1885" s="46">
        <v>5</v>
      </c>
      <c r="I1885" s="129">
        <v>1</v>
      </c>
      <c r="J1885" s="48">
        <v>1360</v>
      </c>
      <c r="K1885" s="56">
        <v>344.533333333333</v>
      </c>
      <c r="L1885" s="48">
        <v>1015.46666666667</v>
      </c>
      <c r="M1885" s="49" t="s">
        <v>2079</v>
      </c>
      <c r="N1885" s="49" t="s">
        <v>2096</v>
      </c>
      <c r="O1885" s="33" t="s">
        <v>1997</v>
      </c>
      <c r="P1885" s="49" t="s">
        <v>2081</v>
      </c>
      <c r="Q1885" s="49" t="s">
        <v>2103</v>
      </c>
      <c r="R1885" s="49" t="s">
        <v>2128</v>
      </c>
      <c r="S1885" s="33" t="s">
        <v>2084</v>
      </c>
      <c r="T1885" s="130" t="s">
        <v>2081</v>
      </c>
      <c r="U1885" s="35" t="s">
        <v>1672</v>
      </c>
      <c r="V1885" s="231"/>
      <c r="W1885" s="232"/>
    </row>
    <row r="1886" s="83" customFormat="1" ht="26" customHeight="1" spans="1:23">
      <c r="A1886" s="31" t="s">
        <v>1754</v>
      </c>
      <c r="B1886" s="49" t="s">
        <v>20</v>
      </c>
      <c r="C1886" s="31" t="s">
        <v>6354</v>
      </c>
      <c r="D1886" s="49" t="s">
        <v>6311</v>
      </c>
      <c r="E1886" s="44">
        <v>45137</v>
      </c>
      <c r="F1886" s="45" t="s">
        <v>5987</v>
      </c>
      <c r="G1886" s="130" t="s">
        <v>2092</v>
      </c>
      <c r="H1886" s="46">
        <v>5</v>
      </c>
      <c r="I1886" s="129">
        <v>2</v>
      </c>
      <c r="J1886" s="48">
        <v>3200</v>
      </c>
      <c r="K1886" s="56">
        <v>810.666666666667</v>
      </c>
      <c r="L1886" s="48">
        <v>2389.33333333333</v>
      </c>
      <c r="M1886" s="49" t="s">
        <v>2079</v>
      </c>
      <c r="N1886" s="49" t="s">
        <v>2096</v>
      </c>
      <c r="O1886" s="33" t="s">
        <v>1997</v>
      </c>
      <c r="P1886" s="49" t="s">
        <v>2081</v>
      </c>
      <c r="Q1886" s="49" t="s">
        <v>2103</v>
      </c>
      <c r="R1886" s="49" t="s">
        <v>2128</v>
      </c>
      <c r="S1886" s="33" t="s">
        <v>2084</v>
      </c>
      <c r="T1886" s="130" t="s">
        <v>2081</v>
      </c>
      <c r="U1886" s="35" t="s">
        <v>1672</v>
      </c>
      <c r="V1886" s="231"/>
      <c r="W1886" s="232"/>
    </row>
    <row r="1887" s="83" customFormat="1" ht="26" customHeight="1" spans="1:23">
      <c r="A1887" s="31" t="s">
        <v>1754</v>
      </c>
      <c r="B1887" s="49" t="s">
        <v>20</v>
      </c>
      <c r="C1887" s="31" t="s">
        <v>6355</v>
      </c>
      <c r="D1887" s="49" t="s">
        <v>6356</v>
      </c>
      <c r="E1887" s="44">
        <v>45137</v>
      </c>
      <c r="F1887" s="45" t="s">
        <v>5987</v>
      </c>
      <c r="G1887" s="130" t="s">
        <v>2092</v>
      </c>
      <c r="H1887" s="46">
        <v>5</v>
      </c>
      <c r="I1887" s="129">
        <v>2</v>
      </c>
      <c r="J1887" s="48">
        <v>3024</v>
      </c>
      <c r="K1887" s="56">
        <v>766.08</v>
      </c>
      <c r="L1887" s="48">
        <v>2257.92</v>
      </c>
      <c r="M1887" s="49" t="s">
        <v>2079</v>
      </c>
      <c r="N1887" s="49" t="s">
        <v>2096</v>
      </c>
      <c r="O1887" s="33" t="s">
        <v>1997</v>
      </c>
      <c r="P1887" s="49" t="s">
        <v>2081</v>
      </c>
      <c r="Q1887" s="49" t="s">
        <v>2103</v>
      </c>
      <c r="R1887" s="49" t="s">
        <v>2128</v>
      </c>
      <c r="S1887" s="33" t="s">
        <v>2084</v>
      </c>
      <c r="T1887" s="130" t="s">
        <v>2081</v>
      </c>
      <c r="U1887" s="35" t="s">
        <v>1672</v>
      </c>
      <c r="V1887" s="231"/>
      <c r="W1887" s="232"/>
    </row>
    <row r="1888" s="83" customFormat="1" ht="26" customHeight="1" spans="1:23">
      <c r="A1888" s="31" t="s">
        <v>1754</v>
      </c>
      <c r="B1888" s="49" t="s">
        <v>20</v>
      </c>
      <c r="C1888" s="31" t="s">
        <v>6357</v>
      </c>
      <c r="D1888" s="49" t="s">
        <v>6358</v>
      </c>
      <c r="E1888" s="44">
        <v>45137</v>
      </c>
      <c r="F1888" s="45" t="s">
        <v>5987</v>
      </c>
      <c r="G1888" s="130" t="s">
        <v>2092</v>
      </c>
      <c r="H1888" s="46">
        <v>5</v>
      </c>
      <c r="I1888" s="129">
        <v>1</v>
      </c>
      <c r="J1888" s="48">
        <v>4800</v>
      </c>
      <c r="K1888" s="56">
        <v>1216</v>
      </c>
      <c r="L1888" s="48">
        <v>3584</v>
      </c>
      <c r="M1888" s="49" t="s">
        <v>2079</v>
      </c>
      <c r="N1888" s="49" t="s">
        <v>2096</v>
      </c>
      <c r="O1888" s="33" t="s">
        <v>1997</v>
      </c>
      <c r="P1888" s="49" t="s">
        <v>2081</v>
      </c>
      <c r="Q1888" s="49" t="s">
        <v>2103</v>
      </c>
      <c r="R1888" s="49" t="s">
        <v>2128</v>
      </c>
      <c r="S1888" s="33" t="s">
        <v>2084</v>
      </c>
      <c r="T1888" s="130" t="s">
        <v>2081</v>
      </c>
      <c r="U1888" s="35" t="s">
        <v>1672</v>
      </c>
      <c r="V1888" s="231"/>
      <c r="W1888" s="232"/>
    </row>
    <row r="1889" s="83" customFormat="1" ht="26" customHeight="1" spans="1:23">
      <c r="A1889" s="31" t="s">
        <v>1754</v>
      </c>
      <c r="B1889" s="49" t="s">
        <v>20</v>
      </c>
      <c r="C1889" s="31" t="s">
        <v>6359</v>
      </c>
      <c r="D1889" s="49" t="s">
        <v>6360</v>
      </c>
      <c r="E1889" s="44">
        <v>45137</v>
      </c>
      <c r="F1889" s="45" t="s">
        <v>5987</v>
      </c>
      <c r="G1889" s="130" t="s">
        <v>2092</v>
      </c>
      <c r="H1889" s="46">
        <v>5</v>
      </c>
      <c r="I1889" s="129">
        <v>1</v>
      </c>
      <c r="J1889" s="48">
        <v>98000</v>
      </c>
      <c r="K1889" s="56">
        <v>24826.6666666667</v>
      </c>
      <c r="L1889" s="48">
        <v>73173.3333333333</v>
      </c>
      <c r="M1889" s="49" t="s">
        <v>2079</v>
      </c>
      <c r="N1889" s="49" t="s">
        <v>2096</v>
      </c>
      <c r="O1889" s="33" t="s">
        <v>1997</v>
      </c>
      <c r="P1889" s="49" t="s">
        <v>2081</v>
      </c>
      <c r="Q1889" s="49" t="s">
        <v>2103</v>
      </c>
      <c r="R1889" s="49" t="s">
        <v>2128</v>
      </c>
      <c r="S1889" s="33" t="s">
        <v>2084</v>
      </c>
      <c r="T1889" s="130" t="s">
        <v>2081</v>
      </c>
      <c r="U1889" s="35" t="s">
        <v>1672</v>
      </c>
      <c r="V1889" s="231"/>
      <c r="W1889" s="232"/>
    </row>
    <row r="1890" s="83" customFormat="1" ht="26" customHeight="1" spans="1:23">
      <c r="A1890" s="31" t="s">
        <v>1754</v>
      </c>
      <c r="B1890" s="49" t="s">
        <v>20</v>
      </c>
      <c r="C1890" s="31" t="s">
        <v>6361</v>
      </c>
      <c r="D1890" s="49" t="s">
        <v>6358</v>
      </c>
      <c r="E1890" s="44">
        <v>45137</v>
      </c>
      <c r="F1890" s="45" t="s">
        <v>5987</v>
      </c>
      <c r="G1890" s="130" t="s">
        <v>2092</v>
      </c>
      <c r="H1890" s="46">
        <v>5</v>
      </c>
      <c r="I1890" s="129">
        <v>1</v>
      </c>
      <c r="J1890" s="48">
        <v>5999</v>
      </c>
      <c r="K1890" s="56">
        <v>1519.74666666667</v>
      </c>
      <c r="L1890" s="48">
        <v>4479.25333333333</v>
      </c>
      <c r="M1890" s="49" t="s">
        <v>2079</v>
      </c>
      <c r="N1890" s="49" t="s">
        <v>2096</v>
      </c>
      <c r="O1890" s="33" t="s">
        <v>1997</v>
      </c>
      <c r="P1890" s="49" t="s">
        <v>2081</v>
      </c>
      <c r="Q1890" s="49" t="s">
        <v>2103</v>
      </c>
      <c r="R1890" s="49" t="s">
        <v>2128</v>
      </c>
      <c r="S1890" s="33" t="s">
        <v>2084</v>
      </c>
      <c r="T1890" s="130" t="s">
        <v>2081</v>
      </c>
      <c r="U1890" s="35" t="s">
        <v>1672</v>
      </c>
      <c r="V1890" s="231"/>
      <c r="W1890" s="232"/>
    </row>
    <row r="1891" s="83" customFormat="1" ht="26" customHeight="1" spans="1:23">
      <c r="A1891" s="31" t="s">
        <v>1754</v>
      </c>
      <c r="B1891" s="49" t="s">
        <v>20</v>
      </c>
      <c r="C1891" s="31" t="s">
        <v>6362</v>
      </c>
      <c r="D1891" s="49" t="s">
        <v>6363</v>
      </c>
      <c r="E1891" s="44">
        <v>45137</v>
      </c>
      <c r="F1891" s="45" t="s">
        <v>5987</v>
      </c>
      <c r="G1891" s="130" t="s">
        <v>2092</v>
      </c>
      <c r="H1891" s="46">
        <v>5</v>
      </c>
      <c r="I1891" s="129">
        <v>1</v>
      </c>
      <c r="J1891" s="48">
        <v>3280</v>
      </c>
      <c r="K1891" s="56">
        <v>830.933333333333</v>
      </c>
      <c r="L1891" s="48">
        <v>2449.06666666667</v>
      </c>
      <c r="M1891" s="49" t="s">
        <v>2079</v>
      </c>
      <c r="N1891" s="49" t="s">
        <v>2096</v>
      </c>
      <c r="O1891" s="33" t="s">
        <v>1997</v>
      </c>
      <c r="P1891" s="49" t="s">
        <v>2081</v>
      </c>
      <c r="Q1891" s="49" t="s">
        <v>2103</v>
      </c>
      <c r="R1891" s="49" t="s">
        <v>2128</v>
      </c>
      <c r="S1891" s="33" t="s">
        <v>2084</v>
      </c>
      <c r="T1891" s="130" t="s">
        <v>2081</v>
      </c>
      <c r="U1891" s="35" t="s">
        <v>1672</v>
      </c>
      <c r="V1891" s="231"/>
      <c r="W1891" s="232"/>
    </row>
    <row r="1892" s="83" customFormat="1" ht="26" customHeight="1" spans="1:23">
      <c r="A1892" s="31" t="s">
        <v>1754</v>
      </c>
      <c r="B1892" s="49" t="s">
        <v>20</v>
      </c>
      <c r="C1892" s="31" t="s">
        <v>6364</v>
      </c>
      <c r="D1892" s="49" t="s">
        <v>6365</v>
      </c>
      <c r="E1892" s="44">
        <v>45137</v>
      </c>
      <c r="F1892" s="45" t="s">
        <v>5987</v>
      </c>
      <c r="G1892" s="130" t="s">
        <v>2092</v>
      </c>
      <c r="H1892" s="46">
        <v>5</v>
      </c>
      <c r="I1892" s="129">
        <v>1</v>
      </c>
      <c r="J1892" s="48">
        <v>1860</v>
      </c>
      <c r="K1892" s="56">
        <v>471.2</v>
      </c>
      <c r="L1892" s="48">
        <v>1388.8</v>
      </c>
      <c r="M1892" s="49" t="s">
        <v>2079</v>
      </c>
      <c r="N1892" s="49" t="s">
        <v>2096</v>
      </c>
      <c r="O1892" s="33" t="s">
        <v>1997</v>
      </c>
      <c r="P1892" s="49" t="s">
        <v>2081</v>
      </c>
      <c r="Q1892" s="49" t="s">
        <v>2103</v>
      </c>
      <c r="R1892" s="49" t="s">
        <v>2128</v>
      </c>
      <c r="S1892" s="33" t="s">
        <v>2084</v>
      </c>
      <c r="T1892" s="130" t="s">
        <v>2081</v>
      </c>
      <c r="U1892" s="35" t="s">
        <v>1672</v>
      </c>
      <c r="V1892" s="231"/>
      <c r="W1892" s="232"/>
    </row>
    <row r="1893" s="83" customFormat="1" ht="26" customHeight="1" spans="1:23">
      <c r="A1893" s="31" t="s">
        <v>1754</v>
      </c>
      <c r="B1893" s="49" t="s">
        <v>20</v>
      </c>
      <c r="C1893" s="31" t="s">
        <v>6366</v>
      </c>
      <c r="D1893" s="49" t="s">
        <v>6367</v>
      </c>
      <c r="E1893" s="44">
        <v>45137</v>
      </c>
      <c r="F1893" s="45" t="s">
        <v>5987</v>
      </c>
      <c r="G1893" s="130" t="s">
        <v>2092</v>
      </c>
      <c r="H1893" s="46">
        <v>5</v>
      </c>
      <c r="I1893" s="129">
        <v>1</v>
      </c>
      <c r="J1893" s="48">
        <v>2240</v>
      </c>
      <c r="K1893" s="56">
        <v>567.466666666667</v>
      </c>
      <c r="L1893" s="48">
        <v>1672.53333333333</v>
      </c>
      <c r="M1893" s="49" t="s">
        <v>2079</v>
      </c>
      <c r="N1893" s="49" t="s">
        <v>2096</v>
      </c>
      <c r="O1893" s="33" t="s">
        <v>1997</v>
      </c>
      <c r="P1893" s="49" t="s">
        <v>2081</v>
      </c>
      <c r="Q1893" s="49" t="s">
        <v>2103</v>
      </c>
      <c r="R1893" s="49" t="s">
        <v>2128</v>
      </c>
      <c r="S1893" s="33" t="s">
        <v>2084</v>
      </c>
      <c r="T1893" s="130" t="s">
        <v>2081</v>
      </c>
      <c r="U1893" s="35" t="s">
        <v>1672</v>
      </c>
      <c r="V1893" s="231"/>
      <c r="W1893" s="232"/>
    </row>
    <row r="1894" s="83" customFormat="1" ht="26" customHeight="1" spans="1:23">
      <c r="A1894" s="31" t="s">
        <v>1754</v>
      </c>
      <c r="B1894" s="49" t="s">
        <v>20</v>
      </c>
      <c r="C1894" s="31" t="s">
        <v>6368</v>
      </c>
      <c r="D1894" s="49" t="s">
        <v>6369</v>
      </c>
      <c r="E1894" s="44">
        <v>45137</v>
      </c>
      <c r="F1894" s="45" t="s">
        <v>5987</v>
      </c>
      <c r="G1894" s="129" t="s">
        <v>6370</v>
      </c>
      <c r="H1894" s="46">
        <v>5</v>
      </c>
      <c r="I1894" s="129">
        <v>1</v>
      </c>
      <c r="J1894" s="48">
        <v>84496.8</v>
      </c>
      <c r="K1894" s="56">
        <v>21405.856</v>
      </c>
      <c r="L1894" s="48">
        <v>63090.944</v>
      </c>
      <c r="M1894" s="49" t="s">
        <v>2079</v>
      </c>
      <c r="N1894" s="49" t="s">
        <v>2096</v>
      </c>
      <c r="O1894" s="33" t="s">
        <v>1997</v>
      </c>
      <c r="P1894" s="49" t="s">
        <v>2081</v>
      </c>
      <c r="Q1894" s="49" t="s">
        <v>2103</v>
      </c>
      <c r="R1894" s="49" t="s">
        <v>2128</v>
      </c>
      <c r="S1894" s="33" t="s">
        <v>2084</v>
      </c>
      <c r="T1894" s="130" t="s">
        <v>2081</v>
      </c>
      <c r="U1894" s="35" t="s">
        <v>1672</v>
      </c>
      <c r="V1894" s="231"/>
      <c r="W1894" s="232"/>
    </row>
    <row r="1895" s="83" customFormat="1" ht="26" customHeight="1" spans="1:23">
      <c r="A1895" s="31" t="s">
        <v>1754</v>
      </c>
      <c r="B1895" s="49" t="s">
        <v>20</v>
      </c>
      <c r="C1895" s="31" t="s">
        <v>6371</v>
      </c>
      <c r="D1895" s="49" t="s">
        <v>5050</v>
      </c>
      <c r="E1895" s="44">
        <v>45137</v>
      </c>
      <c r="F1895" s="45" t="s">
        <v>5987</v>
      </c>
      <c r="G1895" s="130" t="s">
        <v>2092</v>
      </c>
      <c r="H1895" s="46">
        <v>5</v>
      </c>
      <c r="I1895" s="129">
        <v>1</v>
      </c>
      <c r="J1895" s="48">
        <v>38863</v>
      </c>
      <c r="K1895" s="56">
        <v>9845.29333333333</v>
      </c>
      <c r="L1895" s="48">
        <v>29017.7066666667</v>
      </c>
      <c r="M1895" s="49" t="s">
        <v>2079</v>
      </c>
      <c r="N1895" s="49" t="s">
        <v>2096</v>
      </c>
      <c r="O1895" s="33" t="s">
        <v>1997</v>
      </c>
      <c r="P1895" s="49" t="s">
        <v>2081</v>
      </c>
      <c r="Q1895" s="49" t="s">
        <v>2103</v>
      </c>
      <c r="R1895" s="49" t="s">
        <v>2128</v>
      </c>
      <c r="S1895" s="33" t="s">
        <v>2084</v>
      </c>
      <c r="T1895" s="130" t="s">
        <v>2081</v>
      </c>
      <c r="U1895" s="35" t="s">
        <v>1672</v>
      </c>
      <c r="V1895" s="231"/>
      <c r="W1895" s="232"/>
    </row>
    <row r="1896" s="83" customFormat="1" ht="26" customHeight="1" spans="1:23">
      <c r="A1896" s="31" t="s">
        <v>1754</v>
      </c>
      <c r="B1896" s="49" t="s">
        <v>20</v>
      </c>
      <c r="C1896" s="31" t="s">
        <v>6372</v>
      </c>
      <c r="D1896" s="49" t="s">
        <v>6373</v>
      </c>
      <c r="E1896" s="44">
        <v>45137</v>
      </c>
      <c r="F1896" s="45" t="s">
        <v>5987</v>
      </c>
      <c r="G1896" s="130" t="s">
        <v>2092</v>
      </c>
      <c r="H1896" s="46">
        <v>5</v>
      </c>
      <c r="I1896" s="129">
        <v>3</v>
      </c>
      <c r="J1896" s="48">
        <v>3897</v>
      </c>
      <c r="K1896" s="56">
        <v>987.24</v>
      </c>
      <c r="L1896" s="48">
        <v>2909.76</v>
      </c>
      <c r="M1896" s="49" t="s">
        <v>2079</v>
      </c>
      <c r="N1896" s="49" t="s">
        <v>2096</v>
      </c>
      <c r="O1896" s="33" t="s">
        <v>1997</v>
      </c>
      <c r="P1896" s="49" t="s">
        <v>2081</v>
      </c>
      <c r="Q1896" s="49" t="s">
        <v>2103</v>
      </c>
      <c r="R1896" s="49" t="s">
        <v>2128</v>
      </c>
      <c r="S1896" s="33" t="s">
        <v>2084</v>
      </c>
      <c r="T1896" s="130" t="s">
        <v>2081</v>
      </c>
      <c r="U1896" s="35" t="s">
        <v>1672</v>
      </c>
      <c r="V1896" s="231"/>
      <c r="W1896" s="232"/>
    </row>
    <row r="1897" s="83" customFormat="1" ht="26" customHeight="1" spans="1:23">
      <c r="A1897" s="31" t="s">
        <v>1754</v>
      </c>
      <c r="B1897" s="49" t="s">
        <v>20</v>
      </c>
      <c r="C1897" s="31" t="s">
        <v>6374</v>
      </c>
      <c r="D1897" s="49" t="s">
        <v>6375</v>
      </c>
      <c r="E1897" s="44">
        <v>45137</v>
      </c>
      <c r="F1897" s="45" t="s">
        <v>5987</v>
      </c>
      <c r="G1897" s="130" t="s">
        <v>2092</v>
      </c>
      <c r="H1897" s="46">
        <v>5</v>
      </c>
      <c r="I1897" s="129">
        <v>1</v>
      </c>
      <c r="J1897" s="48">
        <v>2001.6</v>
      </c>
      <c r="K1897" s="56">
        <v>507.072</v>
      </c>
      <c r="L1897" s="48">
        <v>1494.528</v>
      </c>
      <c r="M1897" s="49" t="s">
        <v>2079</v>
      </c>
      <c r="N1897" s="49" t="s">
        <v>2096</v>
      </c>
      <c r="O1897" s="33" t="s">
        <v>1997</v>
      </c>
      <c r="P1897" s="49" t="s">
        <v>2081</v>
      </c>
      <c r="Q1897" s="49" t="s">
        <v>2103</v>
      </c>
      <c r="R1897" s="49" t="s">
        <v>2128</v>
      </c>
      <c r="S1897" s="33" t="s">
        <v>2084</v>
      </c>
      <c r="T1897" s="130" t="s">
        <v>2081</v>
      </c>
      <c r="U1897" s="35" t="s">
        <v>1672</v>
      </c>
      <c r="V1897" s="231"/>
      <c r="W1897" s="232"/>
    </row>
    <row r="1898" s="83" customFormat="1" ht="26" customHeight="1" spans="1:23">
      <c r="A1898" s="31" t="s">
        <v>1754</v>
      </c>
      <c r="B1898" s="49" t="s">
        <v>20</v>
      </c>
      <c r="C1898" s="31" t="s">
        <v>6376</v>
      </c>
      <c r="D1898" s="49" t="s">
        <v>6377</v>
      </c>
      <c r="E1898" s="44">
        <v>45137</v>
      </c>
      <c r="F1898" s="45" t="s">
        <v>5987</v>
      </c>
      <c r="G1898" s="130" t="s">
        <v>2092</v>
      </c>
      <c r="H1898" s="46">
        <v>5</v>
      </c>
      <c r="I1898" s="129">
        <v>1</v>
      </c>
      <c r="J1898" s="48">
        <v>2900</v>
      </c>
      <c r="K1898" s="56">
        <v>734.666666666667</v>
      </c>
      <c r="L1898" s="48">
        <v>2165.33333333333</v>
      </c>
      <c r="M1898" s="49" t="s">
        <v>2079</v>
      </c>
      <c r="N1898" s="49" t="s">
        <v>2096</v>
      </c>
      <c r="O1898" s="33" t="s">
        <v>2011</v>
      </c>
      <c r="P1898" s="49" t="s">
        <v>2081</v>
      </c>
      <c r="Q1898" s="49" t="s">
        <v>2103</v>
      </c>
      <c r="R1898" s="49" t="s">
        <v>2128</v>
      </c>
      <c r="S1898" s="33" t="s">
        <v>2084</v>
      </c>
      <c r="T1898" s="130" t="s">
        <v>2081</v>
      </c>
      <c r="U1898" s="35" t="s">
        <v>1672</v>
      </c>
      <c r="V1898" s="226"/>
      <c r="W1898" s="227" t="s">
        <v>6378</v>
      </c>
    </row>
    <row r="1899" s="83" customFormat="1" ht="26" customHeight="1" spans="1:23">
      <c r="A1899" s="31" t="s">
        <v>1754</v>
      </c>
      <c r="B1899" s="49" t="s">
        <v>20</v>
      </c>
      <c r="C1899" s="31" t="s">
        <v>6379</v>
      </c>
      <c r="D1899" s="49" t="s">
        <v>6380</v>
      </c>
      <c r="E1899" s="44">
        <v>45137</v>
      </c>
      <c r="F1899" s="45" t="s">
        <v>5987</v>
      </c>
      <c r="G1899" s="130" t="s">
        <v>2092</v>
      </c>
      <c r="H1899" s="46">
        <v>5</v>
      </c>
      <c r="I1899" s="233">
        <v>1</v>
      </c>
      <c r="J1899" s="48">
        <v>92924.6</v>
      </c>
      <c r="K1899" s="56">
        <v>23540.8986666667</v>
      </c>
      <c r="L1899" s="48">
        <v>69383.7013333333</v>
      </c>
      <c r="M1899" s="49" t="s">
        <v>2079</v>
      </c>
      <c r="N1899" s="49" t="s">
        <v>2096</v>
      </c>
      <c r="O1899" s="33" t="s">
        <v>2011</v>
      </c>
      <c r="P1899" s="49" t="s">
        <v>2081</v>
      </c>
      <c r="Q1899" s="49" t="s">
        <v>2103</v>
      </c>
      <c r="R1899" s="49" t="s">
        <v>2128</v>
      </c>
      <c r="S1899" s="33" t="s">
        <v>2084</v>
      </c>
      <c r="T1899" s="130" t="s">
        <v>2081</v>
      </c>
      <c r="U1899" s="35" t="s">
        <v>1672</v>
      </c>
      <c r="V1899" s="226"/>
      <c r="W1899" s="227"/>
    </row>
    <row r="1900" s="83" customFormat="1" ht="26" customHeight="1" spans="1:23">
      <c r="A1900" s="31" t="s">
        <v>1754</v>
      </c>
      <c r="B1900" s="49" t="s">
        <v>20</v>
      </c>
      <c r="C1900" s="31" t="s">
        <v>6381</v>
      </c>
      <c r="D1900" s="49" t="s">
        <v>6382</v>
      </c>
      <c r="E1900" s="44">
        <v>45137</v>
      </c>
      <c r="F1900" s="45" t="s">
        <v>5987</v>
      </c>
      <c r="G1900" s="130" t="s">
        <v>2092</v>
      </c>
      <c r="H1900" s="46">
        <v>5</v>
      </c>
      <c r="I1900" s="129">
        <v>1</v>
      </c>
      <c r="J1900" s="48">
        <v>8980</v>
      </c>
      <c r="K1900" s="56">
        <v>2274.93333333333</v>
      </c>
      <c r="L1900" s="48">
        <v>6705.06666666667</v>
      </c>
      <c r="M1900" s="49" t="s">
        <v>2079</v>
      </c>
      <c r="N1900" s="49" t="s">
        <v>2096</v>
      </c>
      <c r="O1900" s="33" t="s">
        <v>1997</v>
      </c>
      <c r="P1900" s="49" t="s">
        <v>2081</v>
      </c>
      <c r="Q1900" s="49" t="s">
        <v>2103</v>
      </c>
      <c r="R1900" s="49" t="s">
        <v>2128</v>
      </c>
      <c r="S1900" s="33" t="s">
        <v>2084</v>
      </c>
      <c r="T1900" s="130" t="s">
        <v>2081</v>
      </c>
      <c r="U1900" s="35" t="s">
        <v>1672</v>
      </c>
      <c r="V1900" s="226"/>
      <c r="W1900" s="227"/>
    </row>
    <row r="1901" s="83" customFormat="1" ht="26" customHeight="1" spans="1:23">
      <c r="A1901" s="31" t="s">
        <v>1754</v>
      </c>
      <c r="B1901" s="49" t="s">
        <v>20</v>
      </c>
      <c r="C1901" s="31" t="s">
        <v>6383</v>
      </c>
      <c r="D1901" s="49" t="s">
        <v>6384</v>
      </c>
      <c r="E1901" s="44">
        <v>45137</v>
      </c>
      <c r="F1901" s="45" t="s">
        <v>5987</v>
      </c>
      <c r="G1901" s="130" t="s">
        <v>2092</v>
      </c>
      <c r="H1901" s="46">
        <v>5</v>
      </c>
      <c r="I1901" s="129">
        <v>1</v>
      </c>
      <c r="J1901" s="48">
        <v>2580</v>
      </c>
      <c r="K1901" s="56">
        <v>653.6</v>
      </c>
      <c r="L1901" s="48">
        <v>1926.4</v>
      </c>
      <c r="M1901" s="49" t="s">
        <v>2079</v>
      </c>
      <c r="N1901" s="49" t="s">
        <v>2096</v>
      </c>
      <c r="O1901" s="33" t="s">
        <v>1997</v>
      </c>
      <c r="P1901" s="49" t="s">
        <v>2081</v>
      </c>
      <c r="Q1901" s="49" t="s">
        <v>2103</v>
      </c>
      <c r="R1901" s="49" t="s">
        <v>2128</v>
      </c>
      <c r="S1901" s="33" t="s">
        <v>2084</v>
      </c>
      <c r="T1901" s="130" t="s">
        <v>2081</v>
      </c>
      <c r="U1901" s="35" t="s">
        <v>1672</v>
      </c>
      <c r="V1901" s="226"/>
      <c r="W1901" s="227"/>
    </row>
    <row r="1902" s="83" customFormat="1" ht="26" customHeight="1" spans="1:23">
      <c r="A1902" s="31" t="s">
        <v>1754</v>
      </c>
      <c r="B1902" s="49" t="s">
        <v>20</v>
      </c>
      <c r="C1902" s="31" t="s">
        <v>6385</v>
      </c>
      <c r="D1902" s="49" t="s">
        <v>4889</v>
      </c>
      <c r="E1902" s="44">
        <v>45137</v>
      </c>
      <c r="F1902" s="45" t="s">
        <v>5987</v>
      </c>
      <c r="G1902" s="130" t="s">
        <v>2243</v>
      </c>
      <c r="H1902" s="46">
        <v>5</v>
      </c>
      <c r="I1902" s="129">
        <v>1</v>
      </c>
      <c r="J1902" s="48">
        <v>2269939.4</v>
      </c>
      <c r="K1902" s="48">
        <v>2269939.4</v>
      </c>
      <c r="L1902" s="48">
        <v>0</v>
      </c>
      <c r="M1902" s="49" t="s">
        <v>2123</v>
      </c>
      <c r="N1902" s="76" t="s">
        <v>2124</v>
      </c>
      <c r="O1902" s="33" t="s">
        <v>1997</v>
      </c>
      <c r="P1902" s="49" t="s">
        <v>2196</v>
      </c>
      <c r="Q1902" s="49" t="s">
        <v>2082</v>
      </c>
      <c r="R1902" s="49" t="s">
        <v>2145</v>
      </c>
      <c r="S1902" s="33" t="s">
        <v>2084</v>
      </c>
      <c r="T1902" s="130" t="s">
        <v>2083</v>
      </c>
      <c r="U1902" s="35" t="s">
        <v>1672</v>
      </c>
      <c r="V1902" s="226"/>
      <c r="W1902" s="227"/>
    </row>
    <row r="1903" s="83" customFormat="1" ht="26" customHeight="1" spans="1:23">
      <c r="A1903" s="31" t="s">
        <v>1758</v>
      </c>
      <c r="B1903" s="49" t="s">
        <v>20</v>
      </c>
      <c r="C1903" s="31" t="s">
        <v>6386</v>
      </c>
      <c r="D1903" s="49" t="s">
        <v>6387</v>
      </c>
      <c r="E1903" s="44">
        <v>45075</v>
      </c>
      <c r="F1903" s="48" t="s">
        <v>5913</v>
      </c>
      <c r="G1903" s="130" t="s">
        <v>2092</v>
      </c>
      <c r="H1903" s="46">
        <v>10</v>
      </c>
      <c r="I1903" s="129">
        <v>6</v>
      </c>
      <c r="J1903" s="48">
        <v>1001323.7557907</v>
      </c>
      <c r="K1903" s="56">
        <v>142688.635200175</v>
      </c>
      <c r="L1903" s="48">
        <v>858635.120590525</v>
      </c>
      <c r="M1903" s="49" t="s">
        <v>2079</v>
      </c>
      <c r="N1903" s="49" t="s">
        <v>2080</v>
      </c>
      <c r="O1903" s="33" t="s">
        <v>1997</v>
      </c>
      <c r="P1903" s="49" t="s">
        <v>2081</v>
      </c>
      <c r="Q1903" s="49" t="s">
        <v>2103</v>
      </c>
      <c r="R1903" s="49" t="s">
        <v>2128</v>
      </c>
      <c r="S1903" s="33" t="s">
        <v>2084</v>
      </c>
      <c r="T1903" s="130" t="s">
        <v>2081</v>
      </c>
      <c r="U1903" s="35" t="s">
        <v>1762</v>
      </c>
      <c r="V1903" s="226"/>
      <c r="W1903" s="227"/>
    </row>
    <row r="1904" s="83" customFormat="1" ht="26" customHeight="1" spans="1:23">
      <c r="A1904" s="31" t="s">
        <v>1758</v>
      </c>
      <c r="B1904" s="49" t="s">
        <v>20</v>
      </c>
      <c r="C1904" s="31" t="s">
        <v>6388</v>
      </c>
      <c r="D1904" s="49" t="s">
        <v>6389</v>
      </c>
      <c r="E1904" s="44">
        <v>45075</v>
      </c>
      <c r="F1904" s="48" t="s">
        <v>5913</v>
      </c>
      <c r="G1904" s="130" t="s">
        <v>2092</v>
      </c>
      <c r="H1904" s="46">
        <v>10</v>
      </c>
      <c r="I1904" s="129">
        <v>4</v>
      </c>
      <c r="J1904" s="48">
        <v>556548.35325605</v>
      </c>
      <c r="K1904" s="56">
        <v>79308.1403389871</v>
      </c>
      <c r="L1904" s="48">
        <v>477240.212917063</v>
      </c>
      <c r="M1904" s="49" t="s">
        <v>2079</v>
      </c>
      <c r="N1904" s="49" t="s">
        <v>2080</v>
      </c>
      <c r="O1904" s="33" t="s">
        <v>1997</v>
      </c>
      <c r="P1904" s="49" t="s">
        <v>2081</v>
      </c>
      <c r="Q1904" s="49" t="s">
        <v>2103</v>
      </c>
      <c r="R1904" s="49" t="s">
        <v>2128</v>
      </c>
      <c r="S1904" s="33" t="s">
        <v>2084</v>
      </c>
      <c r="T1904" s="130" t="s">
        <v>2081</v>
      </c>
      <c r="U1904" s="35" t="s">
        <v>1762</v>
      </c>
      <c r="V1904" s="226"/>
      <c r="W1904" s="227"/>
    </row>
    <row r="1905" s="83" customFormat="1" ht="26" customHeight="1" spans="1:23">
      <c r="A1905" s="31" t="s">
        <v>1758</v>
      </c>
      <c r="B1905" s="49" t="s">
        <v>20</v>
      </c>
      <c r="C1905" s="31" t="s">
        <v>6390</v>
      </c>
      <c r="D1905" s="49" t="s">
        <v>6391</v>
      </c>
      <c r="E1905" s="44">
        <v>45075</v>
      </c>
      <c r="F1905" s="48" t="s">
        <v>5913</v>
      </c>
      <c r="G1905" s="130" t="s">
        <v>2092</v>
      </c>
      <c r="H1905" s="46">
        <v>10</v>
      </c>
      <c r="I1905" s="129">
        <v>5</v>
      </c>
      <c r="J1905" s="48">
        <v>1618215.44732798</v>
      </c>
      <c r="K1905" s="56">
        <v>230595.701244237</v>
      </c>
      <c r="L1905" s="48">
        <v>1387619.74608374</v>
      </c>
      <c r="M1905" s="49" t="s">
        <v>2079</v>
      </c>
      <c r="N1905" s="49" t="s">
        <v>2080</v>
      </c>
      <c r="O1905" s="33" t="s">
        <v>1997</v>
      </c>
      <c r="P1905" s="49" t="s">
        <v>2081</v>
      </c>
      <c r="Q1905" s="49" t="s">
        <v>2103</v>
      </c>
      <c r="R1905" s="49" t="s">
        <v>2128</v>
      </c>
      <c r="S1905" s="33" t="s">
        <v>2084</v>
      </c>
      <c r="T1905" s="130" t="s">
        <v>2081</v>
      </c>
      <c r="U1905" s="35" t="s">
        <v>1762</v>
      </c>
      <c r="V1905" s="226"/>
      <c r="W1905" s="227"/>
    </row>
    <row r="1906" s="83" customFormat="1" ht="26" customHeight="1" spans="1:23">
      <c r="A1906" s="31" t="s">
        <v>1758</v>
      </c>
      <c r="B1906" s="49" t="s">
        <v>20</v>
      </c>
      <c r="C1906" s="31" t="s">
        <v>6392</v>
      </c>
      <c r="D1906" s="49" t="s">
        <v>6393</v>
      </c>
      <c r="E1906" s="44">
        <v>45075</v>
      </c>
      <c r="F1906" s="48" t="s">
        <v>5913</v>
      </c>
      <c r="G1906" s="130" t="s">
        <v>2092</v>
      </c>
      <c r="H1906" s="46">
        <v>10</v>
      </c>
      <c r="I1906" s="129">
        <v>1</v>
      </c>
      <c r="J1906" s="48">
        <v>167357.43351755</v>
      </c>
      <c r="K1906" s="56">
        <v>23848.4342762509</v>
      </c>
      <c r="L1906" s="48">
        <v>143508.999241299</v>
      </c>
      <c r="M1906" s="49" t="s">
        <v>2079</v>
      </c>
      <c r="N1906" s="49" t="s">
        <v>2080</v>
      </c>
      <c r="O1906" s="33" t="s">
        <v>1997</v>
      </c>
      <c r="P1906" s="49" t="s">
        <v>2081</v>
      </c>
      <c r="Q1906" s="49" t="s">
        <v>2103</v>
      </c>
      <c r="R1906" s="49" t="s">
        <v>2128</v>
      </c>
      <c r="S1906" s="33" t="s">
        <v>2084</v>
      </c>
      <c r="T1906" s="130" t="s">
        <v>2081</v>
      </c>
      <c r="U1906" s="35" t="s">
        <v>1762</v>
      </c>
      <c r="V1906" s="226"/>
      <c r="W1906" s="227" t="s">
        <v>6394</v>
      </c>
    </row>
    <row r="1907" s="83" customFormat="1" ht="26" customHeight="1" spans="1:23">
      <c r="A1907" s="31" t="s">
        <v>1758</v>
      </c>
      <c r="B1907" s="49" t="s">
        <v>20</v>
      </c>
      <c r="C1907" s="31" t="s">
        <v>6395</v>
      </c>
      <c r="D1907" s="49" t="s">
        <v>6396</v>
      </c>
      <c r="E1907" s="44">
        <v>45075</v>
      </c>
      <c r="F1907" s="48" t="s">
        <v>5913</v>
      </c>
      <c r="G1907" s="130" t="s">
        <v>2092</v>
      </c>
      <c r="H1907" s="46">
        <v>10</v>
      </c>
      <c r="I1907" s="129">
        <v>1</v>
      </c>
      <c r="J1907" s="48">
        <v>439220.69791785</v>
      </c>
      <c r="K1907" s="56">
        <v>62588.9494532936</v>
      </c>
      <c r="L1907" s="48">
        <v>376631.748464556</v>
      </c>
      <c r="M1907" s="49" t="s">
        <v>2079</v>
      </c>
      <c r="N1907" s="49" t="s">
        <v>2080</v>
      </c>
      <c r="O1907" s="33" t="s">
        <v>1997</v>
      </c>
      <c r="P1907" s="49" t="s">
        <v>2081</v>
      </c>
      <c r="Q1907" s="49" t="s">
        <v>2103</v>
      </c>
      <c r="R1907" s="49" t="s">
        <v>2128</v>
      </c>
      <c r="S1907" s="33" t="s">
        <v>2084</v>
      </c>
      <c r="T1907" s="130" t="s">
        <v>2081</v>
      </c>
      <c r="U1907" s="35" t="s">
        <v>1762</v>
      </c>
      <c r="V1907" s="226"/>
      <c r="W1907" s="227"/>
    </row>
    <row r="1908" s="83" customFormat="1" ht="26" customHeight="1" spans="1:23">
      <c r="A1908" s="31" t="s">
        <v>1758</v>
      </c>
      <c r="B1908" s="49" t="s">
        <v>20</v>
      </c>
      <c r="C1908" s="31" t="s">
        <v>6397</v>
      </c>
      <c r="D1908" s="49" t="s">
        <v>6398</v>
      </c>
      <c r="E1908" s="44">
        <v>45075</v>
      </c>
      <c r="F1908" s="48" t="s">
        <v>5913</v>
      </c>
      <c r="G1908" s="130" t="s">
        <v>2092</v>
      </c>
      <c r="H1908" s="46">
        <v>10</v>
      </c>
      <c r="I1908" s="129">
        <v>7</v>
      </c>
      <c r="J1908" s="48">
        <v>3765428.79457499</v>
      </c>
      <c r="K1908" s="56">
        <v>536573.603226936</v>
      </c>
      <c r="L1908" s="48">
        <v>3228855.19134805</v>
      </c>
      <c r="M1908" s="49" t="s">
        <v>2079</v>
      </c>
      <c r="N1908" s="49" t="s">
        <v>2080</v>
      </c>
      <c r="O1908" s="33" t="s">
        <v>1997</v>
      </c>
      <c r="P1908" s="49" t="s">
        <v>2081</v>
      </c>
      <c r="Q1908" s="49" t="s">
        <v>2103</v>
      </c>
      <c r="R1908" s="49" t="s">
        <v>2128</v>
      </c>
      <c r="S1908" s="33" t="s">
        <v>2084</v>
      </c>
      <c r="T1908" s="130" t="s">
        <v>2081</v>
      </c>
      <c r="U1908" s="35" t="s">
        <v>1762</v>
      </c>
      <c r="V1908" s="226"/>
      <c r="W1908" s="227"/>
    </row>
    <row r="1909" s="83" customFormat="1" ht="26" customHeight="1" spans="1:23">
      <c r="A1909" s="31" t="s">
        <v>1758</v>
      </c>
      <c r="B1909" s="49" t="s">
        <v>20</v>
      </c>
      <c r="C1909" s="31" t="s">
        <v>6399</v>
      </c>
      <c r="D1909" s="49" t="s">
        <v>6400</v>
      </c>
      <c r="E1909" s="44">
        <v>45075</v>
      </c>
      <c r="F1909" s="48" t="s">
        <v>5913</v>
      </c>
      <c r="G1909" s="130" t="s">
        <v>3977</v>
      </c>
      <c r="H1909" s="46">
        <v>1</v>
      </c>
      <c r="I1909" s="129">
        <v>1</v>
      </c>
      <c r="J1909" s="48">
        <v>27151.0506043393</v>
      </c>
      <c r="K1909" s="56">
        <v>25793.4980741223</v>
      </c>
      <c r="L1909" s="48">
        <v>1357.55253021697</v>
      </c>
      <c r="M1909" s="49" t="s">
        <v>2079</v>
      </c>
      <c r="N1909" s="49" t="s">
        <v>2080</v>
      </c>
      <c r="O1909" s="33" t="s">
        <v>1997</v>
      </c>
      <c r="P1909" s="49" t="s">
        <v>2081</v>
      </c>
      <c r="Q1909" s="49" t="s">
        <v>2103</v>
      </c>
      <c r="R1909" s="49" t="s">
        <v>2128</v>
      </c>
      <c r="S1909" s="33" t="s">
        <v>2084</v>
      </c>
      <c r="T1909" s="130" t="s">
        <v>2081</v>
      </c>
      <c r="U1909" s="35" t="s">
        <v>1762</v>
      </c>
      <c r="V1909" s="226"/>
      <c r="W1909" s="227"/>
    </row>
    <row r="1910" s="83" customFormat="1" ht="26" customHeight="1" spans="1:23">
      <c r="A1910" s="31" t="s">
        <v>1758</v>
      </c>
      <c r="B1910" s="49" t="s">
        <v>20</v>
      </c>
      <c r="C1910" s="31" t="s">
        <v>6401</v>
      </c>
      <c r="D1910" s="49" t="s">
        <v>6402</v>
      </c>
      <c r="E1910" s="44">
        <v>45075</v>
      </c>
      <c r="F1910" s="48" t="s">
        <v>5913</v>
      </c>
      <c r="G1910" s="130" t="s">
        <v>2095</v>
      </c>
      <c r="H1910" s="46">
        <v>10</v>
      </c>
      <c r="I1910" s="129">
        <v>1</v>
      </c>
      <c r="J1910" s="48">
        <v>196062.407010541</v>
      </c>
      <c r="K1910" s="56">
        <v>27938.8929990021</v>
      </c>
      <c r="L1910" s="48">
        <v>168123.514011539</v>
      </c>
      <c r="M1910" s="49" t="s">
        <v>2079</v>
      </c>
      <c r="N1910" s="49" t="s">
        <v>2080</v>
      </c>
      <c r="O1910" s="33" t="s">
        <v>1997</v>
      </c>
      <c r="P1910" s="49" t="s">
        <v>2081</v>
      </c>
      <c r="Q1910" s="49" t="s">
        <v>2103</v>
      </c>
      <c r="R1910" s="49" t="s">
        <v>2128</v>
      </c>
      <c r="S1910" s="33" t="s">
        <v>2084</v>
      </c>
      <c r="T1910" s="130" t="s">
        <v>2081</v>
      </c>
      <c r="U1910" s="35" t="s">
        <v>1762</v>
      </c>
      <c r="V1910" s="226"/>
      <c r="W1910" s="227"/>
    </row>
    <row r="1911" s="83" customFormat="1" ht="26" customHeight="1" spans="1:23">
      <c r="A1911" s="31" t="s">
        <v>1764</v>
      </c>
      <c r="B1911" s="49" t="s">
        <v>20</v>
      </c>
      <c r="C1911" s="31" t="s">
        <v>6403</v>
      </c>
      <c r="D1911" s="49" t="s">
        <v>2108</v>
      </c>
      <c r="E1911" s="44">
        <v>45156</v>
      </c>
      <c r="F1911" s="49" t="s">
        <v>6404</v>
      </c>
      <c r="G1911" s="45" t="s">
        <v>2078</v>
      </c>
      <c r="H1911" s="46">
        <v>5</v>
      </c>
      <c r="I1911" s="47">
        <v>1</v>
      </c>
      <c r="J1911" s="48">
        <v>35865.3102507955</v>
      </c>
      <c r="K1911" s="34">
        <v>8518.01118456393</v>
      </c>
      <c r="L1911" s="48">
        <v>27347.2990662316</v>
      </c>
      <c r="M1911" s="49" t="s">
        <v>2079</v>
      </c>
      <c r="N1911" s="49" t="s">
        <v>2089</v>
      </c>
      <c r="O1911" s="33" t="s">
        <v>1997</v>
      </c>
      <c r="P1911" s="49" t="s">
        <v>2081</v>
      </c>
      <c r="Q1911" s="49" t="s">
        <v>2103</v>
      </c>
      <c r="R1911" s="49" t="s">
        <v>2104</v>
      </c>
      <c r="S1911" s="33" t="s">
        <v>2084</v>
      </c>
      <c r="T1911" s="50" t="s">
        <v>2081</v>
      </c>
      <c r="U1911" s="35" t="s">
        <v>1667</v>
      </c>
      <c r="V1911" s="226"/>
      <c r="W1911" s="227"/>
    </row>
    <row r="1912" s="83" customFormat="1" ht="26" customHeight="1" spans="1:23">
      <c r="A1912" s="31" t="s">
        <v>1764</v>
      </c>
      <c r="B1912" s="49" t="s">
        <v>20</v>
      </c>
      <c r="C1912" s="31" t="s">
        <v>6405</v>
      </c>
      <c r="D1912" s="49" t="s">
        <v>6406</v>
      </c>
      <c r="E1912" s="44">
        <v>45156</v>
      </c>
      <c r="F1912" s="49" t="s">
        <v>6404</v>
      </c>
      <c r="G1912" s="47" t="s">
        <v>6407</v>
      </c>
      <c r="H1912" s="46">
        <v>10</v>
      </c>
      <c r="I1912" s="47">
        <v>1</v>
      </c>
      <c r="J1912" s="48">
        <v>580835.43</v>
      </c>
      <c r="K1912" s="34">
        <v>68974.2073125</v>
      </c>
      <c r="L1912" s="48">
        <v>511861.2226875</v>
      </c>
      <c r="M1912" s="49" t="s">
        <v>2079</v>
      </c>
      <c r="N1912" s="49" t="s">
        <v>2089</v>
      </c>
      <c r="O1912" s="33" t="s">
        <v>2011</v>
      </c>
      <c r="P1912" s="49" t="s">
        <v>2081</v>
      </c>
      <c r="Q1912" s="49" t="s">
        <v>2103</v>
      </c>
      <c r="R1912" s="49" t="s">
        <v>2104</v>
      </c>
      <c r="S1912" s="33" t="s">
        <v>2084</v>
      </c>
      <c r="T1912" s="50" t="s">
        <v>2081</v>
      </c>
      <c r="U1912" s="35" t="s">
        <v>1667</v>
      </c>
      <c r="V1912" s="226"/>
      <c r="W1912" s="227"/>
    </row>
    <row r="1913" s="83" customFormat="1" ht="26" customHeight="1" spans="1:23">
      <c r="A1913" s="31" t="s">
        <v>1764</v>
      </c>
      <c r="B1913" s="49" t="s">
        <v>20</v>
      </c>
      <c r="C1913" s="31" t="s">
        <v>6408</v>
      </c>
      <c r="D1913" s="49" t="s">
        <v>2475</v>
      </c>
      <c r="E1913" s="44">
        <v>45156</v>
      </c>
      <c r="F1913" s="49" t="s">
        <v>6404</v>
      </c>
      <c r="G1913" s="47" t="s">
        <v>6409</v>
      </c>
      <c r="H1913" s="46">
        <v>3</v>
      </c>
      <c r="I1913" s="47">
        <v>1</v>
      </c>
      <c r="J1913" s="48">
        <v>262237.500162653</v>
      </c>
      <c r="K1913" s="34">
        <v>103802.343814383</v>
      </c>
      <c r="L1913" s="48">
        <v>158435.156348269</v>
      </c>
      <c r="M1913" s="49" t="s">
        <v>2079</v>
      </c>
      <c r="N1913" s="49" t="s">
        <v>2089</v>
      </c>
      <c r="O1913" s="33" t="s">
        <v>2011</v>
      </c>
      <c r="P1913" s="49" t="s">
        <v>2081</v>
      </c>
      <c r="Q1913" s="49" t="s">
        <v>2103</v>
      </c>
      <c r="R1913" s="49" t="s">
        <v>2104</v>
      </c>
      <c r="S1913" s="33" t="s">
        <v>2084</v>
      </c>
      <c r="T1913" s="50" t="s">
        <v>2081</v>
      </c>
      <c r="U1913" s="35" t="s">
        <v>1667</v>
      </c>
      <c r="V1913" s="226"/>
      <c r="W1913" s="227"/>
    </row>
    <row r="1914" s="83" customFormat="1" ht="26" customHeight="1" spans="1:23">
      <c r="A1914" s="31" t="s">
        <v>1764</v>
      </c>
      <c r="B1914" s="49" t="s">
        <v>20</v>
      </c>
      <c r="C1914" s="31" t="s">
        <v>6410</v>
      </c>
      <c r="D1914" s="49" t="s">
        <v>5251</v>
      </c>
      <c r="E1914" s="44">
        <v>45156</v>
      </c>
      <c r="F1914" s="49" t="s">
        <v>6404</v>
      </c>
      <c r="G1914" s="47" t="s">
        <v>6411</v>
      </c>
      <c r="H1914" s="46">
        <v>10</v>
      </c>
      <c r="I1914" s="47">
        <v>1</v>
      </c>
      <c r="J1914" s="48">
        <v>2676.97564796988</v>
      </c>
      <c r="K1914" s="34">
        <v>317.890858196423</v>
      </c>
      <c r="L1914" s="48">
        <v>2359.08478977346</v>
      </c>
      <c r="M1914" s="49" t="s">
        <v>2079</v>
      </c>
      <c r="N1914" s="49" t="s">
        <v>2089</v>
      </c>
      <c r="O1914" s="33" t="s">
        <v>2011</v>
      </c>
      <c r="P1914" s="49" t="s">
        <v>2081</v>
      </c>
      <c r="Q1914" s="49" t="s">
        <v>2103</v>
      </c>
      <c r="R1914" s="49" t="s">
        <v>2104</v>
      </c>
      <c r="S1914" s="33" t="s">
        <v>2084</v>
      </c>
      <c r="T1914" s="50" t="s">
        <v>2081</v>
      </c>
      <c r="U1914" s="35" t="s">
        <v>1667</v>
      </c>
      <c r="V1914" s="226"/>
      <c r="W1914" s="227"/>
    </row>
    <row r="1915" s="83" customFormat="1" ht="26" customHeight="1" spans="1:23">
      <c r="A1915" s="31" t="s">
        <v>1764</v>
      </c>
      <c r="B1915" s="49" t="s">
        <v>20</v>
      </c>
      <c r="C1915" s="31" t="s">
        <v>6412</v>
      </c>
      <c r="D1915" s="49" t="s">
        <v>6413</v>
      </c>
      <c r="E1915" s="44">
        <v>45156</v>
      </c>
      <c r="F1915" s="49" t="s">
        <v>6404</v>
      </c>
      <c r="G1915" s="47" t="s">
        <v>6414</v>
      </c>
      <c r="H1915" s="46">
        <v>10</v>
      </c>
      <c r="I1915" s="47">
        <v>1</v>
      </c>
      <c r="J1915" s="48">
        <v>361756.565192533</v>
      </c>
      <c r="K1915" s="34">
        <v>42958.5921166133</v>
      </c>
      <c r="L1915" s="48">
        <v>318797.97307592</v>
      </c>
      <c r="M1915" s="49" t="s">
        <v>2079</v>
      </c>
      <c r="N1915" s="49" t="s">
        <v>2089</v>
      </c>
      <c r="O1915" s="33" t="s">
        <v>2011</v>
      </c>
      <c r="P1915" s="49" t="s">
        <v>2081</v>
      </c>
      <c r="Q1915" s="49" t="s">
        <v>2103</v>
      </c>
      <c r="R1915" s="49" t="s">
        <v>2104</v>
      </c>
      <c r="S1915" s="33" t="s">
        <v>2084</v>
      </c>
      <c r="T1915" s="50" t="s">
        <v>2081</v>
      </c>
      <c r="U1915" s="35" t="s">
        <v>1667</v>
      </c>
      <c r="V1915" s="226"/>
      <c r="W1915" s="227"/>
    </row>
    <row r="1916" s="83" customFormat="1" ht="26" customHeight="1" spans="1:23">
      <c r="A1916" s="31" t="s">
        <v>1764</v>
      </c>
      <c r="B1916" s="49" t="s">
        <v>20</v>
      </c>
      <c r="C1916" s="31" t="s">
        <v>6415</v>
      </c>
      <c r="D1916" s="49" t="s">
        <v>6416</v>
      </c>
      <c r="E1916" s="44">
        <v>45156</v>
      </c>
      <c r="F1916" s="49" t="s">
        <v>6404</v>
      </c>
      <c r="G1916" s="47" t="s">
        <v>6417</v>
      </c>
      <c r="H1916" s="46">
        <v>10</v>
      </c>
      <c r="I1916" s="47">
        <v>1</v>
      </c>
      <c r="J1916" s="48">
        <v>78911.2683142127</v>
      </c>
      <c r="K1916" s="34">
        <v>9370.71311231276</v>
      </c>
      <c r="L1916" s="48">
        <v>69540.5552018999</v>
      </c>
      <c r="M1916" s="49" t="s">
        <v>2079</v>
      </c>
      <c r="N1916" s="49" t="s">
        <v>2089</v>
      </c>
      <c r="O1916" s="33" t="s">
        <v>2011</v>
      </c>
      <c r="P1916" s="49" t="s">
        <v>2081</v>
      </c>
      <c r="Q1916" s="49" t="s">
        <v>2103</v>
      </c>
      <c r="R1916" s="49" t="s">
        <v>2104</v>
      </c>
      <c r="S1916" s="33" t="s">
        <v>2084</v>
      </c>
      <c r="T1916" s="50" t="s">
        <v>2081</v>
      </c>
      <c r="U1916" s="35" t="s">
        <v>1667</v>
      </c>
      <c r="V1916" s="226"/>
      <c r="W1916" s="227" t="s">
        <v>6418</v>
      </c>
    </row>
    <row r="1917" s="83" customFormat="1" ht="26" customHeight="1" spans="1:23">
      <c r="A1917" s="31" t="s">
        <v>1764</v>
      </c>
      <c r="B1917" s="49" t="s">
        <v>20</v>
      </c>
      <c r="C1917" s="31" t="s">
        <v>6419</v>
      </c>
      <c r="D1917" s="49" t="s">
        <v>6420</v>
      </c>
      <c r="E1917" s="44">
        <v>45156</v>
      </c>
      <c r="F1917" s="49" t="s">
        <v>6404</v>
      </c>
      <c r="G1917" s="47" t="s">
        <v>6421</v>
      </c>
      <c r="H1917" s="46">
        <v>10</v>
      </c>
      <c r="I1917" s="47">
        <v>1</v>
      </c>
      <c r="J1917" s="48">
        <v>8316.14163123528</v>
      </c>
      <c r="K1917" s="34">
        <v>987.541818709189</v>
      </c>
      <c r="L1917" s="48">
        <v>7328.59981252609</v>
      </c>
      <c r="M1917" s="49" t="s">
        <v>2079</v>
      </c>
      <c r="N1917" s="49" t="s">
        <v>2089</v>
      </c>
      <c r="O1917" s="33" t="s">
        <v>1997</v>
      </c>
      <c r="P1917" s="49" t="s">
        <v>2081</v>
      </c>
      <c r="Q1917" s="49" t="s">
        <v>2103</v>
      </c>
      <c r="R1917" s="49" t="s">
        <v>2104</v>
      </c>
      <c r="S1917" s="33" t="s">
        <v>2084</v>
      </c>
      <c r="T1917" s="50" t="s">
        <v>2081</v>
      </c>
      <c r="U1917" s="35" t="s">
        <v>1667</v>
      </c>
      <c r="V1917" s="226"/>
      <c r="W1917" s="227"/>
    </row>
    <row r="1918" s="83" customFormat="1" ht="26" customHeight="1" spans="1:23">
      <c r="A1918" s="31" t="s">
        <v>1764</v>
      </c>
      <c r="B1918" s="49" t="s">
        <v>20</v>
      </c>
      <c r="C1918" s="31" t="s">
        <v>6422</v>
      </c>
      <c r="D1918" s="49" t="s">
        <v>6423</v>
      </c>
      <c r="E1918" s="44">
        <v>45156</v>
      </c>
      <c r="F1918" s="49" t="s">
        <v>6404</v>
      </c>
      <c r="G1918" s="45" t="s">
        <v>2136</v>
      </c>
      <c r="H1918" s="46">
        <v>3</v>
      </c>
      <c r="I1918" s="47">
        <v>500</v>
      </c>
      <c r="J1918" s="48">
        <v>425000</v>
      </c>
      <c r="K1918" s="34">
        <v>0</v>
      </c>
      <c r="L1918" s="34">
        <v>425000</v>
      </c>
      <c r="M1918" s="49" t="s">
        <v>2137</v>
      </c>
      <c r="N1918" s="76" t="s">
        <v>2138</v>
      </c>
      <c r="O1918" s="33" t="s">
        <v>1997</v>
      </c>
      <c r="P1918" s="49" t="s">
        <v>2081</v>
      </c>
      <c r="Q1918" s="49" t="s">
        <v>2103</v>
      </c>
      <c r="R1918" s="49" t="s">
        <v>2139</v>
      </c>
      <c r="S1918" s="33" t="s">
        <v>2084</v>
      </c>
      <c r="T1918" s="50" t="s">
        <v>2081</v>
      </c>
      <c r="U1918" s="35" t="s">
        <v>1667</v>
      </c>
      <c r="V1918" s="226"/>
      <c r="W1918" s="227"/>
    </row>
    <row r="1919" s="83" customFormat="1" ht="26" customHeight="1" spans="1:23">
      <c r="A1919" s="31" t="s">
        <v>1764</v>
      </c>
      <c r="B1919" s="49" t="s">
        <v>20</v>
      </c>
      <c r="C1919" s="31" t="s">
        <v>6424</v>
      </c>
      <c r="D1919" s="49" t="s">
        <v>6425</v>
      </c>
      <c r="E1919" s="44">
        <v>45156</v>
      </c>
      <c r="F1919" s="49" t="s">
        <v>6404</v>
      </c>
      <c r="G1919" s="45" t="s">
        <v>2136</v>
      </c>
      <c r="H1919" s="46">
        <v>3</v>
      </c>
      <c r="I1919" s="47">
        <v>80</v>
      </c>
      <c r="J1919" s="48">
        <v>238400</v>
      </c>
      <c r="K1919" s="34">
        <v>0</v>
      </c>
      <c r="L1919" s="34">
        <v>238400</v>
      </c>
      <c r="M1919" s="49" t="s">
        <v>2137</v>
      </c>
      <c r="N1919" s="76" t="s">
        <v>2138</v>
      </c>
      <c r="O1919" s="33" t="s">
        <v>1997</v>
      </c>
      <c r="P1919" s="49" t="s">
        <v>2081</v>
      </c>
      <c r="Q1919" s="49" t="s">
        <v>2103</v>
      </c>
      <c r="R1919" s="49" t="s">
        <v>2139</v>
      </c>
      <c r="S1919" s="33" t="s">
        <v>2084</v>
      </c>
      <c r="T1919" s="50" t="s">
        <v>2081</v>
      </c>
      <c r="U1919" s="35" t="s">
        <v>1667</v>
      </c>
      <c r="V1919" s="226"/>
      <c r="W1919" s="227"/>
    </row>
    <row r="1920" s="83" customFormat="1" ht="26" customHeight="1" spans="1:23">
      <c r="A1920" s="31" t="s">
        <v>1764</v>
      </c>
      <c r="B1920" s="49" t="s">
        <v>20</v>
      </c>
      <c r="C1920" s="31" t="s">
        <v>6426</v>
      </c>
      <c r="D1920" s="49" t="s">
        <v>1389</v>
      </c>
      <c r="E1920" s="44">
        <v>45156</v>
      </c>
      <c r="F1920" s="49" t="s">
        <v>6404</v>
      </c>
      <c r="G1920" s="47" t="s">
        <v>6427</v>
      </c>
      <c r="H1920" s="46">
        <v>1</v>
      </c>
      <c r="I1920" s="47">
        <v>1</v>
      </c>
      <c r="J1920" s="48">
        <v>873600</v>
      </c>
      <c r="K1920" s="34">
        <v>829920</v>
      </c>
      <c r="L1920" s="48">
        <v>43680</v>
      </c>
      <c r="M1920" s="49" t="s">
        <v>2123</v>
      </c>
      <c r="N1920" s="49" t="s">
        <v>2124</v>
      </c>
      <c r="O1920" s="33" t="s">
        <v>1997</v>
      </c>
      <c r="P1920" s="49" t="s">
        <v>2081</v>
      </c>
      <c r="Q1920" s="49" t="s">
        <v>2103</v>
      </c>
      <c r="R1920" s="49" t="s">
        <v>2104</v>
      </c>
      <c r="S1920" s="33" t="s">
        <v>2084</v>
      </c>
      <c r="T1920" s="50" t="s">
        <v>2081</v>
      </c>
      <c r="U1920" s="35" t="s">
        <v>1667</v>
      </c>
      <c r="V1920" s="226"/>
      <c r="W1920" s="227"/>
    </row>
    <row r="1921" s="83" customFormat="1" ht="26" customHeight="1" spans="1:23">
      <c r="A1921" s="31" t="s">
        <v>2025</v>
      </c>
      <c r="B1921" s="45" t="s">
        <v>20</v>
      </c>
      <c r="C1921" s="31" t="s">
        <v>6428</v>
      </c>
      <c r="D1921" s="45" t="s">
        <v>6429</v>
      </c>
      <c r="E1921" s="44">
        <v>45261</v>
      </c>
      <c r="F1921" s="49" t="s">
        <v>811</v>
      </c>
      <c r="G1921" s="76" t="s">
        <v>6430</v>
      </c>
      <c r="H1921" s="234">
        <v>10</v>
      </c>
      <c r="I1921" s="76">
        <v>1</v>
      </c>
      <c r="J1921" s="56">
        <v>1985462.50769546</v>
      </c>
      <c r="K1921" s="56">
        <v>188618.938231069</v>
      </c>
      <c r="L1921" s="48">
        <v>1796843.56946439</v>
      </c>
      <c r="M1921" s="49" t="s">
        <v>2079</v>
      </c>
      <c r="N1921" s="49" t="s">
        <v>2089</v>
      </c>
      <c r="O1921" s="33" t="s">
        <v>1997</v>
      </c>
      <c r="P1921" s="49" t="s">
        <v>2081</v>
      </c>
      <c r="Q1921" s="49" t="s">
        <v>2103</v>
      </c>
      <c r="R1921" s="49" t="s">
        <v>2128</v>
      </c>
      <c r="S1921" s="33" t="s">
        <v>2084</v>
      </c>
      <c r="T1921" s="49" t="s">
        <v>2081</v>
      </c>
      <c r="U1921" s="35" t="s">
        <v>809</v>
      </c>
      <c r="V1921" s="226"/>
      <c r="W1921" s="227"/>
    </row>
    <row r="1922" s="83" customFormat="1" ht="26" customHeight="1" spans="1:23">
      <c r="A1922" s="31" t="s">
        <v>2025</v>
      </c>
      <c r="B1922" s="45" t="s">
        <v>20</v>
      </c>
      <c r="C1922" s="31" t="s">
        <v>6431</v>
      </c>
      <c r="D1922" s="45" t="s">
        <v>6432</v>
      </c>
      <c r="E1922" s="44">
        <v>45261</v>
      </c>
      <c r="F1922" s="49" t="s">
        <v>811</v>
      </c>
      <c r="G1922" s="76" t="s">
        <v>6433</v>
      </c>
      <c r="H1922" s="234">
        <v>10</v>
      </c>
      <c r="I1922" s="76">
        <v>1</v>
      </c>
      <c r="J1922" s="56">
        <v>496365.626923866</v>
      </c>
      <c r="K1922" s="56">
        <v>47154.7345577673</v>
      </c>
      <c r="L1922" s="48">
        <v>449210.892366099</v>
      </c>
      <c r="M1922" s="49" t="s">
        <v>2079</v>
      </c>
      <c r="N1922" s="49" t="s">
        <v>2089</v>
      </c>
      <c r="O1922" s="33" t="s">
        <v>1997</v>
      </c>
      <c r="P1922" s="49" t="s">
        <v>2081</v>
      </c>
      <c r="Q1922" s="49" t="s">
        <v>2103</v>
      </c>
      <c r="R1922" s="49" t="s">
        <v>2128</v>
      </c>
      <c r="S1922" s="33" t="s">
        <v>2084</v>
      </c>
      <c r="T1922" s="49"/>
      <c r="U1922" s="35" t="s">
        <v>809</v>
      </c>
      <c r="V1922" s="177"/>
      <c r="W1922" s="178"/>
    </row>
    <row r="1923" s="83" customFormat="1" ht="26" customHeight="1" spans="1:23">
      <c r="A1923" s="31" t="s">
        <v>2025</v>
      </c>
      <c r="B1923" s="45" t="s">
        <v>20</v>
      </c>
      <c r="C1923" s="31" t="s">
        <v>6434</v>
      </c>
      <c r="D1923" s="45" t="s">
        <v>4669</v>
      </c>
      <c r="E1923" s="44">
        <v>45261</v>
      </c>
      <c r="F1923" s="49" t="s">
        <v>811</v>
      </c>
      <c r="G1923" s="76" t="s">
        <v>6435</v>
      </c>
      <c r="H1923" s="234">
        <v>5</v>
      </c>
      <c r="I1923" s="76">
        <v>1</v>
      </c>
      <c r="J1923" s="56">
        <v>66264.8676380053</v>
      </c>
      <c r="K1923" s="56">
        <v>12590.324851221</v>
      </c>
      <c r="L1923" s="48">
        <v>53674.5427867843</v>
      </c>
      <c r="M1923" s="49" t="s">
        <v>2079</v>
      </c>
      <c r="N1923" s="49" t="s">
        <v>2089</v>
      </c>
      <c r="O1923" s="33" t="s">
        <v>1997</v>
      </c>
      <c r="P1923" s="49" t="s">
        <v>2081</v>
      </c>
      <c r="Q1923" s="49" t="s">
        <v>2103</v>
      </c>
      <c r="R1923" s="49" t="s">
        <v>2128</v>
      </c>
      <c r="S1923" s="33" t="s">
        <v>2084</v>
      </c>
      <c r="T1923" s="49"/>
      <c r="U1923" s="35" t="s">
        <v>809</v>
      </c>
      <c r="V1923" s="177"/>
      <c r="W1923" s="178"/>
    </row>
    <row r="1924" s="83" customFormat="1" ht="26" customHeight="1" spans="1:23">
      <c r="A1924" s="31" t="s">
        <v>2025</v>
      </c>
      <c r="B1924" s="45" t="s">
        <v>20</v>
      </c>
      <c r="C1924" s="31" t="s">
        <v>6436</v>
      </c>
      <c r="D1924" s="45" t="s">
        <v>6437</v>
      </c>
      <c r="E1924" s="44">
        <v>45261</v>
      </c>
      <c r="F1924" s="49" t="s">
        <v>811</v>
      </c>
      <c r="G1924" s="76" t="s">
        <v>6438</v>
      </c>
      <c r="H1924" s="234">
        <v>10</v>
      </c>
      <c r="I1924" s="76">
        <v>1</v>
      </c>
      <c r="J1924" s="56">
        <v>24383.6650933716</v>
      </c>
      <c r="K1924" s="56">
        <v>2316.4481838703</v>
      </c>
      <c r="L1924" s="48">
        <v>22067.2169095013</v>
      </c>
      <c r="M1924" s="49" t="s">
        <v>2079</v>
      </c>
      <c r="N1924" s="49" t="s">
        <v>2089</v>
      </c>
      <c r="O1924" s="33" t="s">
        <v>1997</v>
      </c>
      <c r="P1924" s="49" t="s">
        <v>2081</v>
      </c>
      <c r="Q1924" s="49" t="s">
        <v>2103</v>
      </c>
      <c r="R1924" s="49" t="s">
        <v>2128</v>
      </c>
      <c r="S1924" s="33" t="s">
        <v>2084</v>
      </c>
      <c r="T1924" s="49"/>
      <c r="U1924" s="35" t="s">
        <v>809</v>
      </c>
      <c r="V1924" s="177"/>
      <c r="W1924" s="178"/>
    </row>
    <row r="1925" s="83" customFormat="1" ht="26" customHeight="1" spans="1:23">
      <c r="A1925" s="31" t="s">
        <v>2025</v>
      </c>
      <c r="B1925" s="45" t="s">
        <v>20</v>
      </c>
      <c r="C1925" s="31" t="s">
        <v>6439</v>
      </c>
      <c r="D1925" s="45" t="s">
        <v>6440</v>
      </c>
      <c r="E1925" s="44">
        <v>45261</v>
      </c>
      <c r="F1925" s="49" t="s">
        <v>811</v>
      </c>
      <c r="G1925" s="49" t="s">
        <v>2243</v>
      </c>
      <c r="H1925" s="234">
        <v>5</v>
      </c>
      <c r="I1925" s="49">
        <v>1</v>
      </c>
      <c r="J1925" s="56">
        <v>178023.332649292</v>
      </c>
      <c r="K1925" s="56">
        <v>33824.4332033655</v>
      </c>
      <c r="L1925" s="48">
        <v>144198.899445927</v>
      </c>
      <c r="M1925" s="49" t="s">
        <v>2079</v>
      </c>
      <c r="N1925" s="49" t="s">
        <v>2089</v>
      </c>
      <c r="O1925" s="33" t="s">
        <v>2011</v>
      </c>
      <c r="P1925" s="49" t="s">
        <v>2081</v>
      </c>
      <c r="Q1925" s="49" t="s">
        <v>2103</v>
      </c>
      <c r="R1925" s="49" t="s">
        <v>2128</v>
      </c>
      <c r="S1925" s="33" t="s">
        <v>2084</v>
      </c>
      <c r="T1925" s="49"/>
      <c r="U1925" s="35" t="s">
        <v>809</v>
      </c>
      <c r="V1925" s="177"/>
      <c r="W1925" s="178"/>
    </row>
    <row r="1926" s="83" customFormat="1" ht="26" customHeight="1" spans="1:23">
      <c r="A1926" s="31" t="s">
        <v>2025</v>
      </c>
      <c r="B1926" s="45" t="s">
        <v>20</v>
      </c>
      <c r="C1926" s="31" t="s">
        <v>6441</v>
      </c>
      <c r="D1926" s="45" t="s">
        <v>6442</v>
      </c>
      <c r="E1926" s="44">
        <v>45261</v>
      </c>
      <c r="F1926" s="49" t="s">
        <v>811</v>
      </c>
      <c r="G1926" s="76" t="s">
        <v>6443</v>
      </c>
      <c r="H1926" s="50">
        <v>1</v>
      </c>
      <c r="I1926" s="76">
        <v>1</v>
      </c>
      <c r="J1926" s="56">
        <v>212600</v>
      </c>
      <c r="K1926" s="56">
        <v>0</v>
      </c>
      <c r="L1926" s="34">
        <v>212600</v>
      </c>
      <c r="M1926" s="49" t="s">
        <v>2137</v>
      </c>
      <c r="N1926" s="76" t="s">
        <v>2143</v>
      </c>
      <c r="O1926" s="33" t="s">
        <v>2011</v>
      </c>
      <c r="P1926" s="49" t="s">
        <v>2081</v>
      </c>
      <c r="Q1926" s="49" t="s">
        <v>2103</v>
      </c>
      <c r="R1926" s="49" t="s">
        <v>2128</v>
      </c>
      <c r="S1926" s="33" t="s">
        <v>2084</v>
      </c>
      <c r="T1926" s="49"/>
      <c r="U1926" s="35" t="s">
        <v>809</v>
      </c>
      <c r="V1926" s="177"/>
      <c r="W1926" s="178"/>
    </row>
    <row r="1927" s="83" customFormat="1" ht="26" customHeight="1" spans="1:23">
      <c r="A1927" s="31" t="s">
        <v>1774</v>
      </c>
      <c r="B1927" s="32" t="s">
        <v>20</v>
      </c>
      <c r="C1927" s="31" t="s">
        <v>6444</v>
      </c>
      <c r="D1927" s="32" t="s">
        <v>5849</v>
      </c>
      <c r="E1927" s="120">
        <v>45107</v>
      </c>
      <c r="F1927" s="31" t="s">
        <v>1789</v>
      </c>
      <c r="G1927" s="31" t="s">
        <v>2078</v>
      </c>
      <c r="H1927" s="33">
        <v>10</v>
      </c>
      <c r="I1927" s="33">
        <v>1</v>
      </c>
      <c r="J1927" s="34">
        <v>489967.755473176</v>
      </c>
      <c r="K1927" s="56">
        <v>65941.4937574316</v>
      </c>
      <c r="L1927" s="48">
        <v>424026.261715745</v>
      </c>
      <c r="M1927" s="33" t="s">
        <v>2079</v>
      </c>
      <c r="N1927" s="33" t="s">
        <v>2089</v>
      </c>
      <c r="O1927" s="33" t="s">
        <v>2011</v>
      </c>
      <c r="P1927" s="33" t="s">
        <v>2081</v>
      </c>
      <c r="Q1927" s="33" t="s">
        <v>2103</v>
      </c>
      <c r="R1927" s="33" t="s">
        <v>2104</v>
      </c>
      <c r="S1927" s="33" t="s">
        <v>2105</v>
      </c>
      <c r="T1927" s="40" t="s">
        <v>664</v>
      </c>
      <c r="U1927" s="35" t="s">
        <v>1757</v>
      </c>
      <c r="V1927" s="177"/>
      <c r="W1927" s="178"/>
    </row>
    <row r="1928" s="83" customFormat="1" ht="26" customHeight="1" spans="1:23">
      <c r="A1928" s="31" t="s">
        <v>1774</v>
      </c>
      <c r="B1928" s="32" t="s">
        <v>20</v>
      </c>
      <c r="C1928" s="31" t="s">
        <v>6445</v>
      </c>
      <c r="D1928" s="32" t="s">
        <v>5849</v>
      </c>
      <c r="E1928" s="120">
        <v>45107</v>
      </c>
      <c r="F1928" s="31" t="s">
        <v>655</v>
      </c>
      <c r="G1928" s="31" t="s">
        <v>2078</v>
      </c>
      <c r="H1928" s="33">
        <v>10</v>
      </c>
      <c r="I1928" s="33">
        <v>1</v>
      </c>
      <c r="J1928" s="34">
        <v>485759.110302861</v>
      </c>
      <c r="K1928" s="56">
        <v>65375.0802615933</v>
      </c>
      <c r="L1928" s="48">
        <v>420384.030041267</v>
      </c>
      <c r="M1928" s="33" t="s">
        <v>2079</v>
      </c>
      <c r="N1928" s="33" t="s">
        <v>2089</v>
      </c>
      <c r="O1928" s="33" t="s">
        <v>2011</v>
      </c>
      <c r="P1928" s="33" t="s">
        <v>2081</v>
      </c>
      <c r="Q1928" s="33" t="s">
        <v>2103</v>
      </c>
      <c r="R1928" s="33" t="s">
        <v>2104</v>
      </c>
      <c r="S1928" s="33" t="s">
        <v>2105</v>
      </c>
      <c r="T1928" s="40" t="s">
        <v>664</v>
      </c>
      <c r="U1928" s="35" t="s">
        <v>1757</v>
      </c>
      <c r="V1928" s="177"/>
      <c r="W1928" s="178"/>
    </row>
    <row r="1929" s="83" customFormat="1" ht="26" customHeight="1" spans="1:23">
      <c r="A1929" s="31" t="s">
        <v>1774</v>
      </c>
      <c r="B1929" s="32" t="s">
        <v>20</v>
      </c>
      <c r="C1929" s="31" t="s">
        <v>6446</v>
      </c>
      <c r="D1929" s="32" t="s">
        <v>6447</v>
      </c>
      <c r="E1929" s="120">
        <v>45107</v>
      </c>
      <c r="F1929" s="31" t="s">
        <v>6448</v>
      </c>
      <c r="G1929" s="31" t="s">
        <v>2635</v>
      </c>
      <c r="H1929" s="33">
        <v>8</v>
      </c>
      <c r="I1929" s="33">
        <v>2</v>
      </c>
      <c r="J1929" s="34">
        <v>407288.242288592</v>
      </c>
      <c r="K1929" s="56">
        <v>68517.7615933413</v>
      </c>
      <c r="L1929" s="48">
        <v>338770.480695251</v>
      </c>
      <c r="M1929" s="33" t="s">
        <v>2079</v>
      </c>
      <c r="N1929" s="33" t="s">
        <v>2356</v>
      </c>
      <c r="O1929" s="33" t="s">
        <v>2011</v>
      </c>
      <c r="P1929" s="33" t="s">
        <v>2081</v>
      </c>
      <c r="Q1929" s="33" t="s">
        <v>2103</v>
      </c>
      <c r="R1929" s="33" t="s">
        <v>2104</v>
      </c>
      <c r="S1929" s="33" t="s">
        <v>2105</v>
      </c>
      <c r="T1929" s="40" t="s">
        <v>664</v>
      </c>
      <c r="U1929" s="35" t="s">
        <v>1757</v>
      </c>
      <c r="V1929" s="177"/>
      <c r="W1929" s="178"/>
    </row>
    <row r="1930" s="83" customFormat="1" ht="26" customHeight="1" spans="1:23">
      <c r="A1930" s="31" t="s">
        <v>1774</v>
      </c>
      <c r="B1930" s="32" t="s">
        <v>20</v>
      </c>
      <c r="C1930" s="31" t="s">
        <v>6449</v>
      </c>
      <c r="D1930" s="32" t="s">
        <v>6450</v>
      </c>
      <c r="E1930" s="120">
        <v>45107</v>
      </c>
      <c r="F1930" s="31" t="s">
        <v>6448</v>
      </c>
      <c r="G1930" s="31" t="s">
        <v>2092</v>
      </c>
      <c r="H1930" s="33">
        <v>5</v>
      </c>
      <c r="I1930" s="33">
        <v>26</v>
      </c>
      <c r="J1930" s="34">
        <v>282386.514653424</v>
      </c>
      <c r="K1930" s="56">
        <v>76009.0368608799</v>
      </c>
      <c r="L1930" s="48">
        <v>206377.477792544</v>
      </c>
      <c r="M1930" s="33" t="s">
        <v>2079</v>
      </c>
      <c r="N1930" s="33" t="s">
        <v>2096</v>
      </c>
      <c r="O1930" s="33" t="s">
        <v>2011</v>
      </c>
      <c r="P1930" s="33" t="s">
        <v>2081</v>
      </c>
      <c r="Q1930" s="33" t="s">
        <v>2103</v>
      </c>
      <c r="R1930" s="33" t="s">
        <v>2104</v>
      </c>
      <c r="S1930" s="33" t="s">
        <v>2105</v>
      </c>
      <c r="T1930" s="40" t="s">
        <v>664</v>
      </c>
      <c r="U1930" s="35" t="s">
        <v>1757</v>
      </c>
      <c r="V1930" s="195"/>
      <c r="W1930" s="218" t="s">
        <v>2174</v>
      </c>
    </row>
    <row r="1931" s="83" customFormat="1" ht="26" customHeight="1" spans="1:23">
      <c r="A1931" s="31" t="s">
        <v>1774</v>
      </c>
      <c r="B1931" s="32" t="s">
        <v>20</v>
      </c>
      <c r="C1931" s="31" t="s">
        <v>6451</v>
      </c>
      <c r="D1931" s="32" t="s">
        <v>6452</v>
      </c>
      <c r="E1931" s="120">
        <v>45107</v>
      </c>
      <c r="F1931" s="31" t="s">
        <v>6448</v>
      </c>
      <c r="G1931" s="31" t="s">
        <v>2092</v>
      </c>
      <c r="H1931" s="33">
        <v>5</v>
      </c>
      <c r="I1931" s="33">
        <v>26</v>
      </c>
      <c r="J1931" s="34">
        <v>176491.57165839</v>
      </c>
      <c r="K1931" s="56">
        <v>47505.6480380499</v>
      </c>
      <c r="L1931" s="48">
        <v>128985.92362034</v>
      </c>
      <c r="M1931" s="33" t="s">
        <v>2079</v>
      </c>
      <c r="N1931" s="33" t="s">
        <v>2096</v>
      </c>
      <c r="O1931" s="33" t="s">
        <v>2011</v>
      </c>
      <c r="P1931" s="33" t="s">
        <v>2081</v>
      </c>
      <c r="Q1931" s="33" t="s">
        <v>2103</v>
      </c>
      <c r="R1931" s="33" t="s">
        <v>2104</v>
      </c>
      <c r="S1931" s="33" t="s">
        <v>2105</v>
      </c>
      <c r="T1931" s="40" t="s">
        <v>664</v>
      </c>
      <c r="U1931" s="35" t="s">
        <v>1757</v>
      </c>
      <c r="V1931" s="177"/>
      <c r="W1931" s="178" t="s">
        <v>6453</v>
      </c>
    </row>
    <row r="1932" s="83" customFormat="1" ht="26" customHeight="1" spans="1:23">
      <c r="A1932" s="31" t="s">
        <v>1774</v>
      </c>
      <c r="B1932" s="32" t="s">
        <v>20</v>
      </c>
      <c r="C1932" s="31" t="s">
        <v>6454</v>
      </c>
      <c r="D1932" s="32" t="s">
        <v>6455</v>
      </c>
      <c r="E1932" s="120">
        <v>45107</v>
      </c>
      <c r="F1932" s="31" t="s">
        <v>6448</v>
      </c>
      <c r="G1932" s="31" t="s">
        <v>2893</v>
      </c>
      <c r="H1932" s="33">
        <v>5</v>
      </c>
      <c r="I1932" s="33">
        <v>26</v>
      </c>
      <c r="J1932" s="34">
        <v>70596.628663356</v>
      </c>
      <c r="K1932" s="56">
        <v>19002.25921522</v>
      </c>
      <c r="L1932" s="48">
        <v>51594.369448136</v>
      </c>
      <c r="M1932" s="33" t="s">
        <v>2079</v>
      </c>
      <c r="N1932" s="33" t="s">
        <v>2096</v>
      </c>
      <c r="O1932" s="33" t="s">
        <v>2011</v>
      </c>
      <c r="P1932" s="33" t="s">
        <v>2081</v>
      </c>
      <c r="Q1932" s="33" t="s">
        <v>2103</v>
      </c>
      <c r="R1932" s="33" t="s">
        <v>2104</v>
      </c>
      <c r="S1932" s="33" t="s">
        <v>2105</v>
      </c>
      <c r="T1932" s="40" t="s">
        <v>664</v>
      </c>
      <c r="U1932" s="35" t="s">
        <v>1757</v>
      </c>
      <c r="V1932" s="177"/>
      <c r="W1932" s="180"/>
    </row>
    <row r="1933" s="83" customFormat="1" ht="26" customHeight="1" spans="1:23">
      <c r="A1933" s="31" t="s">
        <v>1774</v>
      </c>
      <c r="B1933" s="32" t="s">
        <v>20</v>
      </c>
      <c r="C1933" s="31" t="s">
        <v>6456</v>
      </c>
      <c r="D1933" s="32" t="s">
        <v>6457</v>
      </c>
      <c r="E1933" s="120">
        <v>45107</v>
      </c>
      <c r="F1933" s="31" t="s">
        <v>6448</v>
      </c>
      <c r="G1933" s="31" t="s">
        <v>3173</v>
      </c>
      <c r="H1933" s="33">
        <v>3</v>
      </c>
      <c r="I1933" s="33">
        <v>120</v>
      </c>
      <c r="J1933" s="34">
        <v>8145.76484577184</v>
      </c>
      <c r="K1933" s="56">
        <v>3654.28061831153</v>
      </c>
      <c r="L1933" s="48">
        <v>4491.48422746031</v>
      </c>
      <c r="M1933" s="33" t="s">
        <v>2079</v>
      </c>
      <c r="N1933" s="33" t="s">
        <v>2124</v>
      </c>
      <c r="O1933" s="33" t="s">
        <v>2011</v>
      </c>
      <c r="P1933" s="33" t="s">
        <v>2081</v>
      </c>
      <c r="Q1933" s="33" t="s">
        <v>2103</v>
      </c>
      <c r="R1933" s="33" t="s">
        <v>2104</v>
      </c>
      <c r="S1933" s="33" t="s">
        <v>2105</v>
      </c>
      <c r="T1933" s="40" t="s">
        <v>664</v>
      </c>
      <c r="U1933" s="35" t="s">
        <v>1757</v>
      </c>
      <c r="V1933" s="177"/>
      <c r="W1933" s="180"/>
    </row>
    <row r="1934" s="83" customFormat="1" ht="26" customHeight="1" spans="1:23">
      <c r="A1934" s="31" t="s">
        <v>1774</v>
      </c>
      <c r="B1934" s="32" t="s">
        <v>20</v>
      </c>
      <c r="C1934" s="31" t="s">
        <v>6458</v>
      </c>
      <c r="D1934" s="32" t="s">
        <v>6459</v>
      </c>
      <c r="E1934" s="120">
        <v>45107</v>
      </c>
      <c r="F1934" s="31" t="s">
        <v>6448</v>
      </c>
      <c r="G1934" s="31" t="s">
        <v>3173</v>
      </c>
      <c r="H1934" s="33">
        <v>3</v>
      </c>
      <c r="I1934" s="33">
        <v>40</v>
      </c>
      <c r="J1934" s="34">
        <v>20364.4121144296</v>
      </c>
      <c r="K1934" s="56">
        <v>9135.70154577883</v>
      </c>
      <c r="L1934" s="48">
        <v>11228.7105686508</v>
      </c>
      <c r="M1934" s="33" t="s">
        <v>2079</v>
      </c>
      <c r="N1934" s="33" t="s">
        <v>2124</v>
      </c>
      <c r="O1934" s="33" t="s">
        <v>2011</v>
      </c>
      <c r="P1934" s="33" t="s">
        <v>2081</v>
      </c>
      <c r="Q1934" s="33" t="s">
        <v>2103</v>
      </c>
      <c r="R1934" s="33" t="s">
        <v>2104</v>
      </c>
      <c r="S1934" s="33" t="s">
        <v>2105</v>
      </c>
      <c r="T1934" s="40" t="s">
        <v>664</v>
      </c>
      <c r="U1934" s="35" t="s">
        <v>1757</v>
      </c>
      <c r="V1934" s="177"/>
      <c r="W1934" s="180"/>
    </row>
    <row r="1935" s="83" customFormat="1" ht="26" customHeight="1" spans="1:23">
      <c r="A1935" s="31" t="s">
        <v>1766</v>
      </c>
      <c r="B1935" s="197" t="s">
        <v>20</v>
      </c>
      <c r="C1935" s="31" t="s">
        <v>6460</v>
      </c>
      <c r="D1935" s="197" t="s">
        <v>2176</v>
      </c>
      <c r="E1935" s="198">
        <v>45107</v>
      </c>
      <c r="F1935" s="199" t="s">
        <v>6461</v>
      </c>
      <c r="G1935" s="220" t="s">
        <v>6462</v>
      </c>
      <c r="H1935" s="74">
        <v>10</v>
      </c>
      <c r="I1935" s="74">
        <v>1</v>
      </c>
      <c r="J1935" s="70">
        <v>807900</v>
      </c>
      <c r="K1935" s="70">
        <v>108729.875</v>
      </c>
      <c r="L1935" s="70">
        <v>699170.125</v>
      </c>
      <c r="M1935" s="182" t="s">
        <v>2079</v>
      </c>
      <c r="N1935" s="182" t="s">
        <v>2089</v>
      </c>
      <c r="O1935" s="33" t="s">
        <v>2011</v>
      </c>
      <c r="P1935" s="182" t="s">
        <v>2081</v>
      </c>
      <c r="Q1935" s="182" t="s">
        <v>2103</v>
      </c>
      <c r="R1935" s="182" t="s">
        <v>2104</v>
      </c>
      <c r="S1935" s="33" t="s">
        <v>2105</v>
      </c>
      <c r="T1935" s="74" t="s">
        <v>664</v>
      </c>
      <c r="U1935" s="35" t="s">
        <v>712</v>
      </c>
      <c r="V1935" s="177"/>
      <c r="W1935" s="180"/>
    </row>
    <row r="1936" s="83" customFormat="1" ht="26" customHeight="1" spans="1:23">
      <c r="A1936" s="31" t="s">
        <v>1783</v>
      </c>
      <c r="B1936" s="31" t="s">
        <v>20</v>
      </c>
      <c r="C1936" s="31" t="s">
        <v>6463</v>
      </c>
      <c r="D1936" s="31" t="s">
        <v>6464</v>
      </c>
      <c r="E1936" s="32">
        <v>42654</v>
      </c>
      <c r="F1936" s="31" t="s">
        <v>1683</v>
      </c>
      <c r="G1936" s="38" t="s">
        <v>6465</v>
      </c>
      <c r="H1936" s="33">
        <v>20</v>
      </c>
      <c r="I1936" s="33">
        <v>1</v>
      </c>
      <c r="J1936" s="34">
        <v>173600</v>
      </c>
      <c r="K1936" s="56">
        <v>66655.1666666667</v>
      </c>
      <c r="L1936" s="48">
        <v>106944.833333333</v>
      </c>
      <c r="M1936" s="33" t="s">
        <v>2079</v>
      </c>
      <c r="N1936" s="33" t="s">
        <v>2080</v>
      </c>
      <c r="O1936" s="33" t="s">
        <v>2011</v>
      </c>
      <c r="P1936" s="33" t="s">
        <v>2081</v>
      </c>
      <c r="Q1936" s="33" t="s">
        <v>2103</v>
      </c>
      <c r="R1936" s="33" t="s">
        <v>2104</v>
      </c>
      <c r="S1936" s="33" t="s">
        <v>2084</v>
      </c>
      <c r="T1936" s="33" t="s">
        <v>2081</v>
      </c>
      <c r="U1936" s="35" t="s">
        <v>1322</v>
      </c>
      <c r="V1936" s="177"/>
      <c r="W1936" s="180"/>
    </row>
    <row r="1937" s="83" customFormat="1" ht="26" customHeight="1" spans="1:23">
      <c r="A1937" s="31" t="s">
        <v>1783</v>
      </c>
      <c r="B1937" s="31" t="s">
        <v>20</v>
      </c>
      <c r="C1937" s="31" t="s">
        <v>6466</v>
      </c>
      <c r="D1937" s="31" t="s">
        <v>6467</v>
      </c>
      <c r="E1937" s="32">
        <v>42654</v>
      </c>
      <c r="F1937" s="31" t="s">
        <v>1683</v>
      </c>
      <c r="G1937" s="38" t="s">
        <v>6468</v>
      </c>
      <c r="H1937" s="33">
        <v>10</v>
      </c>
      <c r="I1937" s="33">
        <v>1</v>
      </c>
      <c r="J1937" s="34">
        <v>291600</v>
      </c>
      <c r="K1937" s="56">
        <v>223924.5</v>
      </c>
      <c r="L1937" s="48">
        <v>67675.5</v>
      </c>
      <c r="M1937" s="33" t="s">
        <v>2079</v>
      </c>
      <c r="N1937" s="33" t="s">
        <v>2089</v>
      </c>
      <c r="O1937" s="33" t="s">
        <v>2011</v>
      </c>
      <c r="P1937" s="33" t="s">
        <v>2081</v>
      </c>
      <c r="Q1937" s="33" t="s">
        <v>2103</v>
      </c>
      <c r="R1937" s="33" t="s">
        <v>2104</v>
      </c>
      <c r="S1937" s="33" t="s">
        <v>2084</v>
      </c>
      <c r="T1937" s="33" t="s">
        <v>2081</v>
      </c>
      <c r="U1937" s="35" t="s">
        <v>1322</v>
      </c>
      <c r="V1937" s="177"/>
      <c r="W1937" s="180"/>
    </row>
    <row r="1938" s="83" customFormat="1" ht="26" customHeight="1" spans="1:23">
      <c r="A1938" s="31" t="s">
        <v>1783</v>
      </c>
      <c r="B1938" s="31" t="s">
        <v>20</v>
      </c>
      <c r="C1938" s="31" t="s">
        <v>6469</v>
      </c>
      <c r="D1938" s="31" t="s">
        <v>6470</v>
      </c>
      <c r="E1938" s="32">
        <v>42654</v>
      </c>
      <c r="F1938" s="31" t="s">
        <v>1683</v>
      </c>
      <c r="G1938" s="31" t="s">
        <v>6471</v>
      </c>
      <c r="H1938" s="33">
        <v>10</v>
      </c>
      <c r="I1938" s="33">
        <v>1</v>
      </c>
      <c r="J1938" s="34">
        <v>278700</v>
      </c>
      <c r="K1938" s="56">
        <v>214018.375</v>
      </c>
      <c r="L1938" s="48">
        <v>64681.625</v>
      </c>
      <c r="M1938" s="33" t="s">
        <v>2079</v>
      </c>
      <c r="N1938" s="33" t="s">
        <v>2089</v>
      </c>
      <c r="O1938" s="33" t="s">
        <v>2011</v>
      </c>
      <c r="P1938" s="33" t="s">
        <v>2081</v>
      </c>
      <c r="Q1938" s="33" t="s">
        <v>2103</v>
      </c>
      <c r="R1938" s="33" t="s">
        <v>2104</v>
      </c>
      <c r="S1938" s="33" t="s">
        <v>2084</v>
      </c>
      <c r="T1938" s="33" t="s">
        <v>2081</v>
      </c>
      <c r="U1938" s="35" t="s">
        <v>1322</v>
      </c>
      <c r="V1938" s="177"/>
      <c r="W1938" s="178" t="s">
        <v>6472</v>
      </c>
    </row>
    <row r="1939" s="83" customFormat="1" ht="26" customHeight="1" spans="1:23">
      <c r="A1939" s="31" t="s">
        <v>1783</v>
      </c>
      <c r="B1939" s="31" t="s">
        <v>20</v>
      </c>
      <c r="C1939" s="31" t="s">
        <v>6473</v>
      </c>
      <c r="D1939" s="31" t="s">
        <v>2657</v>
      </c>
      <c r="E1939" s="32">
        <v>42654</v>
      </c>
      <c r="F1939" s="31" t="s">
        <v>1683</v>
      </c>
      <c r="G1939" s="38" t="s">
        <v>6474</v>
      </c>
      <c r="H1939" s="33">
        <v>10</v>
      </c>
      <c r="I1939" s="33">
        <v>1</v>
      </c>
      <c r="J1939" s="34">
        <v>14600</v>
      </c>
      <c r="K1939" s="56">
        <v>11211.5833333333</v>
      </c>
      <c r="L1939" s="48">
        <v>3388.41666666667</v>
      </c>
      <c r="M1939" s="33" t="s">
        <v>2079</v>
      </c>
      <c r="N1939" s="33" t="s">
        <v>2089</v>
      </c>
      <c r="O1939" s="33" t="s">
        <v>2011</v>
      </c>
      <c r="P1939" s="33" t="s">
        <v>2081</v>
      </c>
      <c r="Q1939" s="33" t="s">
        <v>2103</v>
      </c>
      <c r="R1939" s="33" t="s">
        <v>2104</v>
      </c>
      <c r="S1939" s="33" t="s">
        <v>2084</v>
      </c>
      <c r="T1939" s="33" t="s">
        <v>2081</v>
      </c>
      <c r="U1939" s="35" t="s">
        <v>1322</v>
      </c>
      <c r="V1939" s="177"/>
      <c r="W1939" s="178" t="s">
        <v>6475</v>
      </c>
    </row>
    <row r="1940" s="83" customFormat="1" ht="26" customHeight="1" spans="1:23">
      <c r="A1940" s="31" t="s">
        <v>1783</v>
      </c>
      <c r="B1940" s="31" t="s">
        <v>20</v>
      </c>
      <c r="C1940" s="31" t="s">
        <v>6476</v>
      </c>
      <c r="D1940" s="31" t="s">
        <v>5472</v>
      </c>
      <c r="E1940" s="32">
        <v>42654</v>
      </c>
      <c r="F1940" s="31" t="s">
        <v>1683</v>
      </c>
      <c r="G1940" s="38" t="s">
        <v>6477</v>
      </c>
      <c r="H1940" s="33">
        <v>5</v>
      </c>
      <c r="I1940" s="33">
        <v>1</v>
      </c>
      <c r="J1940" s="34">
        <v>34500</v>
      </c>
      <c r="K1940" s="56">
        <v>32775</v>
      </c>
      <c r="L1940" s="48">
        <v>1725</v>
      </c>
      <c r="M1940" s="33" t="s">
        <v>2079</v>
      </c>
      <c r="N1940" s="33" t="s">
        <v>2089</v>
      </c>
      <c r="O1940" s="33" t="s">
        <v>2011</v>
      </c>
      <c r="P1940" s="33" t="s">
        <v>2081</v>
      </c>
      <c r="Q1940" s="33" t="s">
        <v>2103</v>
      </c>
      <c r="R1940" s="33" t="s">
        <v>2104</v>
      </c>
      <c r="S1940" s="33" t="s">
        <v>2084</v>
      </c>
      <c r="T1940" s="33" t="s">
        <v>2081</v>
      </c>
      <c r="U1940" s="35" t="s">
        <v>1322</v>
      </c>
      <c r="V1940" s="177"/>
      <c r="W1940" s="180"/>
    </row>
    <row r="1941" s="83" customFormat="1" ht="26" customHeight="1" spans="1:23">
      <c r="A1941" s="31" t="s">
        <v>1783</v>
      </c>
      <c r="B1941" s="31" t="s">
        <v>20</v>
      </c>
      <c r="C1941" s="31" t="s">
        <v>6478</v>
      </c>
      <c r="D1941" s="31" t="s">
        <v>6479</v>
      </c>
      <c r="E1941" s="32">
        <v>42654</v>
      </c>
      <c r="F1941" s="31" t="s">
        <v>1683</v>
      </c>
      <c r="G1941" s="31" t="s">
        <v>2095</v>
      </c>
      <c r="H1941" s="33">
        <v>5</v>
      </c>
      <c r="I1941" s="33">
        <v>3</v>
      </c>
      <c r="J1941" s="34">
        <v>80900</v>
      </c>
      <c r="K1941" s="56">
        <v>76855</v>
      </c>
      <c r="L1941" s="48">
        <v>4045</v>
      </c>
      <c r="M1941" s="33" t="s">
        <v>2079</v>
      </c>
      <c r="N1941" s="33" t="s">
        <v>2089</v>
      </c>
      <c r="O1941" s="33" t="s">
        <v>1997</v>
      </c>
      <c r="P1941" s="33" t="s">
        <v>2081</v>
      </c>
      <c r="Q1941" s="33" t="s">
        <v>2103</v>
      </c>
      <c r="R1941" s="33" t="s">
        <v>2104</v>
      </c>
      <c r="S1941" s="33" t="s">
        <v>2084</v>
      </c>
      <c r="T1941" s="33" t="s">
        <v>2081</v>
      </c>
      <c r="U1941" s="35" t="s">
        <v>1322</v>
      </c>
      <c r="V1941" s="177"/>
      <c r="W1941" s="178" t="s">
        <v>6480</v>
      </c>
    </row>
    <row r="1942" s="83" customFormat="1" ht="26" customHeight="1" spans="1:23">
      <c r="A1942" s="31" t="s">
        <v>1783</v>
      </c>
      <c r="B1942" s="31" t="s">
        <v>20</v>
      </c>
      <c r="C1942" s="31" t="s">
        <v>6481</v>
      </c>
      <c r="D1942" s="31" t="s">
        <v>6482</v>
      </c>
      <c r="E1942" s="32">
        <v>42654</v>
      </c>
      <c r="F1942" s="31" t="s">
        <v>1683</v>
      </c>
      <c r="G1942" s="31" t="s">
        <v>2095</v>
      </c>
      <c r="H1942" s="33">
        <v>10</v>
      </c>
      <c r="I1942" s="33">
        <v>1</v>
      </c>
      <c r="J1942" s="34">
        <v>37300</v>
      </c>
      <c r="K1942" s="56">
        <v>28643.2916666667</v>
      </c>
      <c r="L1942" s="48">
        <v>8656.70833333333</v>
      </c>
      <c r="M1942" s="33" t="s">
        <v>2079</v>
      </c>
      <c r="N1942" s="33" t="s">
        <v>2089</v>
      </c>
      <c r="O1942" s="33" t="s">
        <v>1997</v>
      </c>
      <c r="P1942" s="33" t="s">
        <v>2081</v>
      </c>
      <c r="Q1942" s="33" t="s">
        <v>2103</v>
      </c>
      <c r="R1942" s="33" t="s">
        <v>2104</v>
      </c>
      <c r="S1942" s="33" t="s">
        <v>2084</v>
      </c>
      <c r="T1942" s="33" t="s">
        <v>2081</v>
      </c>
      <c r="U1942" s="35" t="s">
        <v>1322</v>
      </c>
      <c r="V1942" s="177"/>
      <c r="W1942" s="180"/>
    </row>
    <row r="1943" s="83" customFormat="1" ht="26" customHeight="1" spans="1:23">
      <c r="A1943" s="31" t="s">
        <v>1788</v>
      </c>
      <c r="B1943" s="31" t="s">
        <v>20</v>
      </c>
      <c r="C1943" s="31" t="s">
        <v>6483</v>
      </c>
      <c r="D1943" s="31" t="s">
        <v>6484</v>
      </c>
      <c r="E1943" s="32">
        <v>43182</v>
      </c>
      <c r="F1943" s="31" t="s">
        <v>1789</v>
      </c>
      <c r="G1943" s="38" t="s">
        <v>6485</v>
      </c>
      <c r="H1943" s="33">
        <v>10</v>
      </c>
      <c r="I1943" s="33">
        <v>1</v>
      </c>
      <c r="J1943" s="34">
        <v>800800</v>
      </c>
      <c r="K1943" s="56">
        <v>507173.333333333</v>
      </c>
      <c r="L1943" s="48">
        <v>293626.666666667</v>
      </c>
      <c r="M1943" s="33" t="s">
        <v>2079</v>
      </c>
      <c r="N1943" s="33" t="s">
        <v>2089</v>
      </c>
      <c r="O1943" s="33" t="s">
        <v>1997</v>
      </c>
      <c r="P1943" s="33" t="s">
        <v>2081</v>
      </c>
      <c r="Q1943" s="33" t="s">
        <v>2103</v>
      </c>
      <c r="R1943" s="33" t="s">
        <v>2128</v>
      </c>
      <c r="S1943" s="33" t="s">
        <v>2084</v>
      </c>
      <c r="T1943" s="33" t="s">
        <v>2081</v>
      </c>
      <c r="U1943" s="35" t="s">
        <v>1768</v>
      </c>
      <c r="V1943" s="177"/>
      <c r="W1943" s="180"/>
    </row>
    <row r="1944" s="83" customFormat="1" ht="26" customHeight="1" spans="1:23">
      <c r="A1944" s="189" t="s">
        <v>1792</v>
      </c>
      <c r="B1944" s="31" t="s">
        <v>20</v>
      </c>
      <c r="C1944" s="31" t="s">
        <v>6486</v>
      </c>
      <c r="D1944" s="31" t="s">
        <v>6487</v>
      </c>
      <c r="E1944" s="32">
        <v>42917</v>
      </c>
      <c r="F1944" s="31" t="s">
        <v>1793</v>
      </c>
      <c r="G1944" s="38" t="s">
        <v>6488</v>
      </c>
      <c r="H1944" s="33">
        <v>20</v>
      </c>
      <c r="I1944" s="33">
        <v>1</v>
      </c>
      <c r="J1944" s="34">
        <v>1040013.69402985</v>
      </c>
      <c r="K1944" s="56">
        <v>366388.157625933</v>
      </c>
      <c r="L1944" s="48">
        <v>673625.536403917</v>
      </c>
      <c r="M1944" s="33" t="s">
        <v>2079</v>
      </c>
      <c r="N1944" s="33" t="s">
        <v>2080</v>
      </c>
      <c r="O1944" s="33" t="s">
        <v>1997</v>
      </c>
      <c r="P1944" s="33" t="s">
        <v>2081</v>
      </c>
      <c r="Q1944" s="33" t="s">
        <v>2103</v>
      </c>
      <c r="R1944" s="33" t="s">
        <v>2128</v>
      </c>
      <c r="S1944" s="33" t="s">
        <v>2084</v>
      </c>
      <c r="T1944" s="33" t="s">
        <v>2081</v>
      </c>
      <c r="U1944" s="35" t="s">
        <v>1795</v>
      </c>
      <c r="V1944" s="177"/>
      <c r="W1944" s="180"/>
    </row>
    <row r="1945" s="83" customFormat="1" ht="26" customHeight="1" spans="1:23">
      <c r="A1945" s="189" t="s">
        <v>1792</v>
      </c>
      <c r="B1945" s="31" t="s">
        <v>20</v>
      </c>
      <c r="C1945" s="31" t="s">
        <v>6489</v>
      </c>
      <c r="D1945" s="31" t="s">
        <v>6490</v>
      </c>
      <c r="E1945" s="32">
        <v>42917</v>
      </c>
      <c r="F1945" s="31" t="s">
        <v>1793</v>
      </c>
      <c r="G1945" s="38" t="s">
        <v>6491</v>
      </c>
      <c r="H1945" s="33">
        <v>20</v>
      </c>
      <c r="I1945" s="33">
        <v>1</v>
      </c>
      <c r="J1945" s="34">
        <v>812586.305970149</v>
      </c>
      <c r="K1945" s="56">
        <v>286267.384040734</v>
      </c>
      <c r="L1945" s="48">
        <v>526318.921929415</v>
      </c>
      <c r="M1945" s="33" t="s">
        <v>2079</v>
      </c>
      <c r="N1945" s="33" t="s">
        <v>2080</v>
      </c>
      <c r="O1945" s="33" t="s">
        <v>1997</v>
      </c>
      <c r="P1945" s="33" t="s">
        <v>2081</v>
      </c>
      <c r="Q1945" s="33" t="s">
        <v>2103</v>
      </c>
      <c r="R1945" s="33" t="s">
        <v>2128</v>
      </c>
      <c r="S1945" s="33" t="s">
        <v>2084</v>
      </c>
      <c r="T1945" s="33" t="s">
        <v>2081</v>
      </c>
      <c r="U1945" s="35" t="s">
        <v>1795</v>
      </c>
      <c r="V1945" s="177"/>
      <c r="W1945" s="180"/>
    </row>
    <row r="1946" s="83" customFormat="1" ht="26" customHeight="1" spans="1:23">
      <c r="A1946" s="31" t="s">
        <v>1796</v>
      </c>
      <c r="B1946" s="31" t="s">
        <v>20</v>
      </c>
      <c r="C1946" s="31" t="s">
        <v>6492</v>
      </c>
      <c r="D1946" s="31" t="s">
        <v>6493</v>
      </c>
      <c r="E1946" s="32">
        <v>42716</v>
      </c>
      <c r="F1946" s="31" t="s">
        <v>1797</v>
      </c>
      <c r="G1946" s="38" t="s">
        <v>6494</v>
      </c>
      <c r="H1946" s="33">
        <v>20</v>
      </c>
      <c r="I1946" s="33">
        <v>1</v>
      </c>
      <c r="J1946" s="34">
        <v>1564235.36577628</v>
      </c>
      <c r="K1946" s="56">
        <v>588217.674005455</v>
      </c>
      <c r="L1946" s="48">
        <v>976017.691770825</v>
      </c>
      <c r="M1946" s="33" t="s">
        <v>2079</v>
      </c>
      <c r="N1946" s="33" t="s">
        <v>2080</v>
      </c>
      <c r="O1946" s="33" t="s">
        <v>1997</v>
      </c>
      <c r="P1946" s="33" t="s">
        <v>2081</v>
      </c>
      <c r="Q1946" s="33" t="s">
        <v>2103</v>
      </c>
      <c r="R1946" s="33" t="s">
        <v>2104</v>
      </c>
      <c r="S1946" s="33" t="s">
        <v>2084</v>
      </c>
      <c r="T1946" s="33" t="s">
        <v>2081</v>
      </c>
      <c r="U1946" s="35" t="s">
        <v>1672</v>
      </c>
      <c r="V1946" s="177"/>
      <c r="W1946" s="180"/>
    </row>
    <row r="1947" s="83" customFormat="1" ht="26" customHeight="1" spans="1:23">
      <c r="A1947" s="31" t="s">
        <v>1796</v>
      </c>
      <c r="B1947" s="31" t="s">
        <v>20</v>
      </c>
      <c r="C1947" s="31" t="s">
        <v>6495</v>
      </c>
      <c r="D1947" s="31" t="s">
        <v>6496</v>
      </c>
      <c r="E1947" s="32">
        <v>42716</v>
      </c>
      <c r="F1947" s="31" t="s">
        <v>1797</v>
      </c>
      <c r="G1947" s="38" t="s">
        <v>6497</v>
      </c>
      <c r="H1947" s="33">
        <v>20</v>
      </c>
      <c r="I1947" s="33">
        <v>1</v>
      </c>
      <c r="J1947" s="34">
        <v>523984.544127911</v>
      </c>
      <c r="K1947" s="56">
        <v>197040.021281433</v>
      </c>
      <c r="L1947" s="48">
        <v>326944.522846478</v>
      </c>
      <c r="M1947" s="33" t="s">
        <v>2079</v>
      </c>
      <c r="N1947" s="33" t="s">
        <v>2080</v>
      </c>
      <c r="O1947" s="33" t="s">
        <v>1997</v>
      </c>
      <c r="P1947" s="33" t="s">
        <v>2081</v>
      </c>
      <c r="Q1947" s="33" t="s">
        <v>2103</v>
      </c>
      <c r="R1947" s="33" t="s">
        <v>2104</v>
      </c>
      <c r="S1947" s="33" t="s">
        <v>2084</v>
      </c>
      <c r="T1947" s="33" t="s">
        <v>2081</v>
      </c>
      <c r="U1947" s="35" t="s">
        <v>1672</v>
      </c>
      <c r="V1947" s="177"/>
      <c r="W1947" s="180"/>
    </row>
    <row r="1948" s="83" customFormat="1" ht="26" customHeight="1" spans="1:23">
      <c r="A1948" s="31" t="s">
        <v>1796</v>
      </c>
      <c r="B1948" s="31" t="s">
        <v>20</v>
      </c>
      <c r="C1948" s="31" t="s">
        <v>6498</v>
      </c>
      <c r="D1948" s="31" t="s">
        <v>6499</v>
      </c>
      <c r="E1948" s="32">
        <v>42716</v>
      </c>
      <c r="F1948" s="31" t="s">
        <v>1797</v>
      </c>
      <c r="G1948" s="38" t="s">
        <v>6500</v>
      </c>
      <c r="H1948" s="33">
        <v>20</v>
      </c>
      <c r="I1948" s="33">
        <v>1</v>
      </c>
      <c r="J1948" s="34">
        <v>393738.795127213</v>
      </c>
      <c r="K1948" s="56">
        <v>148062.192750962</v>
      </c>
      <c r="L1948" s="48">
        <v>245676.602376251</v>
      </c>
      <c r="M1948" s="33" t="s">
        <v>2079</v>
      </c>
      <c r="N1948" s="33" t="s">
        <v>2080</v>
      </c>
      <c r="O1948" s="33" t="s">
        <v>1997</v>
      </c>
      <c r="P1948" s="33" t="s">
        <v>2081</v>
      </c>
      <c r="Q1948" s="33" t="s">
        <v>2103</v>
      </c>
      <c r="R1948" s="33" t="s">
        <v>2104</v>
      </c>
      <c r="S1948" s="33" t="s">
        <v>2084</v>
      </c>
      <c r="T1948" s="33" t="s">
        <v>2081</v>
      </c>
      <c r="U1948" s="35" t="s">
        <v>1672</v>
      </c>
      <c r="V1948" s="177"/>
      <c r="W1948" s="180"/>
    </row>
    <row r="1949" s="83" customFormat="1" ht="26" customHeight="1" spans="1:23">
      <c r="A1949" s="31" t="s">
        <v>1796</v>
      </c>
      <c r="B1949" s="31" t="s">
        <v>20</v>
      </c>
      <c r="C1949" s="31" t="s">
        <v>6501</v>
      </c>
      <c r="D1949" s="31" t="s">
        <v>2740</v>
      </c>
      <c r="E1949" s="32">
        <v>42716</v>
      </c>
      <c r="F1949" s="31" t="s">
        <v>1797</v>
      </c>
      <c r="G1949" s="38" t="s">
        <v>6502</v>
      </c>
      <c r="H1949" s="33">
        <v>10</v>
      </c>
      <c r="I1949" s="33">
        <v>1</v>
      </c>
      <c r="J1949" s="34">
        <v>77718.656811116</v>
      </c>
      <c r="K1949" s="56">
        <v>58450.9064766935</v>
      </c>
      <c r="L1949" s="48">
        <v>19267.7503344225</v>
      </c>
      <c r="M1949" s="33" t="s">
        <v>2079</v>
      </c>
      <c r="N1949" s="33" t="s">
        <v>2089</v>
      </c>
      <c r="O1949" s="33" t="s">
        <v>1997</v>
      </c>
      <c r="P1949" s="33" t="s">
        <v>2081</v>
      </c>
      <c r="Q1949" s="33" t="s">
        <v>2103</v>
      </c>
      <c r="R1949" s="33" t="s">
        <v>2104</v>
      </c>
      <c r="S1949" s="33" t="s">
        <v>2084</v>
      </c>
      <c r="T1949" s="33" t="s">
        <v>2081</v>
      </c>
      <c r="U1949" s="35" t="s">
        <v>1672</v>
      </c>
      <c r="V1949" s="177"/>
      <c r="W1949" s="180"/>
    </row>
    <row r="1950" s="83" customFormat="1" ht="26" customHeight="1" spans="1:23">
      <c r="A1950" s="31" t="s">
        <v>1796</v>
      </c>
      <c r="B1950" s="31" t="s">
        <v>20</v>
      </c>
      <c r="C1950" s="31" t="s">
        <v>6503</v>
      </c>
      <c r="D1950" s="31" t="s">
        <v>6504</v>
      </c>
      <c r="E1950" s="32">
        <v>42716</v>
      </c>
      <c r="F1950" s="31" t="s">
        <v>1797</v>
      </c>
      <c r="G1950" s="38" t="s">
        <v>6505</v>
      </c>
      <c r="H1950" s="33">
        <v>10</v>
      </c>
      <c r="I1950" s="33">
        <v>1</v>
      </c>
      <c r="J1950" s="34">
        <v>36125.7756487533</v>
      </c>
      <c r="K1950" s="56">
        <v>27169.5937691665</v>
      </c>
      <c r="L1950" s="48">
        <v>8956.18187958675</v>
      </c>
      <c r="M1950" s="33" t="s">
        <v>2079</v>
      </c>
      <c r="N1950" s="33" t="s">
        <v>2089</v>
      </c>
      <c r="O1950" s="33" t="s">
        <v>1997</v>
      </c>
      <c r="P1950" s="33" t="s">
        <v>2081</v>
      </c>
      <c r="Q1950" s="33" t="s">
        <v>2103</v>
      </c>
      <c r="R1950" s="33" t="s">
        <v>2104</v>
      </c>
      <c r="S1950" s="33" t="s">
        <v>2084</v>
      </c>
      <c r="T1950" s="33" t="s">
        <v>2081</v>
      </c>
      <c r="U1950" s="35" t="s">
        <v>1672</v>
      </c>
      <c r="V1950" s="177"/>
      <c r="W1950" s="180"/>
    </row>
    <row r="1951" s="83" customFormat="1" ht="26" customHeight="1" spans="1:23">
      <c r="A1951" s="31" t="s">
        <v>1796</v>
      </c>
      <c r="B1951" s="31" t="s">
        <v>20</v>
      </c>
      <c r="C1951" s="31" t="s">
        <v>6506</v>
      </c>
      <c r="D1951" s="31" t="s">
        <v>2591</v>
      </c>
      <c r="E1951" s="32">
        <v>42716</v>
      </c>
      <c r="F1951" s="31" t="s">
        <v>1797</v>
      </c>
      <c r="G1951" s="38" t="s">
        <v>6507</v>
      </c>
      <c r="H1951" s="33">
        <v>10</v>
      </c>
      <c r="I1951" s="33">
        <v>1</v>
      </c>
      <c r="J1951" s="34">
        <v>368868.824947656</v>
      </c>
      <c r="K1951" s="56">
        <v>277420.095429383</v>
      </c>
      <c r="L1951" s="48">
        <v>91448.729518273</v>
      </c>
      <c r="M1951" s="33" t="s">
        <v>2079</v>
      </c>
      <c r="N1951" s="33" t="s">
        <v>2089</v>
      </c>
      <c r="O1951" s="33" t="s">
        <v>1997</v>
      </c>
      <c r="P1951" s="33" t="s">
        <v>2081</v>
      </c>
      <c r="Q1951" s="33" t="s">
        <v>2103</v>
      </c>
      <c r="R1951" s="33" t="s">
        <v>2104</v>
      </c>
      <c r="S1951" s="33" t="s">
        <v>2084</v>
      </c>
      <c r="T1951" s="33" t="s">
        <v>2081</v>
      </c>
      <c r="U1951" s="35" t="s">
        <v>1672</v>
      </c>
      <c r="V1951" s="177"/>
      <c r="W1951" s="180"/>
    </row>
    <row r="1952" s="83" customFormat="1" ht="26" customHeight="1" spans="1:23">
      <c r="A1952" s="31" t="s">
        <v>1796</v>
      </c>
      <c r="B1952" s="31" t="s">
        <v>20</v>
      </c>
      <c r="C1952" s="31" t="s">
        <v>6508</v>
      </c>
      <c r="D1952" s="31" t="s">
        <v>6509</v>
      </c>
      <c r="E1952" s="32">
        <v>42716</v>
      </c>
      <c r="F1952" s="31" t="s">
        <v>1797</v>
      </c>
      <c r="G1952" s="38" t="s">
        <v>6510</v>
      </c>
      <c r="H1952" s="33">
        <v>10</v>
      </c>
      <c r="I1952" s="33">
        <v>1</v>
      </c>
      <c r="J1952" s="34">
        <v>24441.1775902544</v>
      </c>
      <c r="K1952" s="56">
        <v>18381.8023126705</v>
      </c>
      <c r="L1952" s="48">
        <v>6059.3752775839</v>
      </c>
      <c r="M1952" s="33" t="s">
        <v>2079</v>
      </c>
      <c r="N1952" s="33" t="s">
        <v>2089</v>
      </c>
      <c r="O1952" s="33" t="s">
        <v>1997</v>
      </c>
      <c r="P1952" s="33" t="s">
        <v>2081</v>
      </c>
      <c r="Q1952" s="33" t="s">
        <v>2103</v>
      </c>
      <c r="R1952" s="33" t="s">
        <v>2104</v>
      </c>
      <c r="S1952" s="33" t="s">
        <v>2084</v>
      </c>
      <c r="T1952" s="33" t="s">
        <v>2081</v>
      </c>
      <c r="U1952" s="35" t="s">
        <v>1672</v>
      </c>
      <c r="V1952" s="177"/>
      <c r="W1952" s="180"/>
    </row>
    <row r="1953" s="83" customFormat="1" ht="26" customHeight="1" spans="1:23">
      <c r="A1953" s="31" t="s">
        <v>1796</v>
      </c>
      <c r="B1953" s="31" t="s">
        <v>20</v>
      </c>
      <c r="C1953" s="31" t="s">
        <v>6511</v>
      </c>
      <c r="D1953" s="31" t="s">
        <v>3225</v>
      </c>
      <c r="E1953" s="32">
        <v>42716</v>
      </c>
      <c r="F1953" s="31" t="s">
        <v>1797</v>
      </c>
      <c r="G1953" s="38" t="s">
        <v>6512</v>
      </c>
      <c r="H1953" s="33">
        <v>10</v>
      </c>
      <c r="I1953" s="33">
        <v>1</v>
      </c>
      <c r="J1953" s="34">
        <v>69571.5976143646</v>
      </c>
      <c r="K1953" s="56">
        <v>52323.6390391367</v>
      </c>
      <c r="L1953" s="48">
        <v>17247.9585752279</v>
      </c>
      <c r="M1953" s="33" t="s">
        <v>2079</v>
      </c>
      <c r="N1953" s="33" t="s">
        <v>2089</v>
      </c>
      <c r="O1953" s="33" t="s">
        <v>1997</v>
      </c>
      <c r="P1953" s="33" t="s">
        <v>2081</v>
      </c>
      <c r="Q1953" s="33" t="s">
        <v>2103</v>
      </c>
      <c r="R1953" s="33" t="s">
        <v>2104</v>
      </c>
      <c r="S1953" s="33" t="s">
        <v>2084</v>
      </c>
      <c r="T1953" s="33" t="s">
        <v>2081</v>
      </c>
      <c r="U1953" s="35" t="s">
        <v>1672</v>
      </c>
      <c r="V1953" s="177"/>
      <c r="W1953" s="180"/>
    </row>
    <row r="1954" s="83" customFormat="1" ht="26" customHeight="1" spans="1:23">
      <c r="A1954" s="31" t="s">
        <v>1796</v>
      </c>
      <c r="B1954" s="31" t="s">
        <v>20</v>
      </c>
      <c r="C1954" s="31" t="s">
        <v>6513</v>
      </c>
      <c r="D1954" s="31" t="s">
        <v>6514</v>
      </c>
      <c r="E1954" s="32">
        <v>42716</v>
      </c>
      <c r="F1954" s="31" t="s">
        <v>1797</v>
      </c>
      <c r="G1954" s="38" t="s">
        <v>6515</v>
      </c>
      <c r="H1954" s="33">
        <v>10</v>
      </c>
      <c r="I1954" s="33">
        <v>1</v>
      </c>
      <c r="J1954" s="34">
        <v>41164.0885730601</v>
      </c>
      <c r="K1954" s="56">
        <v>30958.8249476556</v>
      </c>
      <c r="L1954" s="48">
        <v>10205.2636254045</v>
      </c>
      <c r="M1954" s="33" t="s">
        <v>2079</v>
      </c>
      <c r="N1954" s="33" t="s">
        <v>2089</v>
      </c>
      <c r="O1954" s="33" t="s">
        <v>1997</v>
      </c>
      <c r="P1954" s="33" t="s">
        <v>2081</v>
      </c>
      <c r="Q1954" s="33" t="s">
        <v>2103</v>
      </c>
      <c r="R1954" s="33" t="s">
        <v>2104</v>
      </c>
      <c r="S1954" s="33" t="s">
        <v>2084</v>
      </c>
      <c r="T1954" s="33" t="s">
        <v>2081</v>
      </c>
      <c r="U1954" s="35" t="s">
        <v>1672</v>
      </c>
      <c r="V1954" s="177"/>
      <c r="W1954" s="178" t="s">
        <v>6475</v>
      </c>
    </row>
    <row r="1955" s="83" customFormat="1" ht="26" customHeight="1" spans="1:23">
      <c r="A1955" s="31" t="s">
        <v>1796</v>
      </c>
      <c r="B1955" s="31" t="s">
        <v>20</v>
      </c>
      <c r="C1955" s="31" t="s">
        <v>6516</v>
      </c>
      <c r="D1955" s="31" t="s">
        <v>2744</v>
      </c>
      <c r="E1955" s="32">
        <v>42716</v>
      </c>
      <c r="F1955" s="31" t="s">
        <v>1797</v>
      </c>
      <c r="G1955" s="31" t="s">
        <v>2078</v>
      </c>
      <c r="H1955" s="33">
        <v>5</v>
      </c>
      <c r="I1955" s="33">
        <v>1</v>
      </c>
      <c r="J1955" s="34">
        <v>13000</v>
      </c>
      <c r="K1955" s="56">
        <v>12350</v>
      </c>
      <c r="L1955" s="48">
        <v>650</v>
      </c>
      <c r="M1955" s="33" t="s">
        <v>2079</v>
      </c>
      <c r="N1955" s="33" t="s">
        <v>2089</v>
      </c>
      <c r="O1955" s="33" t="s">
        <v>1997</v>
      </c>
      <c r="P1955" s="33" t="s">
        <v>2081</v>
      </c>
      <c r="Q1955" s="33" t="s">
        <v>2103</v>
      </c>
      <c r="R1955" s="33" t="s">
        <v>2104</v>
      </c>
      <c r="S1955" s="33" t="s">
        <v>2084</v>
      </c>
      <c r="T1955" s="33" t="s">
        <v>2081</v>
      </c>
      <c r="U1955" s="35" t="s">
        <v>1672</v>
      </c>
      <c r="V1955" s="177"/>
      <c r="W1955" s="180"/>
    </row>
    <row r="1956" s="83" customFormat="1" ht="26" customHeight="1" spans="1:23">
      <c r="A1956" s="31" t="s">
        <v>1796</v>
      </c>
      <c r="B1956" s="31" t="s">
        <v>20</v>
      </c>
      <c r="C1956" s="31" t="s">
        <v>6517</v>
      </c>
      <c r="D1956" s="31" t="s">
        <v>4887</v>
      </c>
      <c r="E1956" s="32">
        <v>42716</v>
      </c>
      <c r="F1956" s="31" t="s">
        <v>1797</v>
      </c>
      <c r="G1956" s="31" t="s">
        <v>3335</v>
      </c>
      <c r="H1956" s="33">
        <v>3</v>
      </c>
      <c r="I1956" s="33">
        <v>8</v>
      </c>
      <c r="J1956" s="34">
        <v>34800</v>
      </c>
      <c r="K1956" s="56">
        <v>33060</v>
      </c>
      <c r="L1956" s="48">
        <v>1740</v>
      </c>
      <c r="M1956" s="33" t="s">
        <v>2079</v>
      </c>
      <c r="N1956" s="33" t="s">
        <v>2096</v>
      </c>
      <c r="O1956" s="33" t="s">
        <v>1997</v>
      </c>
      <c r="P1956" s="33" t="s">
        <v>2081</v>
      </c>
      <c r="Q1956" s="33" t="s">
        <v>2103</v>
      </c>
      <c r="R1956" s="33" t="s">
        <v>2104</v>
      </c>
      <c r="S1956" s="33" t="s">
        <v>2084</v>
      </c>
      <c r="T1956" s="33" t="s">
        <v>2081</v>
      </c>
      <c r="U1956" s="35" t="s">
        <v>1672</v>
      </c>
      <c r="V1956" s="177"/>
      <c r="W1956" s="180"/>
    </row>
    <row r="1957" s="83" customFormat="1" ht="26" customHeight="1" spans="1:23">
      <c r="A1957" s="31" t="s">
        <v>1796</v>
      </c>
      <c r="B1957" s="31" t="s">
        <v>20</v>
      </c>
      <c r="C1957" s="31" t="s">
        <v>6518</v>
      </c>
      <c r="D1957" s="31" t="s">
        <v>5770</v>
      </c>
      <c r="E1957" s="32">
        <v>42716</v>
      </c>
      <c r="F1957" s="31" t="s">
        <v>1797</v>
      </c>
      <c r="G1957" s="31" t="s">
        <v>2243</v>
      </c>
      <c r="H1957" s="33">
        <v>5</v>
      </c>
      <c r="I1957" s="33">
        <v>1</v>
      </c>
      <c r="J1957" s="34">
        <v>279251.173783389</v>
      </c>
      <c r="K1957" s="56">
        <v>265288.61509422</v>
      </c>
      <c r="L1957" s="48">
        <v>13962.5586891695</v>
      </c>
      <c r="M1957" s="33" t="s">
        <v>2079</v>
      </c>
      <c r="N1957" s="33" t="s">
        <v>2089</v>
      </c>
      <c r="O1957" s="33" t="s">
        <v>1997</v>
      </c>
      <c r="P1957" s="33" t="s">
        <v>2081</v>
      </c>
      <c r="Q1957" s="33" t="s">
        <v>2103</v>
      </c>
      <c r="R1957" s="33" t="s">
        <v>2104</v>
      </c>
      <c r="S1957" s="33" t="s">
        <v>2084</v>
      </c>
      <c r="T1957" s="33" t="s">
        <v>2081</v>
      </c>
      <c r="U1957" s="35" t="s">
        <v>1672</v>
      </c>
      <c r="V1957" s="177"/>
      <c r="W1957" s="180"/>
    </row>
    <row r="1958" s="83" customFormat="1" ht="26" customHeight="1" spans="1:23">
      <c r="A1958" s="31" t="s">
        <v>1799</v>
      </c>
      <c r="B1958" s="31" t="s">
        <v>20</v>
      </c>
      <c r="C1958" s="31" t="s">
        <v>6519</v>
      </c>
      <c r="D1958" s="31" t="s">
        <v>6520</v>
      </c>
      <c r="E1958" s="32">
        <v>45139</v>
      </c>
      <c r="F1958" s="31" t="s">
        <v>1800</v>
      </c>
      <c r="G1958" s="31" t="s">
        <v>2225</v>
      </c>
      <c r="H1958" s="33">
        <v>20</v>
      </c>
      <c r="I1958" s="33">
        <v>14</v>
      </c>
      <c r="J1958" s="34">
        <v>7000000</v>
      </c>
      <c r="K1958" s="56">
        <v>443333.333333333</v>
      </c>
      <c r="L1958" s="48">
        <v>6556666.66666667</v>
      </c>
      <c r="M1958" s="33" t="s">
        <v>2079</v>
      </c>
      <c r="N1958" s="33" t="s">
        <v>2080</v>
      </c>
      <c r="O1958" s="33" t="s">
        <v>1997</v>
      </c>
      <c r="P1958" s="33" t="s">
        <v>2081</v>
      </c>
      <c r="Q1958" s="33" t="s">
        <v>2103</v>
      </c>
      <c r="R1958" s="33" t="s">
        <v>2128</v>
      </c>
      <c r="S1958" s="33" t="s">
        <v>2084</v>
      </c>
      <c r="T1958" s="33" t="s">
        <v>2081</v>
      </c>
      <c r="U1958" s="35" t="s">
        <v>1781</v>
      </c>
      <c r="V1958" s="177"/>
      <c r="W1958" s="178" t="s">
        <v>6521</v>
      </c>
    </row>
    <row r="1959" s="83" customFormat="1" ht="26" customHeight="1" spans="1:23">
      <c r="A1959" s="31" t="s">
        <v>1802</v>
      </c>
      <c r="B1959" s="31" t="s">
        <v>20</v>
      </c>
      <c r="C1959" s="31" t="s">
        <v>6522</v>
      </c>
      <c r="D1959" s="31" t="s">
        <v>6523</v>
      </c>
      <c r="E1959" s="32">
        <v>42728</v>
      </c>
      <c r="F1959" s="31" t="s">
        <v>6524</v>
      </c>
      <c r="G1959" s="38" t="s">
        <v>6525</v>
      </c>
      <c r="H1959" s="33">
        <v>20</v>
      </c>
      <c r="I1959" s="33">
        <v>1</v>
      </c>
      <c r="J1959" s="34">
        <v>1864807.99088952</v>
      </c>
      <c r="K1959" s="56">
        <v>701245.504907413</v>
      </c>
      <c r="L1959" s="48">
        <v>1163562.48598211</v>
      </c>
      <c r="M1959" s="33" t="s">
        <v>2079</v>
      </c>
      <c r="N1959" s="33" t="s">
        <v>2080</v>
      </c>
      <c r="O1959" s="33" t="s">
        <v>1997</v>
      </c>
      <c r="P1959" s="33" t="s">
        <v>2081</v>
      </c>
      <c r="Q1959" s="33" t="s">
        <v>2103</v>
      </c>
      <c r="R1959" s="33" t="s">
        <v>2104</v>
      </c>
      <c r="S1959" s="33" t="s">
        <v>2084</v>
      </c>
      <c r="T1959" s="33" t="s">
        <v>2081</v>
      </c>
      <c r="U1959" s="35" t="s">
        <v>1786</v>
      </c>
      <c r="V1959" s="177"/>
      <c r="W1959" s="180"/>
    </row>
    <row r="1960" s="83" customFormat="1" ht="26" customHeight="1" spans="1:23">
      <c r="A1960" s="31" t="s">
        <v>1802</v>
      </c>
      <c r="B1960" s="31" t="s">
        <v>20</v>
      </c>
      <c r="C1960" s="31" t="s">
        <v>6526</v>
      </c>
      <c r="D1960" s="31" t="s">
        <v>6527</v>
      </c>
      <c r="E1960" s="32">
        <v>42728</v>
      </c>
      <c r="F1960" s="31" t="s">
        <v>6524</v>
      </c>
      <c r="G1960" s="38" t="s">
        <v>6528</v>
      </c>
      <c r="H1960" s="33">
        <v>10</v>
      </c>
      <c r="I1960" s="33">
        <v>1</v>
      </c>
      <c r="J1960" s="34">
        <v>83273.0304601706</v>
      </c>
      <c r="K1960" s="56">
        <v>62628.2583252533</v>
      </c>
      <c r="L1960" s="48">
        <v>20644.7721349173</v>
      </c>
      <c r="M1960" s="33" t="s">
        <v>2079</v>
      </c>
      <c r="N1960" s="33" t="s">
        <v>2089</v>
      </c>
      <c r="O1960" s="33" t="s">
        <v>1997</v>
      </c>
      <c r="P1960" s="33" t="s">
        <v>2081</v>
      </c>
      <c r="Q1960" s="33" t="s">
        <v>2103</v>
      </c>
      <c r="R1960" s="33" t="s">
        <v>2104</v>
      </c>
      <c r="S1960" s="33" t="s">
        <v>2084</v>
      </c>
      <c r="T1960" s="33" t="s">
        <v>2081</v>
      </c>
      <c r="U1960" s="35" t="s">
        <v>1786</v>
      </c>
      <c r="V1960" s="177"/>
      <c r="W1960" s="180"/>
    </row>
    <row r="1961" s="83" customFormat="1" ht="26" customHeight="1" spans="1:23">
      <c r="A1961" s="31" t="s">
        <v>1802</v>
      </c>
      <c r="B1961" s="31" t="s">
        <v>20</v>
      </c>
      <c r="C1961" s="31" t="s">
        <v>6529</v>
      </c>
      <c r="D1961" s="31" t="s">
        <v>6530</v>
      </c>
      <c r="E1961" s="32">
        <v>42728</v>
      </c>
      <c r="F1961" s="31" t="s">
        <v>6524</v>
      </c>
      <c r="G1961" s="38" t="s">
        <v>6531</v>
      </c>
      <c r="H1961" s="33">
        <v>10</v>
      </c>
      <c r="I1961" s="33">
        <v>1</v>
      </c>
      <c r="J1961" s="34">
        <v>179243.346378055</v>
      </c>
      <c r="K1961" s="56">
        <v>134805.933421829</v>
      </c>
      <c r="L1961" s="48">
        <v>44437.4129562261</v>
      </c>
      <c r="M1961" s="33" t="s">
        <v>2079</v>
      </c>
      <c r="N1961" s="33" t="s">
        <v>2089</v>
      </c>
      <c r="O1961" s="33" t="s">
        <v>1997</v>
      </c>
      <c r="P1961" s="33" t="s">
        <v>2081</v>
      </c>
      <c r="Q1961" s="33" t="s">
        <v>2103</v>
      </c>
      <c r="R1961" s="33" t="s">
        <v>2104</v>
      </c>
      <c r="S1961" s="33" t="s">
        <v>2084</v>
      </c>
      <c r="T1961" s="33" t="s">
        <v>2081</v>
      </c>
      <c r="U1961" s="35" t="s">
        <v>1786</v>
      </c>
      <c r="V1961" s="177"/>
      <c r="W1961" s="180"/>
    </row>
    <row r="1962" s="83" customFormat="1" ht="26" customHeight="1" spans="1:23">
      <c r="A1962" s="31" t="s">
        <v>1802</v>
      </c>
      <c r="B1962" s="31" t="s">
        <v>20</v>
      </c>
      <c r="C1962" s="31" t="s">
        <v>6532</v>
      </c>
      <c r="D1962" s="31" t="s">
        <v>6533</v>
      </c>
      <c r="E1962" s="32">
        <v>42728</v>
      </c>
      <c r="F1962" s="31" t="s">
        <v>6524</v>
      </c>
      <c r="G1962" s="31" t="s">
        <v>2243</v>
      </c>
      <c r="H1962" s="33">
        <v>5</v>
      </c>
      <c r="I1962" s="33">
        <v>1</v>
      </c>
      <c r="J1962" s="34">
        <v>241036.80227226</v>
      </c>
      <c r="K1962" s="56">
        <v>228984.962158647</v>
      </c>
      <c r="L1962" s="48">
        <v>12051.840113613</v>
      </c>
      <c r="M1962" s="33" t="s">
        <v>2079</v>
      </c>
      <c r="N1962" s="33" t="s">
        <v>2089</v>
      </c>
      <c r="O1962" s="33" t="s">
        <v>1997</v>
      </c>
      <c r="P1962" s="33" t="s">
        <v>2081</v>
      </c>
      <c r="Q1962" s="33" t="s">
        <v>2103</v>
      </c>
      <c r="R1962" s="33" t="s">
        <v>2104</v>
      </c>
      <c r="S1962" s="33" t="s">
        <v>2084</v>
      </c>
      <c r="T1962" s="33" t="s">
        <v>2081</v>
      </c>
      <c r="U1962" s="35" t="s">
        <v>1786</v>
      </c>
      <c r="V1962" s="177"/>
      <c r="W1962" s="180"/>
    </row>
    <row r="1963" s="83" customFormat="1" ht="26" customHeight="1" spans="1:23">
      <c r="A1963" s="31" t="s">
        <v>1805</v>
      </c>
      <c r="B1963" s="31" t="s">
        <v>20</v>
      </c>
      <c r="C1963" s="31" t="s">
        <v>6534</v>
      </c>
      <c r="D1963" s="31" t="s">
        <v>2224</v>
      </c>
      <c r="E1963" s="32">
        <v>42705</v>
      </c>
      <c r="F1963" s="31" t="s">
        <v>1541</v>
      </c>
      <c r="G1963" s="38" t="s">
        <v>6535</v>
      </c>
      <c r="H1963" s="33">
        <v>20</v>
      </c>
      <c r="I1963" s="33">
        <v>1</v>
      </c>
      <c r="J1963" s="34">
        <v>1097267.03138151</v>
      </c>
      <c r="K1963" s="56">
        <v>416961.471924974</v>
      </c>
      <c r="L1963" s="48">
        <v>680305.559456536</v>
      </c>
      <c r="M1963" s="33" t="s">
        <v>2079</v>
      </c>
      <c r="N1963" s="33" t="s">
        <v>2080</v>
      </c>
      <c r="O1963" s="33" t="s">
        <v>1997</v>
      </c>
      <c r="P1963" s="33" t="s">
        <v>2081</v>
      </c>
      <c r="Q1963" s="33" t="s">
        <v>2103</v>
      </c>
      <c r="R1963" s="33" t="s">
        <v>2128</v>
      </c>
      <c r="S1963" s="33" t="s">
        <v>2084</v>
      </c>
      <c r="T1963" s="33" t="s">
        <v>2081</v>
      </c>
      <c r="U1963" s="35" t="s">
        <v>1543</v>
      </c>
      <c r="V1963" s="177"/>
      <c r="W1963" s="180"/>
    </row>
    <row r="1964" s="83" customFormat="1" ht="26" customHeight="1" spans="1:23">
      <c r="A1964" s="31" t="s">
        <v>1805</v>
      </c>
      <c r="B1964" s="31" t="s">
        <v>20</v>
      </c>
      <c r="C1964" s="31" t="s">
        <v>6536</v>
      </c>
      <c r="D1964" s="31" t="s">
        <v>2640</v>
      </c>
      <c r="E1964" s="32">
        <v>42705</v>
      </c>
      <c r="F1964" s="31" t="s">
        <v>1541</v>
      </c>
      <c r="G1964" s="38" t="s">
        <v>6537</v>
      </c>
      <c r="H1964" s="33">
        <v>20</v>
      </c>
      <c r="I1964" s="33">
        <v>1</v>
      </c>
      <c r="J1964" s="34">
        <v>182435.12083684</v>
      </c>
      <c r="K1964" s="56">
        <v>69325.3459179992</v>
      </c>
      <c r="L1964" s="48">
        <v>113109.774918841</v>
      </c>
      <c r="M1964" s="33" t="s">
        <v>2079</v>
      </c>
      <c r="N1964" s="33" t="s">
        <v>2080</v>
      </c>
      <c r="O1964" s="33" t="s">
        <v>1997</v>
      </c>
      <c r="P1964" s="33" t="s">
        <v>2081</v>
      </c>
      <c r="Q1964" s="33" t="s">
        <v>2103</v>
      </c>
      <c r="R1964" s="33" t="s">
        <v>2128</v>
      </c>
      <c r="S1964" s="33" t="s">
        <v>2084</v>
      </c>
      <c r="T1964" s="33" t="s">
        <v>2081</v>
      </c>
      <c r="U1964" s="35" t="s">
        <v>1543</v>
      </c>
      <c r="V1964" s="177"/>
      <c r="W1964" s="180"/>
    </row>
    <row r="1965" s="83" customFormat="1" ht="26" customHeight="1" spans="1:23">
      <c r="A1965" s="31" t="s">
        <v>1805</v>
      </c>
      <c r="B1965" s="31" t="s">
        <v>20</v>
      </c>
      <c r="C1965" s="31" t="s">
        <v>6538</v>
      </c>
      <c r="D1965" s="31" t="s">
        <v>2740</v>
      </c>
      <c r="E1965" s="32">
        <v>42705</v>
      </c>
      <c r="F1965" s="31" t="s">
        <v>1541</v>
      </c>
      <c r="G1965" s="38" t="s">
        <v>2741</v>
      </c>
      <c r="H1965" s="33">
        <v>10</v>
      </c>
      <c r="I1965" s="33">
        <v>1</v>
      </c>
      <c r="J1965" s="34">
        <v>70976.5059516653</v>
      </c>
      <c r="K1965" s="56">
        <v>53942.1445232656</v>
      </c>
      <c r="L1965" s="48">
        <v>17034.3614283997</v>
      </c>
      <c r="M1965" s="33" t="s">
        <v>2079</v>
      </c>
      <c r="N1965" s="33" t="s">
        <v>2089</v>
      </c>
      <c r="O1965" s="33" t="s">
        <v>1997</v>
      </c>
      <c r="P1965" s="33" t="s">
        <v>2081</v>
      </c>
      <c r="Q1965" s="33" t="s">
        <v>2103</v>
      </c>
      <c r="R1965" s="33" t="s">
        <v>2128</v>
      </c>
      <c r="S1965" s="33" t="s">
        <v>2084</v>
      </c>
      <c r="T1965" s="33" t="s">
        <v>2081</v>
      </c>
      <c r="U1965" s="35" t="s">
        <v>1543</v>
      </c>
      <c r="V1965" s="177"/>
      <c r="W1965" s="180"/>
    </row>
    <row r="1966" s="83" customFormat="1" ht="26" customHeight="1" spans="1:23">
      <c r="A1966" s="31" t="s">
        <v>1805</v>
      </c>
      <c r="B1966" s="31" t="s">
        <v>20</v>
      </c>
      <c r="C1966" s="31" t="s">
        <v>6539</v>
      </c>
      <c r="D1966" s="31" t="s">
        <v>2591</v>
      </c>
      <c r="E1966" s="32">
        <v>42705</v>
      </c>
      <c r="F1966" s="31" t="s">
        <v>1541</v>
      </c>
      <c r="G1966" s="38" t="s">
        <v>6540</v>
      </c>
      <c r="H1966" s="33">
        <v>10</v>
      </c>
      <c r="I1966" s="33">
        <v>1</v>
      </c>
      <c r="J1966" s="34">
        <v>115071.191535409</v>
      </c>
      <c r="K1966" s="56">
        <v>87454.1055669108</v>
      </c>
      <c r="L1966" s="48">
        <v>27617.0859684982</v>
      </c>
      <c r="M1966" s="33" t="s">
        <v>2079</v>
      </c>
      <c r="N1966" s="33" t="s">
        <v>2089</v>
      </c>
      <c r="O1966" s="33" t="s">
        <v>1997</v>
      </c>
      <c r="P1966" s="33" t="s">
        <v>2081</v>
      </c>
      <c r="Q1966" s="33" t="s">
        <v>2103</v>
      </c>
      <c r="R1966" s="33" t="s">
        <v>2128</v>
      </c>
      <c r="S1966" s="33" t="s">
        <v>2084</v>
      </c>
      <c r="T1966" s="33" t="s">
        <v>2081</v>
      </c>
      <c r="U1966" s="35" t="s">
        <v>1543</v>
      </c>
      <c r="V1966" s="226"/>
      <c r="W1966" s="227" t="s">
        <v>6541</v>
      </c>
    </row>
    <row r="1967" s="83" customFormat="1" ht="26" customHeight="1" spans="1:23">
      <c r="A1967" s="31" t="s">
        <v>1805</v>
      </c>
      <c r="B1967" s="31" t="s">
        <v>20</v>
      </c>
      <c r="C1967" s="31" t="s">
        <v>6542</v>
      </c>
      <c r="D1967" s="31" t="s">
        <v>2087</v>
      </c>
      <c r="E1967" s="32">
        <v>42705</v>
      </c>
      <c r="F1967" s="31" t="s">
        <v>1541</v>
      </c>
      <c r="G1967" s="38" t="s">
        <v>6543</v>
      </c>
      <c r="H1967" s="33">
        <v>3</v>
      </c>
      <c r="I1967" s="33">
        <v>1</v>
      </c>
      <c r="J1967" s="34">
        <v>131646.54322472</v>
      </c>
      <c r="K1967" s="56">
        <v>125064.216063484</v>
      </c>
      <c r="L1967" s="48">
        <v>6582.327161236</v>
      </c>
      <c r="M1967" s="33" t="s">
        <v>2079</v>
      </c>
      <c r="N1967" s="33" t="s">
        <v>2089</v>
      </c>
      <c r="O1967" s="33" t="s">
        <v>1997</v>
      </c>
      <c r="P1967" s="33" t="s">
        <v>2081</v>
      </c>
      <c r="Q1967" s="33" t="s">
        <v>2103</v>
      </c>
      <c r="R1967" s="33" t="s">
        <v>2128</v>
      </c>
      <c r="S1967" s="33" t="s">
        <v>2084</v>
      </c>
      <c r="T1967" s="33" t="s">
        <v>2081</v>
      </c>
      <c r="U1967" s="35" t="s">
        <v>1543</v>
      </c>
      <c r="V1967" s="226"/>
      <c r="W1967" s="227" t="s">
        <v>6544</v>
      </c>
    </row>
    <row r="1968" s="83" customFormat="1" ht="26" customHeight="1" spans="1:23">
      <c r="A1968" s="31" t="s">
        <v>1805</v>
      </c>
      <c r="B1968" s="31" t="s">
        <v>20</v>
      </c>
      <c r="C1968" s="31" t="s">
        <v>6545</v>
      </c>
      <c r="D1968" s="31" t="s">
        <v>2744</v>
      </c>
      <c r="E1968" s="32">
        <v>42705</v>
      </c>
      <c r="F1968" s="31" t="s">
        <v>1541</v>
      </c>
      <c r="G1968" s="31" t="s">
        <v>2078</v>
      </c>
      <c r="H1968" s="33">
        <v>5</v>
      </c>
      <c r="I1968" s="33">
        <v>1</v>
      </c>
      <c r="J1968" s="34">
        <v>13100</v>
      </c>
      <c r="K1968" s="56">
        <v>12445</v>
      </c>
      <c r="L1968" s="48">
        <v>655</v>
      </c>
      <c r="M1968" s="33" t="s">
        <v>2079</v>
      </c>
      <c r="N1968" s="33" t="s">
        <v>2089</v>
      </c>
      <c r="O1968" s="33" t="s">
        <v>1997</v>
      </c>
      <c r="P1968" s="33" t="s">
        <v>2081</v>
      </c>
      <c r="Q1968" s="33" t="s">
        <v>2103</v>
      </c>
      <c r="R1968" s="33" t="s">
        <v>2128</v>
      </c>
      <c r="S1968" s="33" t="s">
        <v>2084</v>
      </c>
      <c r="T1968" s="33" t="s">
        <v>2081</v>
      </c>
      <c r="U1968" s="35" t="s">
        <v>1543</v>
      </c>
      <c r="V1968" s="226"/>
      <c r="W1968" s="227"/>
    </row>
    <row r="1969" s="83" customFormat="1" ht="26" customHeight="1" spans="1:23">
      <c r="A1969" s="31" t="s">
        <v>1805</v>
      </c>
      <c r="B1969" s="31" t="s">
        <v>20</v>
      </c>
      <c r="C1969" s="31" t="s">
        <v>6546</v>
      </c>
      <c r="D1969" s="31" t="s">
        <v>5432</v>
      </c>
      <c r="E1969" s="32">
        <v>42705</v>
      </c>
      <c r="F1969" s="31" t="s">
        <v>1541</v>
      </c>
      <c r="G1969" s="31" t="s">
        <v>2243</v>
      </c>
      <c r="H1969" s="33">
        <v>10</v>
      </c>
      <c r="I1969" s="33">
        <v>1</v>
      </c>
      <c r="J1969" s="34">
        <v>169903.607069857</v>
      </c>
      <c r="K1969" s="56">
        <v>129126.741373091</v>
      </c>
      <c r="L1969" s="48">
        <v>40776.8656967657</v>
      </c>
      <c r="M1969" s="33" t="s">
        <v>2079</v>
      </c>
      <c r="N1969" s="33" t="s">
        <v>2089</v>
      </c>
      <c r="O1969" s="33" t="s">
        <v>1997</v>
      </c>
      <c r="P1969" s="33" t="s">
        <v>2081</v>
      </c>
      <c r="Q1969" s="33" t="s">
        <v>2103</v>
      </c>
      <c r="R1969" s="33" t="s">
        <v>2128</v>
      </c>
      <c r="S1969" s="33" t="s">
        <v>2084</v>
      </c>
      <c r="T1969" s="33" t="s">
        <v>2081</v>
      </c>
      <c r="U1969" s="35" t="s">
        <v>1543</v>
      </c>
      <c r="V1969" s="226"/>
      <c r="W1969" s="227"/>
    </row>
    <row r="1970" s="83" customFormat="1" ht="26" customHeight="1" spans="1:23">
      <c r="A1970" s="31" t="s">
        <v>1805</v>
      </c>
      <c r="B1970" s="31" t="s">
        <v>20</v>
      </c>
      <c r="C1970" s="31" t="s">
        <v>6547</v>
      </c>
      <c r="D1970" s="31" t="s">
        <v>6548</v>
      </c>
      <c r="E1970" s="32">
        <v>42705</v>
      </c>
      <c r="F1970" s="31" t="s">
        <v>1541</v>
      </c>
      <c r="G1970" s="31" t="s">
        <v>2243</v>
      </c>
      <c r="H1970" s="33">
        <v>10</v>
      </c>
      <c r="I1970" s="33">
        <v>1</v>
      </c>
      <c r="J1970" s="34">
        <v>195000</v>
      </c>
      <c r="K1970" s="56">
        <v>148200</v>
      </c>
      <c r="L1970" s="48">
        <v>46800</v>
      </c>
      <c r="M1970" s="33" t="s">
        <v>2079</v>
      </c>
      <c r="N1970" s="33" t="s">
        <v>2096</v>
      </c>
      <c r="O1970" s="33" t="s">
        <v>1997</v>
      </c>
      <c r="P1970" s="33" t="s">
        <v>2081</v>
      </c>
      <c r="Q1970" s="33" t="s">
        <v>2082</v>
      </c>
      <c r="R1970" s="33" t="s">
        <v>2083</v>
      </c>
      <c r="S1970" s="33" t="s">
        <v>2084</v>
      </c>
      <c r="T1970" s="33" t="s">
        <v>2083</v>
      </c>
      <c r="U1970" s="35" t="s">
        <v>1543</v>
      </c>
      <c r="V1970" s="226"/>
      <c r="W1970" s="227"/>
    </row>
    <row r="1971" s="83" customFormat="1" ht="26" customHeight="1" spans="1:23">
      <c r="A1971" s="31" t="s">
        <v>2026</v>
      </c>
      <c r="B1971" s="49" t="s">
        <v>20</v>
      </c>
      <c r="C1971" s="31" t="s">
        <v>6549</v>
      </c>
      <c r="D1971" s="49" t="s">
        <v>6550</v>
      </c>
      <c r="E1971" s="44">
        <v>42705</v>
      </c>
      <c r="F1971" s="49" t="s">
        <v>20</v>
      </c>
      <c r="G1971" s="45" t="s">
        <v>2243</v>
      </c>
      <c r="H1971" s="46">
        <v>20</v>
      </c>
      <c r="I1971" s="46">
        <v>1</v>
      </c>
      <c r="J1971" s="48">
        <v>3940000</v>
      </c>
      <c r="K1971" s="56">
        <v>0</v>
      </c>
      <c r="L1971" s="48">
        <v>3940000</v>
      </c>
      <c r="M1971" s="49" t="s">
        <v>6551</v>
      </c>
      <c r="N1971" s="49" t="s">
        <v>4723</v>
      </c>
      <c r="O1971" s="33" t="s">
        <v>1997</v>
      </c>
      <c r="P1971" s="49" t="s">
        <v>2081</v>
      </c>
      <c r="Q1971" s="49" t="s">
        <v>2103</v>
      </c>
      <c r="R1971" s="49" t="s">
        <v>2104</v>
      </c>
      <c r="S1971" s="33" t="s">
        <v>2084</v>
      </c>
      <c r="T1971" s="50" t="s">
        <v>2081</v>
      </c>
      <c r="U1971" s="35" t="s">
        <v>880</v>
      </c>
      <c r="V1971" s="226"/>
      <c r="W1971" s="227"/>
    </row>
    <row r="1972" s="83" customFormat="1" ht="26" customHeight="1" spans="1:23">
      <c r="A1972" s="31" t="s">
        <v>1811</v>
      </c>
      <c r="B1972" s="49" t="s">
        <v>20</v>
      </c>
      <c r="C1972" s="31" t="s">
        <v>6552</v>
      </c>
      <c r="D1972" s="49" t="s">
        <v>6553</v>
      </c>
      <c r="E1972" s="44">
        <v>43112</v>
      </c>
      <c r="F1972" s="49" t="s">
        <v>5640</v>
      </c>
      <c r="G1972" s="47" t="s">
        <v>6554</v>
      </c>
      <c r="H1972" s="46">
        <v>20</v>
      </c>
      <c r="I1972" s="46">
        <v>1</v>
      </c>
      <c r="J1972" s="48">
        <v>54836532.1872481</v>
      </c>
      <c r="K1972" s="56">
        <v>17799024.4057776</v>
      </c>
      <c r="L1972" s="48">
        <v>37037507.7814705</v>
      </c>
      <c r="M1972" s="49" t="s">
        <v>2079</v>
      </c>
      <c r="N1972" s="49" t="s">
        <v>2080</v>
      </c>
      <c r="O1972" s="33" t="s">
        <v>1997</v>
      </c>
      <c r="P1972" s="49" t="s">
        <v>2081</v>
      </c>
      <c r="Q1972" s="49" t="s">
        <v>2103</v>
      </c>
      <c r="R1972" s="49" t="s">
        <v>2128</v>
      </c>
      <c r="S1972" s="33" t="s">
        <v>2084</v>
      </c>
      <c r="T1972" s="50" t="s">
        <v>2083</v>
      </c>
      <c r="U1972" s="35" t="s">
        <v>880</v>
      </c>
      <c r="V1972" s="226"/>
      <c r="W1972" s="227"/>
    </row>
    <row r="1973" s="83" customFormat="1" ht="26" customHeight="1" spans="1:23">
      <c r="A1973" s="31" t="s">
        <v>1811</v>
      </c>
      <c r="B1973" s="49" t="s">
        <v>20</v>
      </c>
      <c r="C1973" s="31" t="s">
        <v>6555</v>
      </c>
      <c r="D1973" s="49" t="s">
        <v>6556</v>
      </c>
      <c r="E1973" s="44">
        <v>43112</v>
      </c>
      <c r="F1973" s="49" t="s">
        <v>5640</v>
      </c>
      <c r="G1973" s="47" t="s">
        <v>6557</v>
      </c>
      <c r="H1973" s="46">
        <v>20</v>
      </c>
      <c r="I1973" s="46">
        <v>1</v>
      </c>
      <c r="J1973" s="48">
        <v>10294409.5</v>
      </c>
      <c r="K1973" s="56">
        <v>3341393.75020833</v>
      </c>
      <c r="L1973" s="48">
        <v>6953015.74979167</v>
      </c>
      <c r="M1973" s="49" t="s">
        <v>2079</v>
      </c>
      <c r="N1973" s="49" t="s">
        <v>2080</v>
      </c>
      <c r="O1973" s="33" t="s">
        <v>1997</v>
      </c>
      <c r="P1973" s="49" t="s">
        <v>2081</v>
      </c>
      <c r="Q1973" s="49" t="s">
        <v>2103</v>
      </c>
      <c r="R1973" s="49" t="s">
        <v>2128</v>
      </c>
      <c r="S1973" s="33" t="s">
        <v>2084</v>
      </c>
      <c r="T1973" s="50" t="s">
        <v>2083</v>
      </c>
      <c r="U1973" s="35" t="s">
        <v>880</v>
      </c>
      <c r="V1973" s="226"/>
      <c r="W1973" s="227"/>
    </row>
    <row r="1974" s="83" customFormat="1" ht="26" customHeight="1" spans="1:23">
      <c r="A1974" s="31" t="s">
        <v>1811</v>
      </c>
      <c r="B1974" s="49" t="s">
        <v>20</v>
      </c>
      <c r="C1974" s="31" t="s">
        <v>6558</v>
      </c>
      <c r="D1974" s="49" t="s">
        <v>4253</v>
      </c>
      <c r="E1974" s="44">
        <v>43112</v>
      </c>
      <c r="F1974" s="49" t="s">
        <v>5640</v>
      </c>
      <c r="G1974" s="47" t="s">
        <v>6559</v>
      </c>
      <c r="H1974" s="46">
        <v>10</v>
      </c>
      <c r="I1974" s="47">
        <v>1</v>
      </c>
      <c r="J1974" s="48">
        <v>116453.99</v>
      </c>
      <c r="K1974" s="56">
        <v>75598.0485083333</v>
      </c>
      <c r="L1974" s="48">
        <v>40855.9414916667</v>
      </c>
      <c r="M1974" s="49" t="s">
        <v>2079</v>
      </c>
      <c r="N1974" s="49" t="s">
        <v>2089</v>
      </c>
      <c r="O1974" s="33" t="s">
        <v>1997</v>
      </c>
      <c r="P1974" s="49" t="s">
        <v>2081</v>
      </c>
      <c r="Q1974" s="49" t="s">
        <v>2103</v>
      </c>
      <c r="R1974" s="49" t="s">
        <v>2128</v>
      </c>
      <c r="S1974" s="33" t="s">
        <v>2084</v>
      </c>
      <c r="T1974" s="50" t="s">
        <v>2083</v>
      </c>
      <c r="U1974" s="35" t="s">
        <v>880</v>
      </c>
      <c r="V1974" s="226"/>
      <c r="W1974" s="227"/>
    </row>
    <row r="1975" s="83" customFormat="1" ht="26" customHeight="1" spans="1:23">
      <c r="A1975" s="31" t="s">
        <v>1811</v>
      </c>
      <c r="B1975" s="49" t="s">
        <v>20</v>
      </c>
      <c r="C1975" s="31" t="s">
        <v>6560</v>
      </c>
      <c r="D1975" s="49" t="s">
        <v>5443</v>
      </c>
      <c r="E1975" s="44">
        <v>43112</v>
      </c>
      <c r="F1975" s="49" t="s">
        <v>5640</v>
      </c>
      <c r="G1975" s="47" t="s">
        <v>6561</v>
      </c>
      <c r="H1975" s="46">
        <v>10</v>
      </c>
      <c r="I1975" s="47">
        <v>1</v>
      </c>
      <c r="J1975" s="48">
        <v>154309.55</v>
      </c>
      <c r="K1975" s="56">
        <v>100172.616208333</v>
      </c>
      <c r="L1975" s="48">
        <v>54136.9337916667</v>
      </c>
      <c r="M1975" s="49" t="s">
        <v>2079</v>
      </c>
      <c r="N1975" s="49" t="s">
        <v>2089</v>
      </c>
      <c r="O1975" s="33" t="s">
        <v>2011</v>
      </c>
      <c r="P1975" s="49" t="s">
        <v>2081</v>
      </c>
      <c r="Q1975" s="49" t="s">
        <v>2103</v>
      </c>
      <c r="R1975" s="49" t="s">
        <v>2128</v>
      </c>
      <c r="S1975" s="33" t="s">
        <v>2084</v>
      </c>
      <c r="T1975" s="50" t="s">
        <v>2083</v>
      </c>
      <c r="U1975" s="35" t="s">
        <v>880</v>
      </c>
      <c r="V1975" s="226"/>
      <c r="W1975" s="227"/>
    </row>
    <row r="1976" s="83" customFormat="1" ht="26" customHeight="1" spans="1:23">
      <c r="A1976" s="31" t="s">
        <v>1811</v>
      </c>
      <c r="B1976" s="49" t="s">
        <v>20</v>
      </c>
      <c r="C1976" s="31" t="s">
        <v>6562</v>
      </c>
      <c r="D1976" s="49" t="s">
        <v>4605</v>
      </c>
      <c r="E1976" s="44">
        <v>43112</v>
      </c>
      <c r="F1976" s="49" t="s">
        <v>5640</v>
      </c>
      <c r="G1976" s="45" t="s">
        <v>3335</v>
      </c>
      <c r="H1976" s="46">
        <v>10</v>
      </c>
      <c r="I1976" s="47">
        <v>35</v>
      </c>
      <c r="J1976" s="48">
        <v>237078.5</v>
      </c>
      <c r="K1976" s="56">
        <v>153903.459583333</v>
      </c>
      <c r="L1976" s="48">
        <v>83175.0404166667</v>
      </c>
      <c r="M1976" s="49" t="s">
        <v>2079</v>
      </c>
      <c r="N1976" s="49" t="s">
        <v>2089</v>
      </c>
      <c r="O1976" s="33" t="s">
        <v>2011</v>
      </c>
      <c r="P1976" s="49" t="s">
        <v>2081</v>
      </c>
      <c r="Q1976" s="49" t="s">
        <v>2103</v>
      </c>
      <c r="R1976" s="49" t="s">
        <v>2128</v>
      </c>
      <c r="S1976" s="33" t="s">
        <v>2084</v>
      </c>
      <c r="T1976" s="50" t="s">
        <v>2083</v>
      </c>
      <c r="U1976" s="35" t="s">
        <v>880</v>
      </c>
      <c r="V1976" s="226"/>
      <c r="W1976" s="227"/>
    </row>
    <row r="1977" s="83" customFormat="1" ht="26" customHeight="1" spans="1:23">
      <c r="A1977" s="31" t="s">
        <v>1811</v>
      </c>
      <c r="B1977" s="49" t="s">
        <v>20</v>
      </c>
      <c r="C1977" s="31" t="s">
        <v>6563</v>
      </c>
      <c r="D1977" s="49" t="s">
        <v>6564</v>
      </c>
      <c r="E1977" s="44">
        <v>43112</v>
      </c>
      <c r="F1977" s="49" t="s">
        <v>5640</v>
      </c>
      <c r="G1977" s="47" t="s">
        <v>6565</v>
      </c>
      <c r="H1977" s="46">
        <v>10</v>
      </c>
      <c r="I1977" s="47">
        <v>1</v>
      </c>
      <c r="J1977" s="131">
        <v>133777.72</v>
      </c>
      <c r="K1977" s="56">
        <v>86844.0365666667</v>
      </c>
      <c r="L1977" s="48">
        <v>46933.6834333333</v>
      </c>
      <c r="M1977" s="49" t="s">
        <v>2079</v>
      </c>
      <c r="N1977" s="49" t="s">
        <v>2089</v>
      </c>
      <c r="O1977" s="33" t="s">
        <v>2011</v>
      </c>
      <c r="P1977" s="49" t="s">
        <v>2081</v>
      </c>
      <c r="Q1977" s="49" t="s">
        <v>2103</v>
      </c>
      <c r="R1977" s="49" t="s">
        <v>2128</v>
      </c>
      <c r="S1977" s="33" t="s">
        <v>2084</v>
      </c>
      <c r="T1977" s="50" t="s">
        <v>2083</v>
      </c>
      <c r="U1977" s="35" t="s">
        <v>880</v>
      </c>
      <c r="V1977" s="226"/>
      <c r="W1977" s="227"/>
    </row>
    <row r="1978" s="83" customFormat="1" ht="26" customHeight="1" spans="1:23">
      <c r="A1978" s="31" t="s">
        <v>1811</v>
      </c>
      <c r="B1978" s="49" t="s">
        <v>20</v>
      </c>
      <c r="C1978" s="31" t="s">
        <v>6566</v>
      </c>
      <c r="D1978" s="49" t="s">
        <v>6567</v>
      </c>
      <c r="E1978" s="44">
        <v>43112</v>
      </c>
      <c r="F1978" s="49" t="s">
        <v>5640</v>
      </c>
      <c r="G1978" s="45" t="s">
        <v>2078</v>
      </c>
      <c r="H1978" s="46">
        <v>5</v>
      </c>
      <c r="I1978" s="47">
        <v>2</v>
      </c>
      <c r="J1978" s="48">
        <v>767698.04</v>
      </c>
      <c r="K1978" s="56">
        <v>729313.138</v>
      </c>
      <c r="L1978" s="48">
        <v>38384.902</v>
      </c>
      <c r="M1978" s="49" t="s">
        <v>2079</v>
      </c>
      <c r="N1978" s="49" t="s">
        <v>2089</v>
      </c>
      <c r="O1978" s="33" t="s">
        <v>2011</v>
      </c>
      <c r="P1978" s="49" t="s">
        <v>2081</v>
      </c>
      <c r="Q1978" s="49" t="s">
        <v>2103</v>
      </c>
      <c r="R1978" s="49" t="s">
        <v>2128</v>
      </c>
      <c r="S1978" s="33" t="s">
        <v>2084</v>
      </c>
      <c r="T1978" s="50" t="s">
        <v>2083</v>
      </c>
      <c r="U1978" s="35" t="s">
        <v>880</v>
      </c>
      <c r="V1978" s="226"/>
      <c r="W1978" s="227"/>
    </row>
    <row r="1979" s="83" customFormat="1" ht="26" customHeight="1" spans="1:23">
      <c r="A1979" s="31" t="s">
        <v>1811</v>
      </c>
      <c r="B1979" s="49" t="s">
        <v>20</v>
      </c>
      <c r="C1979" s="31" t="s">
        <v>6568</v>
      </c>
      <c r="D1979" s="49" t="s">
        <v>4561</v>
      </c>
      <c r="E1979" s="44">
        <v>43112</v>
      </c>
      <c r="F1979" s="49" t="s">
        <v>5640</v>
      </c>
      <c r="G1979" s="45" t="s">
        <v>2095</v>
      </c>
      <c r="H1979" s="46">
        <v>5</v>
      </c>
      <c r="I1979" s="47">
        <v>7</v>
      </c>
      <c r="J1979" s="48">
        <v>4170.53</v>
      </c>
      <c r="K1979" s="56">
        <v>4170.53</v>
      </c>
      <c r="L1979" s="56">
        <v>0</v>
      </c>
      <c r="M1979" s="49" t="s">
        <v>2079</v>
      </c>
      <c r="N1979" s="76" t="s">
        <v>2110</v>
      </c>
      <c r="O1979" s="33" t="s">
        <v>2011</v>
      </c>
      <c r="P1979" s="49" t="s">
        <v>2196</v>
      </c>
      <c r="Q1979" s="49" t="s">
        <v>2082</v>
      </c>
      <c r="R1979" s="49" t="s">
        <v>2196</v>
      </c>
      <c r="S1979" s="33" t="s">
        <v>2084</v>
      </c>
      <c r="T1979" s="50" t="s">
        <v>2083</v>
      </c>
      <c r="U1979" s="35" t="s">
        <v>880</v>
      </c>
      <c r="V1979" s="226"/>
      <c r="W1979" s="227"/>
    </row>
    <row r="1980" s="83" customFormat="1" ht="26" customHeight="1" spans="1:23">
      <c r="A1980" s="31" t="s">
        <v>1811</v>
      </c>
      <c r="B1980" s="49" t="s">
        <v>20</v>
      </c>
      <c r="C1980" s="31" t="s">
        <v>6569</v>
      </c>
      <c r="D1980" s="49" t="s">
        <v>6570</v>
      </c>
      <c r="E1980" s="44">
        <v>43112</v>
      </c>
      <c r="F1980" s="49" t="s">
        <v>5640</v>
      </c>
      <c r="G1980" s="45" t="s">
        <v>2078</v>
      </c>
      <c r="H1980" s="46">
        <v>10</v>
      </c>
      <c r="I1980" s="47">
        <v>1</v>
      </c>
      <c r="J1980" s="48">
        <v>57424.97</v>
      </c>
      <c r="K1980" s="56">
        <v>37278.3763583333</v>
      </c>
      <c r="L1980" s="48">
        <v>20146.5936416667</v>
      </c>
      <c r="M1980" s="49" t="s">
        <v>2079</v>
      </c>
      <c r="N1980" s="49" t="s">
        <v>2089</v>
      </c>
      <c r="O1980" s="33" t="s">
        <v>2011</v>
      </c>
      <c r="P1980" s="49" t="s">
        <v>2081</v>
      </c>
      <c r="Q1980" s="49" t="s">
        <v>2103</v>
      </c>
      <c r="R1980" s="49" t="s">
        <v>2128</v>
      </c>
      <c r="S1980" s="33" t="s">
        <v>2084</v>
      </c>
      <c r="T1980" s="50" t="s">
        <v>2083</v>
      </c>
      <c r="U1980" s="35" t="s">
        <v>880</v>
      </c>
      <c r="V1980" s="226"/>
      <c r="W1980" s="227"/>
    </row>
    <row r="1981" s="83" customFormat="1" ht="26" customHeight="1" spans="1:23">
      <c r="A1981" s="31" t="s">
        <v>1811</v>
      </c>
      <c r="B1981" s="49" t="s">
        <v>20</v>
      </c>
      <c r="C1981" s="31" t="s">
        <v>6571</v>
      </c>
      <c r="D1981" s="49" t="s">
        <v>6572</v>
      </c>
      <c r="E1981" s="44">
        <v>43112</v>
      </c>
      <c r="F1981" s="49" t="s">
        <v>5640</v>
      </c>
      <c r="G1981" s="47" t="s">
        <v>6573</v>
      </c>
      <c r="H1981" s="46">
        <v>10</v>
      </c>
      <c r="I1981" s="47">
        <v>1</v>
      </c>
      <c r="J1981" s="48">
        <v>78170.67</v>
      </c>
      <c r="K1981" s="56">
        <v>50745.793275</v>
      </c>
      <c r="L1981" s="48">
        <v>27424.876725</v>
      </c>
      <c r="M1981" s="49" t="s">
        <v>2079</v>
      </c>
      <c r="N1981" s="49" t="s">
        <v>2089</v>
      </c>
      <c r="O1981" s="33" t="s">
        <v>2011</v>
      </c>
      <c r="P1981" s="49" t="s">
        <v>2081</v>
      </c>
      <c r="Q1981" s="49" t="s">
        <v>2103</v>
      </c>
      <c r="R1981" s="49" t="s">
        <v>2128</v>
      </c>
      <c r="S1981" s="33" t="s">
        <v>2084</v>
      </c>
      <c r="T1981" s="50" t="s">
        <v>2083</v>
      </c>
      <c r="U1981" s="35" t="s">
        <v>880</v>
      </c>
      <c r="V1981" s="235"/>
      <c r="W1981" s="236"/>
    </row>
    <row r="1982" s="147" customFormat="1" ht="37.5" spans="1:23">
      <c r="A1982" s="31" t="s">
        <v>1811</v>
      </c>
      <c r="B1982" s="49" t="s">
        <v>20</v>
      </c>
      <c r="C1982" s="31" t="s">
        <v>6574</v>
      </c>
      <c r="D1982" s="49" t="s">
        <v>6575</v>
      </c>
      <c r="E1982" s="44">
        <v>43112</v>
      </c>
      <c r="F1982" s="49" t="s">
        <v>5640</v>
      </c>
      <c r="G1982" s="45" t="s">
        <v>6576</v>
      </c>
      <c r="H1982" s="46">
        <v>5</v>
      </c>
      <c r="I1982" s="47">
        <v>2</v>
      </c>
      <c r="J1982" s="48">
        <v>357249.06</v>
      </c>
      <c r="K1982" s="56">
        <v>339386.607</v>
      </c>
      <c r="L1982" s="48">
        <v>17862.453</v>
      </c>
      <c r="M1982" s="49" t="s">
        <v>2079</v>
      </c>
      <c r="N1982" s="33" t="s">
        <v>2096</v>
      </c>
      <c r="O1982" s="33" t="s">
        <v>2011</v>
      </c>
      <c r="P1982" s="49" t="s">
        <v>2081</v>
      </c>
      <c r="Q1982" s="49" t="s">
        <v>2103</v>
      </c>
      <c r="R1982" s="49" t="s">
        <v>2128</v>
      </c>
      <c r="S1982" s="33" t="s">
        <v>2084</v>
      </c>
      <c r="T1982" s="50" t="s">
        <v>2083</v>
      </c>
      <c r="U1982" s="35" t="s">
        <v>880</v>
      </c>
      <c r="V1982" s="192"/>
      <c r="W1982" s="193"/>
    </row>
    <row r="1983" s="147" customFormat="1" ht="37.5" spans="1:23">
      <c r="A1983" s="31" t="s">
        <v>1811</v>
      </c>
      <c r="B1983" s="49" t="s">
        <v>20</v>
      </c>
      <c r="C1983" s="31" t="s">
        <v>6577</v>
      </c>
      <c r="D1983" s="49" t="s">
        <v>6578</v>
      </c>
      <c r="E1983" s="44">
        <v>43112</v>
      </c>
      <c r="F1983" s="49" t="s">
        <v>5640</v>
      </c>
      <c r="G1983" s="45" t="s">
        <v>6576</v>
      </c>
      <c r="H1983" s="46">
        <v>5</v>
      </c>
      <c r="I1983" s="47">
        <v>3</v>
      </c>
      <c r="J1983" s="48">
        <v>1041976.42</v>
      </c>
      <c r="K1983" s="56">
        <v>989877.599</v>
      </c>
      <c r="L1983" s="48">
        <v>52098.821</v>
      </c>
      <c r="M1983" s="49" t="s">
        <v>2079</v>
      </c>
      <c r="N1983" s="33" t="s">
        <v>2096</v>
      </c>
      <c r="O1983" s="33" t="s">
        <v>2011</v>
      </c>
      <c r="P1983" s="49" t="s">
        <v>2081</v>
      </c>
      <c r="Q1983" s="49" t="s">
        <v>2103</v>
      </c>
      <c r="R1983" s="49" t="s">
        <v>2128</v>
      </c>
      <c r="S1983" s="33" t="s">
        <v>2084</v>
      </c>
      <c r="T1983" s="50" t="s">
        <v>2083</v>
      </c>
      <c r="U1983" s="35" t="s">
        <v>880</v>
      </c>
      <c r="V1983" s="192"/>
      <c r="W1983" s="193"/>
    </row>
    <row r="1984" s="83" customFormat="1" ht="26" customHeight="1" spans="1:23">
      <c r="A1984" s="31" t="s">
        <v>1811</v>
      </c>
      <c r="B1984" s="49" t="s">
        <v>20</v>
      </c>
      <c r="C1984" s="31" t="s">
        <v>6579</v>
      </c>
      <c r="D1984" s="49" t="s">
        <v>6580</v>
      </c>
      <c r="E1984" s="44">
        <v>43112</v>
      </c>
      <c r="F1984" s="49" t="s">
        <v>5640</v>
      </c>
      <c r="G1984" s="45" t="s">
        <v>2169</v>
      </c>
      <c r="H1984" s="46">
        <v>5</v>
      </c>
      <c r="I1984" s="47">
        <v>1</v>
      </c>
      <c r="J1984" s="48">
        <v>158777.36</v>
      </c>
      <c r="K1984" s="56">
        <v>150838.492</v>
      </c>
      <c r="L1984" s="48">
        <v>7938.86799999999</v>
      </c>
      <c r="M1984" s="49" t="s">
        <v>2079</v>
      </c>
      <c r="N1984" s="33" t="s">
        <v>2096</v>
      </c>
      <c r="O1984" s="33" t="s">
        <v>2011</v>
      </c>
      <c r="P1984" s="49" t="s">
        <v>2081</v>
      </c>
      <c r="Q1984" s="49" t="s">
        <v>2103</v>
      </c>
      <c r="R1984" s="49" t="s">
        <v>2128</v>
      </c>
      <c r="S1984" s="33" t="s">
        <v>2084</v>
      </c>
      <c r="T1984" s="50" t="s">
        <v>2083</v>
      </c>
      <c r="U1984" s="35" t="s">
        <v>880</v>
      </c>
      <c r="V1984" s="195"/>
      <c r="W1984" s="218"/>
    </row>
    <row r="1985" s="83" customFormat="1" ht="26" customHeight="1" spans="1:23">
      <c r="A1985" s="31" t="s">
        <v>1811</v>
      </c>
      <c r="B1985" s="49" t="s">
        <v>20</v>
      </c>
      <c r="C1985" s="31" t="s">
        <v>6581</v>
      </c>
      <c r="D1985" s="49" t="s">
        <v>6582</v>
      </c>
      <c r="E1985" s="44">
        <v>43112</v>
      </c>
      <c r="F1985" s="49" t="s">
        <v>5640</v>
      </c>
      <c r="G1985" s="45" t="s">
        <v>2169</v>
      </c>
      <c r="H1985" s="46">
        <v>5</v>
      </c>
      <c r="I1985" s="47">
        <v>1</v>
      </c>
      <c r="J1985" s="48">
        <v>545797.17</v>
      </c>
      <c r="K1985" s="56">
        <v>518507.3115</v>
      </c>
      <c r="L1985" s="48">
        <v>27289.8585</v>
      </c>
      <c r="M1985" s="49" t="s">
        <v>2079</v>
      </c>
      <c r="N1985" s="33" t="s">
        <v>2096</v>
      </c>
      <c r="O1985" s="33" t="s">
        <v>2011</v>
      </c>
      <c r="P1985" s="49" t="s">
        <v>2081</v>
      </c>
      <c r="Q1985" s="49" t="s">
        <v>2103</v>
      </c>
      <c r="R1985" s="49" t="s">
        <v>2128</v>
      </c>
      <c r="S1985" s="33" t="s">
        <v>2084</v>
      </c>
      <c r="T1985" s="50" t="s">
        <v>2083</v>
      </c>
      <c r="U1985" s="35" t="s">
        <v>880</v>
      </c>
      <c r="V1985" s="195"/>
      <c r="W1985" s="218"/>
    </row>
    <row r="1986" s="83" customFormat="1" ht="26" customHeight="1" spans="1:23">
      <c r="A1986" s="31" t="s">
        <v>1811</v>
      </c>
      <c r="B1986" s="237" t="s">
        <v>20</v>
      </c>
      <c r="C1986" s="31" t="s">
        <v>6583</v>
      </c>
      <c r="D1986" s="237" t="s">
        <v>6584</v>
      </c>
      <c r="E1986" s="44">
        <v>43112</v>
      </c>
      <c r="F1986" s="49" t="s">
        <v>5640</v>
      </c>
      <c r="G1986" s="238" t="s">
        <v>6585</v>
      </c>
      <c r="H1986" s="239">
        <v>10</v>
      </c>
      <c r="I1986" s="239">
        <v>1</v>
      </c>
      <c r="J1986" s="48">
        <v>864796.5</v>
      </c>
      <c r="K1986" s="56">
        <v>561397.06125</v>
      </c>
      <c r="L1986" s="48">
        <v>303399.43875</v>
      </c>
      <c r="M1986" s="239" t="s">
        <v>2079</v>
      </c>
      <c r="N1986" s="239" t="s">
        <v>2089</v>
      </c>
      <c r="O1986" s="33" t="s">
        <v>2011</v>
      </c>
      <c r="P1986" s="239" t="s">
        <v>2081</v>
      </c>
      <c r="Q1986" s="239" t="s">
        <v>2103</v>
      </c>
      <c r="R1986" s="49" t="s">
        <v>2128</v>
      </c>
      <c r="S1986" s="33" t="s">
        <v>2084</v>
      </c>
      <c r="T1986" s="239" t="s">
        <v>2081</v>
      </c>
      <c r="U1986" s="35" t="s">
        <v>880</v>
      </c>
      <c r="V1986" s="195"/>
      <c r="W1986" s="218"/>
    </row>
    <row r="1987" s="83" customFormat="1" ht="26" customHeight="1" spans="1:23">
      <c r="A1987" s="31" t="s">
        <v>1814</v>
      </c>
      <c r="B1987" s="237" t="s">
        <v>20</v>
      </c>
      <c r="C1987" s="31" t="s">
        <v>6586</v>
      </c>
      <c r="D1987" s="58" t="s">
        <v>6587</v>
      </c>
      <c r="E1987" s="72">
        <v>42003</v>
      </c>
      <c r="F1987" s="194" t="s">
        <v>1246</v>
      </c>
      <c r="G1987" s="74" t="s">
        <v>6588</v>
      </c>
      <c r="H1987" s="74">
        <v>10</v>
      </c>
      <c r="I1987" s="74">
        <v>1</v>
      </c>
      <c r="J1987" s="51">
        <v>440000</v>
      </c>
      <c r="K1987" s="70">
        <v>414516.666666667</v>
      </c>
      <c r="L1987" s="70">
        <v>25483.3333333333</v>
      </c>
      <c r="M1987" s="58" t="s">
        <v>2079</v>
      </c>
      <c r="N1987" s="58" t="s">
        <v>2089</v>
      </c>
      <c r="O1987" s="33" t="s">
        <v>1997</v>
      </c>
      <c r="P1987" s="58" t="s">
        <v>2081</v>
      </c>
      <c r="Q1987" s="58" t="s">
        <v>2103</v>
      </c>
      <c r="R1987" s="58" t="s">
        <v>2104</v>
      </c>
      <c r="S1987" s="33" t="s">
        <v>2105</v>
      </c>
      <c r="T1987" s="74" t="s">
        <v>664</v>
      </c>
      <c r="U1987" s="35" t="s">
        <v>1284</v>
      </c>
      <c r="V1987" s="195"/>
      <c r="W1987" s="218"/>
    </row>
    <row r="1988" s="83" customFormat="1" ht="26" customHeight="1" spans="1:23">
      <c r="A1988" s="31" t="s">
        <v>1816</v>
      </c>
      <c r="B1988" s="237" t="s">
        <v>20</v>
      </c>
      <c r="C1988" s="31" t="s">
        <v>6589</v>
      </c>
      <c r="D1988" s="58" t="s">
        <v>6590</v>
      </c>
      <c r="E1988" s="72">
        <v>42003</v>
      </c>
      <c r="F1988" s="194" t="s">
        <v>902</v>
      </c>
      <c r="G1988" s="74" t="s">
        <v>6591</v>
      </c>
      <c r="H1988" s="74">
        <v>10</v>
      </c>
      <c r="I1988" s="74">
        <v>1</v>
      </c>
      <c r="J1988" s="51">
        <v>1830000</v>
      </c>
      <c r="K1988" s="70">
        <v>1724012.5</v>
      </c>
      <c r="L1988" s="70">
        <v>105987.5</v>
      </c>
      <c r="M1988" s="58" t="s">
        <v>2079</v>
      </c>
      <c r="N1988" s="58" t="s">
        <v>2089</v>
      </c>
      <c r="O1988" s="33" t="s">
        <v>1997</v>
      </c>
      <c r="P1988" s="58" t="s">
        <v>2081</v>
      </c>
      <c r="Q1988" s="58" t="s">
        <v>2103</v>
      </c>
      <c r="R1988" s="58" t="s">
        <v>2104</v>
      </c>
      <c r="S1988" s="33" t="s">
        <v>2105</v>
      </c>
      <c r="T1988" s="74" t="s">
        <v>664</v>
      </c>
      <c r="U1988" s="35" t="s">
        <v>900</v>
      </c>
      <c r="V1988" s="195"/>
      <c r="W1988" s="218"/>
    </row>
    <row r="1989" s="83" customFormat="1" ht="26" customHeight="1" spans="1:23">
      <c r="A1989" s="31" t="s">
        <v>1818</v>
      </c>
      <c r="B1989" s="197" t="s">
        <v>20</v>
      </c>
      <c r="C1989" s="31" t="s">
        <v>6592</v>
      </c>
      <c r="D1989" s="197" t="s">
        <v>6593</v>
      </c>
      <c r="E1989" s="198">
        <v>42735</v>
      </c>
      <c r="F1989" s="199" t="s">
        <v>6461</v>
      </c>
      <c r="G1989" s="220" t="s">
        <v>2142</v>
      </c>
      <c r="H1989" s="74">
        <v>5</v>
      </c>
      <c r="I1989" s="74">
        <v>400</v>
      </c>
      <c r="J1989" s="70">
        <v>565371.064728956</v>
      </c>
      <c r="K1989" s="70">
        <v>537102.511492508</v>
      </c>
      <c r="L1989" s="70">
        <v>28268.5532364477</v>
      </c>
      <c r="M1989" s="182" t="s">
        <v>2079</v>
      </c>
      <c r="N1989" s="182" t="s">
        <v>2089</v>
      </c>
      <c r="O1989" s="33" t="s">
        <v>2011</v>
      </c>
      <c r="P1989" s="182" t="s">
        <v>2081</v>
      </c>
      <c r="Q1989" s="182" t="s">
        <v>2103</v>
      </c>
      <c r="R1989" s="182" t="s">
        <v>2104</v>
      </c>
      <c r="S1989" s="33" t="s">
        <v>2105</v>
      </c>
      <c r="T1989" s="74" t="s">
        <v>664</v>
      </c>
      <c r="U1989" s="35" t="s">
        <v>1807</v>
      </c>
      <c r="V1989" s="195"/>
      <c r="W1989" s="218"/>
    </row>
    <row r="1990" s="83" customFormat="1" ht="26" customHeight="1" spans="1:23">
      <c r="A1990" s="31" t="s">
        <v>1818</v>
      </c>
      <c r="B1990" s="197" t="s">
        <v>20</v>
      </c>
      <c r="C1990" s="31" t="s">
        <v>6594</v>
      </c>
      <c r="D1990" s="197" t="s">
        <v>6595</v>
      </c>
      <c r="E1990" s="198">
        <v>42735</v>
      </c>
      <c r="F1990" s="199" t="s">
        <v>6461</v>
      </c>
      <c r="G1990" s="220" t="s">
        <v>6596</v>
      </c>
      <c r="H1990" s="74">
        <v>10</v>
      </c>
      <c r="I1990" s="74">
        <v>1</v>
      </c>
      <c r="J1990" s="70">
        <v>274989.777599761</v>
      </c>
      <c r="K1990" s="70">
        <v>206815.22856982</v>
      </c>
      <c r="L1990" s="70">
        <v>68174.5490299408</v>
      </c>
      <c r="M1990" s="182" t="s">
        <v>2079</v>
      </c>
      <c r="N1990" s="182" t="s">
        <v>2089</v>
      </c>
      <c r="O1990" s="33" t="s">
        <v>2011</v>
      </c>
      <c r="P1990" s="182" t="s">
        <v>2081</v>
      </c>
      <c r="Q1990" s="182" t="s">
        <v>2103</v>
      </c>
      <c r="R1990" s="182" t="s">
        <v>2104</v>
      </c>
      <c r="S1990" s="33" t="s">
        <v>2105</v>
      </c>
      <c r="T1990" s="74" t="s">
        <v>664</v>
      </c>
      <c r="U1990" s="35" t="s">
        <v>1807</v>
      </c>
      <c r="V1990" s="195"/>
      <c r="W1990" s="218"/>
    </row>
    <row r="1991" s="83" customFormat="1" ht="26" customHeight="1" spans="1:23">
      <c r="A1991" s="31" t="s">
        <v>1818</v>
      </c>
      <c r="B1991" s="197" t="s">
        <v>20</v>
      </c>
      <c r="C1991" s="31" t="s">
        <v>6597</v>
      </c>
      <c r="D1991" s="197" t="s">
        <v>6593</v>
      </c>
      <c r="E1991" s="198">
        <v>42735</v>
      </c>
      <c r="F1991" s="73" t="s">
        <v>6598</v>
      </c>
      <c r="G1991" s="220" t="s">
        <v>2142</v>
      </c>
      <c r="H1991" s="74">
        <v>10</v>
      </c>
      <c r="I1991" s="74">
        <v>230</v>
      </c>
      <c r="J1991" s="70">
        <v>402875.302715618</v>
      </c>
      <c r="K1991" s="70">
        <v>302995.800584038</v>
      </c>
      <c r="L1991" s="70">
        <v>99879.5021315803</v>
      </c>
      <c r="M1991" s="182" t="s">
        <v>2079</v>
      </c>
      <c r="N1991" s="182" t="s">
        <v>2089</v>
      </c>
      <c r="O1991" s="33" t="s">
        <v>2011</v>
      </c>
      <c r="P1991" s="182" t="s">
        <v>2081</v>
      </c>
      <c r="Q1991" s="182" t="s">
        <v>2103</v>
      </c>
      <c r="R1991" s="182" t="s">
        <v>2104</v>
      </c>
      <c r="S1991" s="33" t="s">
        <v>2105</v>
      </c>
      <c r="T1991" s="74" t="s">
        <v>664</v>
      </c>
      <c r="U1991" s="35" t="s">
        <v>1807</v>
      </c>
      <c r="V1991" s="195"/>
      <c r="W1991" s="218"/>
    </row>
    <row r="1992" s="83" customFormat="1" ht="26" customHeight="1" spans="1:23">
      <c r="A1992" s="31" t="s">
        <v>1818</v>
      </c>
      <c r="B1992" s="197" t="s">
        <v>20</v>
      </c>
      <c r="C1992" s="31" t="s">
        <v>6599</v>
      </c>
      <c r="D1992" s="197" t="s">
        <v>6600</v>
      </c>
      <c r="E1992" s="198">
        <v>42735</v>
      </c>
      <c r="F1992" s="73" t="s">
        <v>6598</v>
      </c>
      <c r="G1992" s="220" t="s">
        <v>6601</v>
      </c>
      <c r="H1992" s="74">
        <v>10</v>
      </c>
      <c r="I1992" s="74">
        <v>1</v>
      </c>
      <c r="J1992" s="70">
        <v>24037.4228489858</v>
      </c>
      <c r="K1992" s="70">
        <v>18078.1451010081</v>
      </c>
      <c r="L1992" s="70">
        <v>5959.27774797773</v>
      </c>
      <c r="M1992" s="182" t="s">
        <v>2079</v>
      </c>
      <c r="N1992" s="182" t="s">
        <v>2089</v>
      </c>
      <c r="O1992" s="33" t="s">
        <v>2011</v>
      </c>
      <c r="P1992" s="182" t="s">
        <v>2081</v>
      </c>
      <c r="Q1992" s="182" t="s">
        <v>2103</v>
      </c>
      <c r="R1992" s="182" t="s">
        <v>2104</v>
      </c>
      <c r="S1992" s="33" t="s">
        <v>2105</v>
      </c>
      <c r="T1992" s="74" t="s">
        <v>664</v>
      </c>
      <c r="U1992" s="35" t="s">
        <v>1807</v>
      </c>
      <c r="V1992" s="195"/>
      <c r="W1992" s="218"/>
    </row>
    <row r="1993" s="83" customFormat="1" ht="26" customHeight="1" spans="1:23">
      <c r="A1993" s="31" t="s">
        <v>1818</v>
      </c>
      <c r="B1993" s="197" t="s">
        <v>20</v>
      </c>
      <c r="C1993" s="31" t="s">
        <v>6602</v>
      </c>
      <c r="D1993" s="197" t="s">
        <v>6595</v>
      </c>
      <c r="E1993" s="198">
        <v>42735</v>
      </c>
      <c r="F1993" s="73" t="s">
        <v>6598</v>
      </c>
      <c r="G1993" s="220" t="s">
        <v>6603</v>
      </c>
      <c r="H1993" s="74">
        <v>10</v>
      </c>
      <c r="I1993" s="74">
        <v>1</v>
      </c>
      <c r="J1993" s="70">
        <v>236703.952128615</v>
      </c>
      <c r="K1993" s="70">
        <v>178021.097330063</v>
      </c>
      <c r="L1993" s="70">
        <v>58682.8547985525</v>
      </c>
      <c r="M1993" s="182" t="s">
        <v>2079</v>
      </c>
      <c r="N1993" s="182" t="s">
        <v>2089</v>
      </c>
      <c r="O1993" s="33" t="s">
        <v>2011</v>
      </c>
      <c r="P1993" s="182" t="s">
        <v>2081</v>
      </c>
      <c r="Q1993" s="182" t="s">
        <v>2103</v>
      </c>
      <c r="R1993" s="182" t="s">
        <v>2104</v>
      </c>
      <c r="S1993" s="33" t="s">
        <v>2105</v>
      </c>
      <c r="T1993" s="74" t="s">
        <v>664</v>
      </c>
      <c r="U1993" s="35" t="s">
        <v>1807</v>
      </c>
      <c r="V1993" s="195"/>
      <c r="W1993" s="218"/>
    </row>
    <row r="1994" s="83" customFormat="1" ht="26" customHeight="1" spans="1:23">
      <c r="A1994" s="31" t="s">
        <v>1818</v>
      </c>
      <c r="B1994" s="197" t="s">
        <v>20</v>
      </c>
      <c r="C1994" s="31" t="s">
        <v>6604</v>
      </c>
      <c r="D1994" s="197" t="s">
        <v>6593</v>
      </c>
      <c r="E1994" s="198">
        <v>42735</v>
      </c>
      <c r="F1994" s="199" t="s">
        <v>752</v>
      </c>
      <c r="G1994" s="220" t="s">
        <v>2142</v>
      </c>
      <c r="H1994" s="74">
        <v>10</v>
      </c>
      <c r="I1994" s="74">
        <v>180</v>
      </c>
      <c r="J1994" s="70">
        <v>170045.52116513</v>
      </c>
      <c r="K1994" s="70">
        <v>127888.402376275</v>
      </c>
      <c r="L1994" s="70">
        <v>42157.1187888551</v>
      </c>
      <c r="M1994" s="182" t="s">
        <v>2079</v>
      </c>
      <c r="N1994" s="182" t="s">
        <v>2089</v>
      </c>
      <c r="O1994" s="33" t="s">
        <v>2011</v>
      </c>
      <c r="P1994" s="182" t="s">
        <v>2081</v>
      </c>
      <c r="Q1994" s="182" t="s">
        <v>2103</v>
      </c>
      <c r="R1994" s="182" t="s">
        <v>2104</v>
      </c>
      <c r="S1994" s="33" t="s">
        <v>2105</v>
      </c>
      <c r="T1994" s="74" t="s">
        <v>664</v>
      </c>
      <c r="U1994" s="35" t="s">
        <v>1807</v>
      </c>
      <c r="V1994" s="195"/>
      <c r="W1994" s="218"/>
    </row>
    <row r="1995" s="83" customFormat="1" ht="26" customHeight="1" spans="1:23">
      <c r="A1995" s="31" t="s">
        <v>1818</v>
      </c>
      <c r="B1995" s="197" t="s">
        <v>20</v>
      </c>
      <c r="C1995" s="31" t="s">
        <v>6605</v>
      </c>
      <c r="D1995" s="197" t="s">
        <v>6595</v>
      </c>
      <c r="E1995" s="198">
        <v>42735</v>
      </c>
      <c r="F1995" s="199" t="s">
        <v>752</v>
      </c>
      <c r="G1995" s="220" t="s">
        <v>6606</v>
      </c>
      <c r="H1995" s="74">
        <v>10</v>
      </c>
      <c r="I1995" s="74">
        <v>1</v>
      </c>
      <c r="J1995" s="70">
        <v>3982.50136434123</v>
      </c>
      <c r="K1995" s="70">
        <v>2995.1729010983</v>
      </c>
      <c r="L1995" s="70">
        <v>987.32846324293</v>
      </c>
      <c r="M1995" s="182" t="s">
        <v>2079</v>
      </c>
      <c r="N1995" s="182" t="s">
        <v>2089</v>
      </c>
      <c r="O1995" s="33" t="s">
        <v>2011</v>
      </c>
      <c r="P1995" s="182" t="s">
        <v>2081</v>
      </c>
      <c r="Q1995" s="182" t="s">
        <v>2103</v>
      </c>
      <c r="R1995" s="182" t="s">
        <v>2104</v>
      </c>
      <c r="S1995" s="33" t="s">
        <v>2105</v>
      </c>
      <c r="T1995" s="74" t="s">
        <v>664</v>
      </c>
      <c r="U1995" s="35" t="s">
        <v>1807</v>
      </c>
      <c r="V1995" s="195"/>
      <c r="W1995" s="218"/>
    </row>
    <row r="1996" s="83" customFormat="1" ht="26" customHeight="1" spans="1:23">
      <c r="A1996" s="31" t="s">
        <v>1818</v>
      </c>
      <c r="B1996" s="197" t="s">
        <v>20</v>
      </c>
      <c r="C1996" s="31" t="s">
        <v>6607</v>
      </c>
      <c r="D1996" s="197" t="s">
        <v>6593</v>
      </c>
      <c r="E1996" s="198">
        <v>42735</v>
      </c>
      <c r="F1996" s="199" t="s">
        <v>672</v>
      </c>
      <c r="G1996" s="220" t="s">
        <v>2142</v>
      </c>
      <c r="H1996" s="74">
        <v>10</v>
      </c>
      <c r="I1996" s="74">
        <v>340</v>
      </c>
      <c r="J1996" s="70">
        <v>429105.507600597</v>
      </c>
      <c r="K1996" s="70">
        <v>322723.100507949</v>
      </c>
      <c r="L1996" s="70">
        <v>106382.407092648</v>
      </c>
      <c r="M1996" s="182" t="s">
        <v>2079</v>
      </c>
      <c r="N1996" s="182" t="s">
        <v>2089</v>
      </c>
      <c r="O1996" s="33" t="s">
        <v>2011</v>
      </c>
      <c r="P1996" s="182" t="s">
        <v>2081</v>
      </c>
      <c r="Q1996" s="182" t="s">
        <v>2103</v>
      </c>
      <c r="R1996" s="182" t="s">
        <v>2104</v>
      </c>
      <c r="S1996" s="33" t="s">
        <v>2105</v>
      </c>
      <c r="T1996" s="74" t="s">
        <v>664</v>
      </c>
      <c r="U1996" s="35" t="s">
        <v>1807</v>
      </c>
      <c r="V1996" s="240"/>
      <c r="W1996" s="241"/>
    </row>
    <row r="1997" s="83" customFormat="1" ht="26" customHeight="1" spans="1:23">
      <c r="A1997" s="31" t="s">
        <v>1818</v>
      </c>
      <c r="B1997" s="197" t="s">
        <v>20</v>
      </c>
      <c r="C1997" s="31" t="s">
        <v>6608</v>
      </c>
      <c r="D1997" s="197" t="s">
        <v>6600</v>
      </c>
      <c r="E1997" s="198">
        <v>42735</v>
      </c>
      <c r="F1997" s="199" t="s">
        <v>672</v>
      </c>
      <c r="G1997" s="220" t="s">
        <v>6609</v>
      </c>
      <c r="H1997" s="74">
        <v>10</v>
      </c>
      <c r="I1997" s="74">
        <v>1</v>
      </c>
      <c r="J1997" s="70">
        <v>4807.48456979716</v>
      </c>
      <c r="K1997" s="70">
        <v>3615.62902020161</v>
      </c>
      <c r="L1997" s="70">
        <v>1191.85554959555</v>
      </c>
      <c r="M1997" s="182" t="s">
        <v>2079</v>
      </c>
      <c r="N1997" s="182" t="s">
        <v>2089</v>
      </c>
      <c r="O1997" s="33" t="s">
        <v>2011</v>
      </c>
      <c r="P1997" s="182" t="s">
        <v>2081</v>
      </c>
      <c r="Q1997" s="182" t="s">
        <v>2103</v>
      </c>
      <c r="R1997" s="182" t="s">
        <v>2104</v>
      </c>
      <c r="S1997" s="33" t="s">
        <v>2105</v>
      </c>
      <c r="T1997" s="74" t="s">
        <v>664</v>
      </c>
      <c r="U1997" s="35" t="s">
        <v>1807</v>
      </c>
      <c r="V1997" s="240"/>
      <c r="W1997" s="241"/>
    </row>
    <row r="1998" s="83" customFormat="1" ht="26" customHeight="1" spans="1:23">
      <c r="A1998" s="31" t="s">
        <v>1818</v>
      </c>
      <c r="B1998" s="197" t="s">
        <v>20</v>
      </c>
      <c r="C1998" s="31" t="s">
        <v>6610</v>
      </c>
      <c r="D1998" s="197" t="s">
        <v>6593</v>
      </c>
      <c r="E1998" s="198">
        <v>42735</v>
      </c>
      <c r="F1998" s="199" t="s">
        <v>667</v>
      </c>
      <c r="G1998" s="220" t="s">
        <v>2142</v>
      </c>
      <c r="H1998" s="74">
        <v>10</v>
      </c>
      <c r="I1998" s="74">
        <v>140</v>
      </c>
      <c r="J1998" s="70">
        <v>232490.758635048</v>
      </c>
      <c r="K1998" s="70">
        <v>174852.424723442</v>
      </c>
      <c r="L1998" s="70">
        <v>57638.3339116056</v>
      </c>
      <c r="M1998" s="182" t="s">
        <v>2079</v>
      </c>
      <c r="N1998" s="182" t="s">
        <v>2089</v>
      </c>
      <c r="O1998" s="33" t="s">
        <v>2011</v>
      </c>
      <c r="P1998" s="182" t="s">
        <v>2081</v>
      </c>
      <c r="Q1998" s="182" t="s">
        <v>2103</v>
      </c>
      <c r="R1998" s="182" t="s">
        <v>2104</v>
      </c>
      <c r="S1998" s="33" t="s">
        <v>2105</v>
      </c>
      <c r="T1998" s="74" t="s">
        <v>664</v>
      </c>
      <c r="U1998" s="35" t="s">
        <v>1807</v>
      </c>
      <c r="V1998" s="240"/>
      <c r="W1998" s="241"/>
    </row>
    <row r="1999" s="83" customFormat="1" ht="26" customHeight="1" spans="1:23">
      <c r="A1999" s="31" t="s">
        <v>1818</v>
      </c>
      <c r="B1999" s="197" t="s">
        <v>20</v>
      </c>
      <c r="C1999" s="31" t="s">
        <v>6611</v>
      </c>
      <c r="D1999" s="197" t="s">
        <v>6600</v>
      </c>
      <c r="E1999" s="198">
        <v>42735</v>
      </c>
      <c r="F1999" s="199" t="s">
        <v>667</v>
      </c>
      <c r="G1999" s="220" t="s">
        <v>6612</v>
      </c>
      <c r="H1999" s="74">
        <v>10</v>
      </c>
      <c r="I1999" s="74">
        <v>1</v>
      </c>
      <c r="J1999" s="70">
        <v>1201.86832280363</v>
      </c>
      <c r="K1999" s="70">
        <v>903.905134441897</v>
      </c>
      <c r="L1999" s="70">
        <v>297.963188361733</v>
      </c>
      <c r="M1999" s="182" t="s">
        <v>2079</v>
      </c>
      <c r="N1999" s="182" t="s">
        <v>2089</v>
      </c>
      <c r="O1999" s="33" t="s">
        <v>2011</v>
      </c>
      <c r="P1999" s="182" t="s">
        <v>2081</v>
      </c>
      <c r="Q1999" s="182" t="s">
        <v>2103</v>
      </c>
      <c r="R1999" s="182" t="s">
        <v>2104</v>
      </c>
      <c r="S1999" s="33" t="s">
        <v>2105</v>
      </c>
      <c r="T1999" s="74" t="s">
        <v>664</v>
      </c>
      <c r="U1999" s="35" t="s">
        <v>1807</v>
      </c>
      <c r="V1999" s="240"/>
      <c r="W1999" s="241"/>
    </row>
    <row r="2000" s="147" customFormat="1" ht="168.75" spans="1:23">
      <c r="A2000" s="31" t="s">
        <v>1818</v>
      </c>
      <c r="B2000" s="197" t="s">
        <v>20</v>
      </c>
      <c r="C2000" s="31" t="s">
        <v>6613</v>
      </c>
      <c r="D2000" s="197" t="s">
        <v>6614</v>
      </c>
      <c r="E2000" s="198">
        <v>42735</v>
      </c>
      <c r="F2000" s="199" t="s">
        <v>667</v>
      </c>
      <c r="G2000" s="220" t="s">
        <v>2078</v>
      </c>
      <c r="H2000" s="74">
        <v>10</v>
      </c>
      <c r="I2000" s="74">
        <v>2</v>
      </c>
      <c r="J2000" s="70">
        <v>34388.8383203474</v>
      </c>
      <c r="K2000" s="70">
        <v>25863.2721534279</v>
      </c>
      <c r="L2000" s="70">
        <v>8525.56616691946</v>
      </c>
      <c r="M2000" s="182" t="s">
        <v>2079</v>
      </c>
      <c r="N2000" s="182" t="s">
        <v>2089</v>
      </c>
      <c r="O2000" s="33" t="s">
        <v>1997</v>
      </c>
      <c r="P2000" s="182" t="s">
        <v>2081</v>
      </c>
      <c r="Q2000" s="182" t="s">
        <v>2103</v>
      </c>
      <c r="R2000" s="182" t="s">
        <v>2104</v>
      </c>
      <c r="S2000" s="33" t="s">
        <v>2105</v>
      </c>
      <c r="T2000" s="74" t="s">
        <v>664</v>
      </c>
      <c r="U2000" s="35" t="s">
        <v>1807</v>
      </c>
      <c r="V2000" s="192"/>
      <c r="W2000" s="193"/>
    </row>
    <row r="2001" s="83" customFormat="1" ht="26" customHeight="1" spans="1:23">
      <c r="A2001" s="31" t="s">
        <v>1825</v>
      </c>
      <c r="B2001" s="52" t="s">
        <v>20</v>
      </c>
      <c r="C2001" s="31" t="s">
        <v>6615</v>
      </c>
      <c r="D2001" s="52" t="s">
        <v>6616</v>
      </c>
      <c r="E2001" s="53">
        <v>43595</v>
      </c>
      <c r="F2001" s="54" t="s">
        <v>811</v>
      </c>
      <c r="G2001" s="52" t="s">
        <v>6617</v>
      </c>
      <c r="H2001" s="55">
        <v>3</v>
      </c>
      <c r="I2001" s="54">
        <v>1</v>
      </c>
      <c r="J2001" s="51">
        <v>195700</v>
      </c>
      <c r="K2001" s="56">
        <v>185915</v>
      </c>
      <c r="L2001" s="48">
        <v>9785</v>
      </c>
      <c r="M2001" s="40" t="s">
        <v>2137</v>
      </c>
      <c r="N2001" s="54" t="s">
        <v>2143</v>
      </c>
      <c r="O2001" s="33" t="s">
        <v>1997</v>
      </c>
      <c r="P2001" s="55" t="s">
        <v>2081</v>
      </c>
      <c r="Q2001" s="33" t="s">
        <v>2103</v>
      </c>
      <c r="R2001" s="33" t="s">
        <v>2104</v>
      </c>
      <c r="S2001" s="33" t="s">
        <v>2084</v>
      </c>
      <c r="T2001" s="55" t="s">
        <v>2081</v>
      </c>
      <c r="U2001" s="35" t="s">
        <v>809</v>
      </c>
      <c r="V2001" s="240"/>
      <c r="W2001" s="241"/>
    </row>
    <row r="2002" s="83" customFormat="1" ht="26" customHeight="1" spans="1:23">
      <c r="A2002" s="31" t="s">
        <v>1825</v>
      </c>
      <c r="B2002" s="52" t="s">
        <v>20</v>
      </c>
      <c r="C2002" s="31" t="s">
        <v>6618</v>
      </c>
      <c r="D2002" s="52" t="s">
        <v>6619</v>
      </c>
      <c r="E2002" s="53">
        <v>43595</v>
      </c>
      <c r="F2002" s="54" t="s">
        <v>811</v>
      </c>
      <c r="G2002" s="52" t="s">
        <v>6620</v>
      </c>
      <c r="H2002" s="55">
        <v>3</v>
      </c>
      <c r="I2002" s="54">
        <v>1</v>
      </c>
      <c r="J2002" s="51">
        <v>99100</v>
      </c>
      <c r="K2002" s="56">
        <v>94145</v>
      </c>
      <c r="L2002" s="48">
        <v>4955</v>
      </c>
      <c r="M2002" s="40" t="s">
        <v>2079</v>
      </c>
      <c r="N2002" s="55" t="s">
        <v>2089</v>
      </c>
      <c r="O2002" s="33" t="s">
        <v>1997</v>
      </c>
      <c r="P2002" s="55" t="s">
        <v>2081</v>
      </c>
      <c r="Q2002" s="33" t="s">
        <v>2103</v>
      </c>
      <c r="R2002" s="33" t="s">
        <v>2104</v>
      </c>
      <c r="S2002" s="33" t="s">
        <v>2084</v>
      </c>
      <c r="T2002" s="55" t="s">
        <v>2081</v>
      </c>
      <c r="U2002" s="35" t="s">
        <v>809</v>
      </c>
      <c r="V2002" s="240"/>
      <c r="W2002" s="241"/>
    </row>
    <row r="2003" s="83" customFormat="1" ht="26" customHeight="1" spans="1:23">
      <c r="A2003" s="31" t="s">
        <v>1825</v>
      </c>
      <c r="B2003" s="52" t="s">
        <v>20</v>
      </c>
      <c r="C2003" s="31" t="s">
        <v>6621</v>
      </c>
      <c r="D2003" s="52" t="s">
        <v>2108</v>
      </c>
      <c r="E2003" s="53">
        <v>43595</v>
      </c>
      <c r="F2003" s="54" t="s">
        <v>811</v>
      </c>
      <c r="G2003" s="52" t="s">
        <v>2095</v>
      </c>
      <c r="H2003" s="55">
        <v>5</v>
      </c>
      <c r="I2003" s="54">
        <v>1</v>
      </c>
      <c r="J2003" s="51">
        <v>3700</v>
      </c>
      <c r="K2003" s="56">
        <v>3515</v>
      </c>
      <c r="L2003" s="48">
        <v>185</v>
      </c>
      <c r="M2003" s="40" t="s">
        <v>2079</v>
      </c>
      <c r="N2003" s="55" t="s">
        <v>2089</v>
      </c>
      <c r="O2003" s="33" t="s">
        <v>1997</v>
      </c>
      <c r="P2003" s="55" t="s">
        <v>2081</v>
      </c>
      <c r="Q2003" s="33" t="s">
        <v>2103</v>
      </c>
      <c r="R2003" s="33" t="s">
        <v>2104</v>
      </c>
      <c r="S2003" s="33" t="s">
        <v>2084</v>
      </c>
      <c r="T2003" s="55" t="s">
        <v>2081</v>
      </c>
      <c r="U2003" s="35" t="s">
        <v>809</v>
      </c>
      <c r="V2003" s="240"/>
      <c r="W2003" s="241"/>
    </row>
    <row r="2004" s="83" customFormat="1" ht="26" customHeight="1" spans="1:23">
      <c r="A2004" s="31" t="s">
        <v>1825</v>
      </c>
      <c r="B2004" s="52" t="s">
        <v>20</v>
      </c>
      <c r="C2004" s="31" t="s">
        <v>6622</v>
      </c>
      <c r="D2004" s="52" t="s">
        <v>6623</v>
      </c>
      <c r="E2004" s="53">
        <v>43595</v>
      </c>
      <c r="F2004" s="54" t="s">
        <v>811</v>
      </c>
      <c r="G2004" s="52" t="s">
        <v>2576</v>
      </c>
      <c r="H2004" s="55">
        <v>5</v>
      </c>
      <c r="I2004" s="54">
        <v>1</v>
      </c>
      <c r="J2004" s="51">
        <v>1500</v>
      </c>
      <c r="K2004" s="56">
        <v>1425</v>
      </c>
      <c r="L2004" s="48">
        <v>75</v>
      </c>
      <c r="M2004" s="40" t="s">
        <v>2079</v>
      </c>
      <c r="N2004" s="55" t="s">
        <v>2089</v>
      </c>
      <c r="O2004" s="33" t="s">
        <v>1997</v>
      </c>
      <c r="P2004" s="55" t="s">
        <v>2081</v>
      </c>
      <c r="Q2004" s="33" t="s">
        <v>2103</v>
      </c>
      <c r="R2004" s="33" t="s">
        <v>2104</v>
      </c>
      <c r="S2004" s="33" t="s">
        <v>2084</v>
      </c>
      <c r="T2004" s="55" t="s">
        <v>2081</v>
      </c>
      <c r="U2004" s="35" t="s">
        <v>809</v>
      </c>
      <c r="V2004" s="240"/>
      <c r="W2004" s="241"/>
    </row>
    <row r="2005" s="83" customFormat="1" ht="26" customHeight="1" spans="1:23">
      <c r="A2005" s="31" t="s">
        <v>1828</v>
      </c>
      <c r="B2005" s="197" t="s">
        <v>20</v>
      </c>
      <c r="C2005" s="31" t="s">
        <v>6624</v>
      </c>
      <c r="D2005" s="58" t="s">
        <v>6593</v>
      </c>
      <c r="E2005" s="72">
        <v>43099</v>
      </c>
      <c r="F2005" s="194" t="s">
        <v>1524</v>
      </c>
      <c r="G2005" s="74" t="s">
        <v>6625</v>
      </c>
      <c r="H2005" s="74">
        <v>10</v>
      </c>
      <c r="I2005" s="74">
        <v>1</v>
      </c>
      <c r="J2005" s="51">
        <v>5000000</v>
      </c>
      <c r="K2005" s="70">
        <v>3285416.66666667</v>
      </c>
      <c r="L2005" s="70">
        <v>1714583.33333333</v>
      </c>
      <c r="M2005" s="58" t="s">
        <v>2079</v>
      </c>
      <c r="N2005" s="58" t="s">
        <v>2089</v>
      </c>
      <c r="O2005" s="33" t="s">
        <v>1997</v>
      </c>
      <c r="P2005" s="58" t="s">
        <v>2081</v>
      </c>
      <c r="Q2005" s="58" t="s">
        <v>2103</v>
      </c>
      <c r="R2005" s="58" t="s">
        <v>2104</v>
      </c>
      <c r="S2005" s="33" t="s">
        <v>2105</v>
      </c>
      <c r="T2005" s="74" t="s">
        <v>664</v>
      </c>
      <c r="U2005" s="35" t="s">
        <v>1667</v>
      </c>
      <c r="V2005" s="240"/>
      <c r="W2005" s="241"/>
    </row>
    <row r="2006" s="83" customFormat="1" ht="26" customHeight="1" spans="1:23">
      <c r="A2006" s="31" t="s">
        <v>1830</v>
      </c>
      <c r="B2006" s="52" t="s">
        <v>20</v>
      </c>
      <c r="C2006" s="31" t="s">
        <v>6626</v>
      </c>
      <c r="D2006" s="52" t="s">
        <v>6627</v>
      </c>
      <c r="E2006" s="53">
        <v>43673</v>
      </c>
      <c r="F2006" s="54" t="s">
        <v>871</v>
      </c>
      <c r="G2006" s="52" t="s">
        <v>6628</v>
      </c>
      <c r="H2006" s="55">
        <v>3</v>
      </c>
      <c r="I2006" s="54">
        <v>1</v>
      </c>
      <c r="J2006" s="51">
        <v>15300</v>
      </c>
      <c r="K2006" s="56">
        <v>14535</v>
      </c>
      <c r="L2006" s="48">
        <v>765</v>
      </c>
      <c r="M2006" s="40" t="s">
        <v>2137</v>
      </c>
      <c r="N2006" s="54" t="s">
        <v>2143</v>
      </c>
      <c r="O2006" s="33" t="s">
        <v>1997</v>
      </c>
      <c r="P2006" s="55" t="s">
        <v>2196</v>
      </c>
      <c r="Q2006" s="33" t="s">
        <v>2082</v>
      </c>
      <c r="R2006" s="33" t="s">
        <v>2145</v>
      </c>
      <c r="S2006" s="33" t="s">
        <v>2105</v>
      </c>
      <c r="T2006" s="33" t="s">
        <v>664</v>
      </c>
      <c r="U2006" s="35" t="s">
        <v>867</v>
      </c>
      <c r="V2006" s="240"/>
      <c r="W2006" s="241"/>
    </row>
    <row r="2007" s="83" customFormat="1" ht="26" customHeight="1" spans="1:23">
      <c r="A2007" s="31" t="s">
        <v>1830</v>
      </c>
      <c r="B2007" s="52" t="s">
        <v>20</v>
      </c>
      <c r="C2007" s="31" t="s">
        <v>6629</v>
      </c>
      <c r="D2007" s="52" t="s">
        <v>6630</v>
      </c>
      <c r="E2007" s="53">
        <v>43673</v>
      </c>
      <c r="F2007" s="54" t="s">
        <v>871</v>
      </c>
      <c r="G2007" s="52" t="s">
        <v>6631</v>
      </c>
      <c r="H2007" s="55">
        <v>1</v>
      </c>
      <c r="I2007" s="54">
        <v>1</v>
      </c>
      <c r="J2007" s="51">
        <v>72300</v>
      </c>
      <c r="K2007" s="56">
        <v>68685</v>
      </c>
      <c r="L2007" s="48">
        <v>3615</v>
      </c>
      <c r="M2007" s="40" t="s">
        <v>2123</v>
      </c>
      <c r="N2007" s="55" t="s">
        <v>2124</v>
      </c>
      <c r="O2007" s="33" t="s">
        <v>1997</v>
      </c>
      <c r="P2007" s="55" t="s">
        <v>2196</v>
      </c>
      <c r="Q2007" s="33" t="s">
        <v>2082</v>
      </c>
      <c r="R2007" s="33" t="s">
        <v>2145</v>
      </c>
      <c r="S2007" s="33" t="s">
        <v>2105</v>
      </c>
      <c r="T2007" s="33" t="s">
        <v>664</v>
      </c>
      <c r="U2007" s="35" t="s">
        <v>867</v>
      </c>
      <c r="V2007" s="240"/>
      <c r="W2007" s="241"/>
    </row>
    <row r="2008" s="83" customFormat="1" ht="26" customHeight="1" spans="1:23">
      <c r="A2008" s="31" t="s">
        <v>1834</v>
      </c>
      <c r="B2008" s="52" t="s">
        <v>20</v>
      </c>
      <c r="C2008" s="31" t="s">
        <v>6632</v>
      </c>
      <c r="D2008" s="52" t="s">
        <v>6633</v>
      </c>
      <c r="E2008" s="53">
        <v>43322</v>
      </c>
      <c r="F2008" s="54" t="s">
        <v>1201</v>
      </c>
      <c r="G2008" s="52" t="s">
        <v>6634</v>
      </c>
      <c r="H2008" s="55">
        <v>3</v>
      </c>
      <c r="I2008" s="54">
        <v>1</v>
      </c>
      <c r="J2008" s="51">
        <v>245700</v>
      </c>
      <c r="K2008" s="56">
        <v>233415</v>
      </c>
      <c r="L2008" s="48">
        <v>12285</v>
      </c>
      <c r="M2008" s="40" t="s">
        <v>2137</v>
      </c>
      <c r="N2008" s="54" t="s">
        <v>2143</v>
      </c>
      <c r="O2008" s="33" t="s">
        <v>1997</v>
      </c>
      <c r="P2008" s="55" t="s">
        <v>2196</v>
      </c>
      <c r="Q2008" s="33" t="s">
        <v>2082</v>
      </c>
      <c r="R2008" s="33" t="s">
        <v>2145</v>
      </c>
      <c r="S2008" s="33" t="s">
        <v>2105</v>
      </c>
      <c r="T2008" s="33" t="s">
        <v>664</v>
      </c>
      <c r="U2008" s="35" t="s">
        <v>1822</v>
      </c>
      <c r="V2008" s="240"/>
      <c r="W2008" s="241"/>
    </row>
    <row r="2009" s="83" customFormat="1" ht="26" customHeight="1" spans="1:23">
      <c r="A2009" s="31" t="s">
        <v>1834</v>
      </c>
      <c r="B2009" s="52" t="s">
        <v>20</v>
      </c>
      <c r="C2009" s="31" t="s">
        <v>6635</v>
      </c>
      <c r="D2009" s="52" t="s">
        <v>6630</v>
      </c>
      <c r="E2009" s="53">
        <v>43322</v>
      </c>
      <c r="F2009" s="54" t="s">
        <v>1201</v>
      </c>
      <c r="G2009" s="52" t="s">
        <v>6636</v>
      </c>
      <c r="H2009" s="55">
        <v>1</v>
      </c>
      <c r="I2009" s="54">
        <v>1</v>
      </c>
      <c r="J2009" s="51">
        <v>54300</v>
      </c>
      <c r="K2009" s="56">
        <v>51585</v>
      </c>
      <c r="L2009" s="48">
        <v>2715</v>
      </c>
      <c r="M2009" s="40" t="s">
        <v>2123</v>
      </c>
      <c r="N2009" s="55" t="s">
        <v>2124</v>
      </c>
      <c r="O2009" s="33" t="s">
        <v>1997</v>
      </c>
      <c r="P2009" s="55" t="s">
        <v>2196</v>
      </c>
      <c r="Q2009" s="33" t="s">
        <v>2082</v>
      </c>
      <c r="R2009" s="33" t="s">
        <v>2145</v>
      </c>
      <c r="S2009" s="33" t="s">
        <v>2105</v>
      </c>
      <c r="T2009" s="33" t="s">
        <v>664</v>
      </c>
      <c r="U2009" s="35" t="s">
        <v>1822</v>
      </c>
      <c r="V2009" s="240"/>
      <c r="W2009" s="241"/>
    </row>
    <row r="2010" s="83" customFormat="1" ht="26" customHeight="1" spans="1:23">
      <c r="A2010" s="30" t="s">
        <v>1836</v>
      </c>
      <c r="B2010" s="52" t="s">
        <v>20</v>
      </c>
      <c r="C2010" s="31" t="s">
        <v>6637</v>
      </c>
      <c r="D2010" s="52" t="s">
        <v>2108</v>
      </c>
      <c r="E2010" s="53">
        <v>43971</v>
      </c>
      <c r="F2010" s="54" t="s">
        <v>1541</v>
      </c>
      <c r="G2010" s="52" t="s">
        <v>2078</v>
      </c>
      <c r="H2010" s="55">
        <v>10</v>
      </c>
      <c r="I2010" s="54">
        <v>1</v>
      </c>
      <c r="J2010" s="51">
        <v>26200</v>
      </c>
      <c r="K2010" s="56">
        <v>11200.5</v>
      </c>
      <c r="L2010" s="48">
        <v>14999.5</v>
      </c>
      <c r="M2010" s="40" t="s">
        <v>2079</v>
      </c>
      <c r="N2010" s="55" t="s">
        <v>2089</v>
      </c>
      <c r="O2010" s="33" t="s">
        <v>1997</v>
      </c>
      <c r="P2010" s="55" t="s">
        <v>2196</v>
      </c>
      <c r="Q2010" s="33" t="s">
        <v>2082</v>
      </c>
      <c r="R2010" s="33" t="s">
        <v>2196</v>
      </c>
      <c r="S2010" s="33" t="s">
        <v>2084</v>
      </c>
      <c r="T2010" s="55" t="s">
        <v>2083</v>
      </c>
      <c r="U2010" s="35" t="s">
        <v>1543</v>
      </c>
      <c r="V2010" s="240"/>
      <c r="W2010" s="241"/>
    </row>
    <row r="2011" s="83" customFormat="1" ht="26" customHeight="1" spans="1:23">
      <c r="A2011" s="30" t="s">
        <v>1836</v>
      </c>
      <c r="B2011" s="52" t="s">
        <v>20</v>
      </c>
      <c r="C2011" s="31" t="s">
        <v>6638</v>
      </c>
      <c r="D2011" s="52" t="s">
        <v>6639</v>
      </c>
      <c r="E2011" s="53">
        <v>43971</v>
      </c>
      <c r="F2011" s="54" t="s">
        <v>1541</v>
      </c>
      <c r="G2011" s="52" t="s">
        <v>2078</v>
      </c>
      <c r="H2011" s="55">
        <v>10</v>
      </c>
      <c r="I2011" s="54">
        <v>1</v>
      </c>
      <c r="J2011" s="51">
        <v>4900</v>
      </c>
      <c r="K2011" s="56">
        <v>2094.75</v>
      </c>
      <c r="L2011" s="48">
        <v>2805.25</v>
      </c>
      <c r="M2011" s="40" t="s">
        <v>2079</v>
      </c>
      <c r="N2011" s="55" t="s">
        <v>2089</v>
      </c>
      <c r="O2011" s="33" t="s">
        <v>1997</v>
      </c>
      <c r="P2011" s="55" t="s">
        <v>2196</v>
      </c>
      <c r="Q2011" s="33" t="s">
        <v>2082</v>
      </c>
      <c r="R2011" s="33" t="s">
        <v>2196</v>
      </c>
      <c r="S2011" s="33" t="s">
        <v>2084</v>
      </c>
      <c r="T2011" s="55" t="s">
        <v>2083</v>
      </c>
      <c r="U2011" s="35" t="s">
        <v>1543</v>
      </c>
      <c r="V2011" s="240"/>
      <c r="W2011" s="241"/>
    </row>
    <row r="2012" s="83" customFormat="1" ht="26" customHeight="1" spans="1:23">
      <c r="A2012" s="30" t="s">
        <v>1836</v>
      </c>
      <c r="B2012" s="52" t="s">
        <v>20</v>
      </c>
      <c r="C2012" s="31" t="s">
        <v>6640</v>
      </c>
      <c r="D2012" s="52" t="s">
        <v>6641</v>
      </c>
      <c r="E2012" s="53">
        <v>43971</v>
      </c>
      <c r="F2012" s="54" t="s">
        <v>1541</v>
      </c>
      <c r="G2012" s="52" t="s">
        <v>2243</v>
      </c>
      <c r="H2012" s="55">
        <v>10</v>
      </c>
      <c r="I2012" s="54">
        <v>1</v>
      </c>
      <c r="J2012" s="51">
        <v>27700</v>
      </c>
      <c r="K2012" s="56">
        <v>11841.75</v>
      </c>
      <c r="L2012" s="48">
        <v>15858.25</v>
      </c>
      <c r="M2012" s="40" t="s">
        <v>2079</v>
      </c>
      <c r="N2012" s="55" t="s">
        <v>2089</v>
      </c>
      <c r="O2012" s="33" t="s">
        <v>1997</v>
      </c>
      <c r="P2012" s="55" t="s">
        <v>2196</v>
      </c>
      <c r="Q2012" s="33" t="s">
        <v>2082</v>
      </c>
      <c r="R2012" s="33" t="s">
        <v>2196</v>
      </c>
      <c r="S2012" s="33" t="s">
        <v>2084</v>
      </c>
      <c r="T2012" s="55" t="s">
        <v>2083</v>
      </c>
      <c r="U2012" s="35" t="s">
        <v>1543</v>
      </c>
      <c r="V2012" s="240"/>
      <c r="W2012" s="241"/>
    </row>
    <row r="2013" s="83" customFormat="1" ht="26" customHeight="1" spans="1:23">
      <c r="A2013" s="30" t="s">
        <v>1836</v>
      </c>
      <c r="B2013" s="52" t="s">
        <v>20</v>
      </c>
      <c r="C2013" s="31" t="s">
        <v>6642</v>
      </c>
      <c r="D2013" s="52" t="s">
        <v>6643</v>
      </c>
      <c r="E2013" s="53">
        <v>43971</v>
      </c>
      <c r="F2013" s="54" t="s">
        <v>1541</v>
      </c>
      <c r="G2013" s="52" t="s">
        <v>2243</v>
      </c>
      <c r="H2013" s="55">
        <v>10</v>
      </c>
      <c r="I2013" s="54">
        <v>1</v>
      </c>
      <c r="J2013" s="51">
        <v>18800</v>
      </c>
      <c r="K2013" s="56">
        <v>8037</v>
      </c>
      <c r="L2013" s="48">
        <v>10763</v>
      </c>
      <c r="M2013" s="40" t="s">
        <v>2079</v>
      </c>
      <c r="N2013" s="55" t="s">
        <v>2089</v>
      </c>
      <c r="O2013" s="33" t="s">
        <v>1997</v>
      </c>
      <c r="P2013" s="55" t="s">
        <v>2196</v>
      </c>
      <c r="Q2013" s="33" t="s">
        <v>2082</v>
      </c>
      <c r="R2013" s="33" t="s">
        <v>2196</v>
      </c>
      <c r="S2013" s="33" t="s">
        <v>2084</v>
      </c>
      <c r="T2013" s="55" t="s">
        <v>2083</v>
      </c>
      <c r="U2013" s="35" t="s">
        <v>1543</v>
      </c>
      <c r="V2013" s="240"/>
      <c r="W2013" s="241"/>
    </row>
    <row r="2014" s="83" customFormat="1" ht="26" customHeight="1" spans="1:23">
      <c r="A2014" s="30" t="s">
        <v>1836</v>
      </c>
      <c r="B2014" s="52" t="s">
        <v>20</v>
      </c>
      <c r="C2014" s="31" t="s">
        <v>6644</v>
      </c>
      <c r="D2014" s="52" t="s">
        <v>6645</v>
      </c>
      <c r="E2014" s="53">
        <v>43971</v>
      </c>
      <c r="F2014" s="54" t="s">
        <v>1541</v>
      </c>
      <c r="G2014" s="52" t="s">
        <v>2243</v>
      </c>
      <c r="H2014" s="55">
        <v>10</v>
      </c>
      <c r="I2014" s="54">
        <v>1</v>
      </c>
      <c r="J2014" s="51">
        <v>194100</v>
      </c>
      <c r="K2014" s="56">
        <v>82977.75</v>
      </c>
      <c r="L2014" s="48">
        <v>111122.25</v>
      </c>
      <c r="M2014" s="40" t="s">
        <v>2079</v>
      </c>
      <c r="N2014" s="55" t="s">
        <v>2089</v>
      </c>
      <c r="O2014" s="33" t="s">
        <v>1997</v>
      </c>
      <c r="P2014" s="55" t="s">
        <v>2196</v>
      </c>
      <c r="Q2014" s="33" t="s">
        <v>2082</v>
      </c>
      <c r="R2014" s="33" t="s">
        <v>2196</v>
      </c>
      <c r="S2014" s="33" t="s">
        <v>2084</v>
      </c>
      <c r="T2014" s="55" t="s">
        <v>2083</v>
      </c>
      <c r="U2014" s="35" t="s">
        <v>1543</v>
      </c>
      <c r="V2014" s="240"/>
      <c r="W2014" s="241"/>
    </row>
    <row r="2015" s="83" customFormat="1" ht="26" customHeight="1" spans="1:23">
      <c r="A2015" s="30" t="s">
        <v>1836</v>
      </c>
      <c r="B2015" s="52" t="s">
        <v>20</v>
      </c>
      <c r="C2015" s="31" t="s">
        <v>6646</v>
      </c>
      <c r="D2015" s="52" t="s">
        <v>6647</v>
      </c>
      <c r="E2015" s="53">
        <v>43971</v>
      </c>
      <c r="F2015" s="54" t="s">
        <v>1541</v>
      </c>
      <c r="G2015" s="52" t="s">
        <v>2243</v>
      </c>
      <c r="H2015" s="55">
        <v>10</v>
      </c>
      <c r="I2015" s="54">
        <v>1</v>
      </c>
      <c r="J2015" s="51">
        <v>297000</v>
      </c>
      <c r="K2015" s="56">
        <v>126967.5</v>
      </c>
      <c r="L2015" s="48">
        <v>170032.5</v>
      </c>
      <c r="M2015" s="40" t="s">
        <v>2137</v>
      </c>
      <c r="N2015" s="55" t="s">
        <v>2143</v>
      </c>
      <c r="O2015" s="33" t="s">
        <v>1997</v>
      </c>
      <c r="P2015" s="55" t="s">
        <v>2196</v>
      </c>
      <c r="Q2015" s="33" t="s">
        <v>2082</v>
      </c>
      <c r="R2015" s="33" t="s">
        <v>2196</v>
      </c>
      <c r="S2015" s="33" t="s">
        <v>2084</v>
      </c>
      <c r="T2015" s="55" t="s">
        <v>2083</v>
      </c>
      <c r="U2015" s="35" t="s">
        <v>1543</v>
      </c>
      <c r="V2015" s="240"/>
      <c r="W2015" s="241"/>
    </row>
    <row r="2016" s="83" customFormat="1" ht="26" customHeight="1" spans="1:23">
      <c r="A2016" s="30" t="s">
        <v>1836</v>
      </c>
      <c r="B2016" s="52" t="s">
        <v>20</v>
      </c>
      <c r="C2016" s="31" t="s">
        <v>6648</v>
      </c>
      <c r="D2016" s="52" t="s">
        <v>6649</v>
      </c>
      <c r="E2016" s="53">
        <v>43971</v>
      </c>
      <c r="F2016" s="54" t="s">
        <v>1541</v>
      </c>
      <c r="G2016" s="52" t="s">
        <v>2095</v>
      </c>
      <c r="H2016" s="55">
        <v>10</v>
      </c>
      <c r="I2016" s="54">
        <v>15</v>
      </c>
      <c r="J2016" s="51">
        <v>7500</v>
      </c>
      <c r="K2016" s="56">
        <v>3206.25</v>
      </c>
      <c r="L2016" s="48">
        <v>4293.75</v>
      </c>
      <c r="M2016" s="40" t="s">
        <v>2079</v>
      </c>
      <c r="N2016" s="55" t="s">
        <v>2089</v>
      </c>
      <c r="O2016" s="33" t="s">
        <v>1997</v>
      </c>
      <c r="P2016" s="55" t="s">
        <v>2196</v>
      </c>
      <c r="Q2016" s="33" t="s">
        <v>2082</v>
      </c>
      <c r="R2016" s="33" t="s">
        <v>2196</v>
      </c>
      <c r="S2016" s="33" t="s">
        <v>2084</v>
      </c>
      <c r="T2016" s="55" t="s">
        <v>2083</v>
      </c>
      <c r="U2016" s="35" t="s">
        <v>1543</v>
      </c>
      <c r="V2016" s="240"/>
      <c r="W2016" s="241"/>
    </row>
    <row r="2017" s="83" customFormat="1" ht="26" customHeight="1" spans="1:23">
      <c r="A2017" s="31" t="s">
        <v>2028</v>
      </c>
      <c r="B2017" s="52" t="s">
        <v>20</v>
      </c>
      <c r="C2017" s="31" t="s">
        <v>6650</v>
      </c>
      <c r="D2017" s="52" t="s">
        <v>6651</v>
      </c>
      <c r="E2017" s="53">
        <v>45005</v>
      </c>
      <c r="F2017" s="54" t="s">
        <v>1201</v>
      </c>
      <c r="G2017" s="52" t="s">
        <v>6652</v>
      </c>
      <c r="H2017" s="55">
        <v>3</v>
      </c>
      <c r="I2017" s="54">
        <v>38</v>
      </c>
      <c r="J2017" s="51">
        <v>266380</v>
      </c>
      <c r="K2017" s="56">
        <v>140589.444444444</v>
      </c>
      <c r="L2017" s="48">
        <v>125790.555555556</v>
      </c>
      <c r="M2017" s="40" t="s">
        <v>2137</v>
      </c>
      <c r="N2017" s="54" t="s">
        <v>2143</v>
      </c>
      <c r="O2017" s="33" t="s">
        <v>1997</v>
      </c>
      <c r="P2017" s="55" t="s">
        <v>2081</v>
      </c>
      <c r="Q2017" s="33" t="s">
        <v>2103</v>
      </c>
      <c r="R2017" s="33" t="s">
        <v>2128</v>
      </c>
      <c r="S2017" s="33" t="s">
        <v>2084</v>
      </c>
      <c r="T2017" s="55" t="s">
        <v>2081</v>
      </c>
      <c r="U2017" s="35" t="s">
        <v>1390</v>
      </c>
      <c r="V2017" s="240"/>
      <c r="W2017" s="241"/>
    </row>
    <row r="2018" s="83" customFormat="1" ht="26" customHeight="1" spans="1:23">
      <c r="A2018" s="31" t="s">
        <v>2028</v>
      </c>
      <c r="B2018" s="52" t="s">
        <v>20</v>
      </c>
      <c r="C2018" s="31" t="s">
        <v>6653</v>
      </c>
      <c r="D2018" s="52" t="s">
        <v>6654</v>
      </c>
      <c r="E2018" s="53">
        <v>45005</v>
      </c>
      <c r="F2018" s="54" t="s">
        <v>1201</v>
      </c>
      <c r="G2018" s="52" t="s">
        <v>6655</v>
      </c>
      <c r="H2018" s="55">
        <v>3</v>
      </c>
      <c r="I2018" s="54">
        <v>13000</v>
      </c>
      <c r="J2018" s="51">
        <v>44200</v>
      </c>
      <c r="K2018" s="56">
        <v>23327.7777777778</v>
      </c>
      <c r="L2018" s="48">
        <v>20872.2222222222</v>
      </c>
      <c r="M2018" s="40" t="s">
        <v>2123</v>
      </c>
      <c r="N2018" s="55" t="s">
        <v>2124</v>
      </c>
      <c r="O2018" s="33" t="s">
        <v>1997</v>
      </c>
      <c r="P2018" s="55" t="s">
        <v>2081</v>
      </c>
      <c r="Q2018" s="33" t="s">
        <v>2103</v>
      </c>
      <c r="R2018" s="33" t="s">
        <v>2128</v>
      </c>
      <c r="S2018" s="33" t="s">
        <v>2084</v>
      </c>
      <c r="T2018" s="55" t="s">
        <v>2081</v>
      </c>
      <c r="U2018" s="35" t="s">
        <v>1390</v>
      </c>
      <c r="V2018" s="240"/>
      <c r="W2018" s="241"/>
    </row>
    <row r="2019" s="83" customFormat="1" ht="26" customHeight="1" spans="1:23">
      <c r="A2019" s="31" t="s">
        <v>2028</v>
      </c>
      <c r="B2019" s="52" t="s">
        <v>20</v>
      </c>
      <c r="C2019" s="31" t="s">
        <v>6656</v>
      </c>
      <c r="D2019" s="52" t="s">
        <v>6657</v>
      </c>
      <c r="E2019" s="53">
        <v>45005</v>
      </c>
      <c r="F2019" s="54" t="s">
        <v>1405</v>
      </c>
      <c r="G2019" s="52" t="s">
        <v>6658</v>
      </c>
      <c r="H2019" s="55">
        <v>3</v>
      </c>
      <c r="I2019" s="54">
        <v>10000</v>
      </c>
      <c r="J2019" s="51">
        <v>55000</v>
      </c>
      <c r="K2019" s="56">
        <v>29027.7777777778</v>
      </c>
      <c r="L2019" s="48">
        <v>25972.2222222222</v>
      </c>
      <c r="M2019" s="40" t="s">
        <v>2123</v>
      </c>
      <c r="N2019" s="55" t="s">
        <v>2124</v>
      </c>
      <c r="O2019" s="33" t="s">
        <v>1997</v>
      </c>
      <c r="P2019" s="55" t="s">
        <v>2081</v>
      </c>
      <c r="Q2019" s="33" t="s">
        <v>2103</v>
      </c>
      <c r="R2019" s="33" t="s">
        <v>2128</v>
      </c>
      <c r="S2019" s="33" t="s">
        <v>2084</v>
      </c>
      <c r="T2019" s="55" t="s">
        <v>2081</v>
      </c>
      <c r="U2019" s="35" t="s">
        <v>1390</v>
      </c>
      <c r="V2019" s="240"/>
      <c r="W2019" s="241"/>
    </row>
    <row r="2020" s="83" customFormat="1" ht="26" customHeight="1" spans="1:23">
      <c r="A2020" s="31" t="s">
        <v>2028</v>
      </c>
      <c r="B2020" s="52" t="s">
        <v>20</v>
      </c>
      <c r="C2020" s="31" t="s">
        <v>6659</v>
      </c>
      <c r="D2020" s="52" t="s">
        <v>6660</v>
      </c>
      <c r="E2020" s="53">
        <v>45005</v>
      </c>
      <c r="F2020" s="54" t="s">
        <v>1405</v>
      </c>
      <c r="G2020" s="52" t="s">
        <v>2169</v>
      </c>
      <c r="H2020" s="55">
        <v>5</v>
      </c>
      <c r="I2020" s="54">
        <v>6</v>
      </c>
      <c r="J2020" s="51">
        <v>16500</v>
      </c>
      <c r="K2020" s="56">
        <v>5225</v>
      </c>
      <c r="L2020" s="48">
        <v>11275</v>
      </c>
      <c r="M2020" s="40" t="s">
        <v>2079</v>
      </c>
      <c r="N2020" s="55" t="s">
        <v>2096</v>
      </c>
      <c r="O2020" s="33" t="s">
        <v>1997</v>
      </c>
      <c r="P2020" s="55" t="s">
        <v>2081</v>
      </c>
      <c r="Q2020" s="33" t="s">
        <v>2103</v>
      </c>
      <c r="R2020" s="33" t="s">
        <v>2128</v>
      </c>
      <c r="S2020" s="33" t="s">
        <v>2084</v>
      </c>
      <c r="T2020" s="55" t="s">
        <v>2081</v>
      </c>
      <c r="U2020" s="35" t="s">
        <v>1390</v>
      </c>
      <c r="V2020" s="195"/>
      <c r="W2020" s="218" t="s">
        <v>2174</v>
      </c>
    </row>
    <row r="2021" s="83" customFormat="1" ht="26" customHeight="1" spans="1:23">
      <c r="A2021" s="31" t="s">
        <v>2028</v>
      </c>
      <c r="B2021" s="52" t="s">
        <v>20</v>
      </c>
      <c r="C2021" s="31" t="s">
        <v>6661</v>
      </c>
      <c r="D2021" s="52" t="s">
        <v>5910</v>
      </c>
      <c r="E2021" s="53">
        <v>45005</v>
      </c>
      <c r="F2021" s="54" t="s">
        <v>1405</v>
      </c>
      <c r="G2021" s="52" t="s">
        <v>6662</v>
      </c>
      <c r="H2021" s="55">
        <v>5</v>
      </c>
      <c r="I2021" s="54">
        <v>6600</v>
      </c>
      <c r="J2021" s="51">
        <v>99000</v>
      </c>
      <c r="K2021" s="56">
        <v>31350</v>
      </c>
      <c r="L2021" s="48">
        <v>67650</v>
      </c>
      <c r="M2021" s="40" t="s">
        <v>2123</v>
      </c>
      <c r="N2021" s="55" t="s">
        <v>2124</v>
      </c>
      <c r="O2021" s="33" t="s">
        <v>1997</v>
      </c>
      <c r="P2021" s="55" t="s">
        <v>2081</v>
      </c>
      <c r="Q2021" s="33" t="s">
        <v>2103</v>
      </c>
      <c r="R2021" s="33" t="s">
        <v>2128</v>
      </c>
      <c r="S2021" s="33" t="s">
        <v>2084</v>
      </c>
      <c r="T2021" s="55" t="s">
        <v>2081</v>
      </c>
      <c r="U2021" s="35" t="s">
        <v>1390</v>
      </c>
      <c r="V2021" s="195"/>
      <c r="W2021" s="218" t="s">
        <v>2174</v>
      </c>
    </row>
    <row r="2022" s="83" customFormat="1" ht="26" customHeight="1" spans="1:23">
      <c r="A2022" s="31" t="s">
        <v>2028</v>
      </c>
      <c r="B2022" s="52" t="s">
        <v>20</v>
      </c>
      <c r="C2022" s="31" t="s">
        <v>6663</v>
      </c>
      <c r="D2022" s="52" t="s">
        <v>6664</v>
      </c>
      <c r="E2022" s="53">
        <v>45005</v>
      </c>
      <c r="F2022" s="54" t="s">
        <v>1405</v>
      </c>
      <c r="G2022" s="52" t="s">
        <v>2095</v>
      </c>
      <c r="H2022" s="55">
        <v>5</v>
      </c>
      <c r="I2022" s="54">
        <v>5400</v>
      </c>
      <c r="J2022" s="51">
        <v>16200</v>
      </c>
      <c r="K2022" s="56">
        <v>5130</v>
      </c>
      <c r="L2022" s="48">
        <v>11070</v>
      </c>
      <c r="M2022" s="40" t="s">
        <v>2123</v>
      </c>
      <c r="N2022" s="55" t="s">
        <v>2124</v>
      </c>
      <c r="O2022" s="33" t="s">
        <v>1997</v>
      </c>
      <c r="P2022" s="55" t="s">
        <v>2081</v>
      </c>
      <c r="Q2022" s="33" t="s">
        <v>2103</v>
      </c>
      <c r="R2022" s="33" t="s">
        <v>2128</v>
      </c>
      <c r="S2022" s="33" t="s">
        <v>2084</v>
      </c>
      <c r="T2022" s="55" t="s">
        <v>2081</v>
      </c>
      <c r="U2022" s="35" t="s">
        <v>1390</v>
      </c>
      <c r="V2022" s="195"/>
      <c r="W2022" s="218" t="s">
        <v>2174</v>
      </c>
    </row>
    <row r="2023" s="83" customFormat="1" ht="26" customHeight="1" spans="1:23">
      <c r="A2023" s="31" t="s">
        <v>1840</v>
      </c>
      <c r="B2023" s="52" t="s">
        <v>20</v>
      </c>
      <c r="C2023" s="31" t="s">
        <v>6665</v>
      </c>
      <c r="D2023" s="52" t="s">
        <v>6666</v>
      </c>
      <c r="E2023" s="53">
        <v>45107</v>
      </c>
      <c r="F2023" s="54" t="s">
        <v>902</v>
      </c>
      <c r="G2023" s="52" t="s">
        <v>2169</v>
      </c>
      <c r="H2023" s="55">
        <v>5</v>
      </c>
      <c r="I2023" s="54">
        <v>1</v>
      </c>
      <c r="J2023" s="51">
        <v>13800</v>
      </c>
      <c r="K2023" s="56">
        <v>3714.5</v>
      </c>
      <c r="L2023" s="48">
        <v>10085.5</v>
      </c>
      <c r="M2023" s="40" t="s">
        <v>2079</v>
      </c>
      <c r="N2023" s="55" t="s">
        <v>2096</v>
      </c>
      <c r="O2023" s="33" t="s">
        <v>1997</v>
      </c>
      <c r="P2023" s="55" t="s">
        <v>2081</v>
      </c>
      <c r="Q2023" s="33" t="s">
        <v>2103</v>
      </c>
      <c r="R2023" s="33" t="s">
        <v>2104</v>
      </c>
      <c r="S2023" s="33" t="s">
        <v>2105</v>
      </c>
      <c r="T2023" s="33" t="s">
        <v>664</v>
      </c>
      <c r="U2023" s="35" t="s">
        <v>1672</v>
      </c>
      <c r="V2023" s="195"/>
      <c r="W2023" s="218" t="s">
        <v>2174</v>
      </c>
    </row>
    <row r="2024" s="83" customFormat="1" ht="26" customHeight="1" spans="1:23">
      <c r="A2024" s="31" t="s">
        <v>1840</v>
      </c>
      <c r="B2024" s="52" t="s">
        <v>20</v>
      </c>
      <c r="C2024" s="31" t="s">
        <v>6667</v>
      </c>
      <c r="D2024" s="52" t="s">
        <v>6668</v>
      </c>
      <c r="E2024" s="53">
        <v>45107</v>
      </c>
      <c r="F2024" s="54" t="s">
        <v>902</v>
      </c>
      <c r="G2024" s="52" t="s">
        <v>2243</v>
      </c>
      <c r="H2024" s="55">
        <v>1</v>
      </c>
      <c r="I2024" s="54">
        <v>1</v>
      </c>
      <c r="J2024" s="51">
        <v>4281444.94</v>
      </c>
      <c r="K2024" s="56">
        <v>4067372.693</v>
      </c>
      <c r="L2024" s="48">
        <v>214072.247</v>
      </c>
      <c r="M2024" s="40" t="s">
        <v>2123</v>
      </c>
      <c r="N2024" s="55" t="s">
        <v>2124</v>
      </c>
      <c r="O2024" s="33" t="s">
        <v>1997</v>
      </c>
      <c r="P2024" s="55" t="s">
        <v>2196</v>
      </c>
      <c r="Q2024" s="33" t="s">
        <v>2082</v>
      </c>
      <c r="R2024" s="33" t="s">
        <v>2145</v>
      </c>
      <c r="S2024" s="33" t="s">
        <v>2105</v>
      </c>
      <c r="T2024" s="33" t="s">
        <v>664</v>
      </c>
      <c r="U2024" s="35" t="s">
        <v>1672</v>
      </c>
      <c r="V2024" s="195"/>
      <c r="W2024" s="218" t="s">
        <v>2174</v>
      </c>
    </row>
    <row r="2025" s="83" customFormat="1" ht="26" customHeight="1" spans="1:23">
      <c r="A2025" s="31" t="s">
        <v>1486</v>
      </c>
      <c r="B2025" s="52" t="s">
        <v>20</v>
      </c>
      <c r="C2025" s="31" t="s">
        <v>6669</v>
      </c>
      <c r="D2025" s="52" t="s">
        <v>6670</v>
      </c>
      <c r="E2025" s="53">
        <v>44500</v>
      </c>
      <c r="F2025" s="54" t="s">
        <v>1476</v>
      </c>
      <c r="G2025" s="52" t="s">
        <v>6671</v>
      </c>
      <c r="H2025" s="55">
        <v>10</v>
      </c>
      <c r="I2025" s="54">
        <v>1</v>
      </c>
      <c r="J2025" s="51">
        <v>906771.45</v>
      </c>
      <c r="K2025" s="56">
        <v>265608.4705625</v>
      </c>
      <c r="L2025" s="48">
        <v>641162.9794375</v>
      </c>
      <c r="M2025" s="40" t="s">
        <v>2079</v>
      </c>
      <c r="N2025" s="55" t="s">
        <v>2089</v>
      </c>
      <c r="O2025" s="33" t="s">
        <v>1997</v>
      </c>
      <c r="P2025" s="55" t="s">
        <v>2081</v>
      </c>
      <c r="Q2025" s="33" t="s">
        <v>2103</v>
      </c>
      <c r="R2025" s="33" t="s">
        <v>2104</v>
      </c>
      <c r="S2025" s="33" t="s">
        <v>2105</v>
      </c>
      <c r="T2025" s="33" t="s">
        <v>664</v>
      </c>
      <c r="U2025" s="35" t="s">
        <v>1617</v>
      </c>
      <c r="V2025" s="195"/>
      <c r="W2025" s="218" t="s">
        <v>2174</v>
      </c>
    </row>
    <row r="2026" s="83" customFormat="1" ht="26" customHeight="1" spans="1:23">
      <c r="A2026" s="31" t="s">
        <v>1856</v>
      </c>
      <c r="B2026" s="197" t="s">
        <v>20</v>
      </c>
      <c r="C2026" s="31" t="s">
        <v>6672</v>
      </c>
      <c r="D2026" s="197" t="s">
        <v>6673</v>
      </c>
      <c r="E2026" s="198">
        <v>45473</v>
      </c>
      <c r="F2026" s="199" t="s">
        <v>6674</v>
      </c>
      <c r="G2026" s="220" t="s">
        <v>6675</v>
      </c>
      <c r="H2026" s="74">
        <v>10</v>
      </c>
      <c r="I2026" s="74">
        <v>1</v>
      </c>
      <c r="J2026" s="70">
        <v>618775.684474569</v>
      </c>
      <c r="K2026" s="70">
        <v>24493.2041771184</v>
      </c>
      <c r="L2026" s="70">
        <v>594282.480297451</v>
      </c>
      <c r="M2026" s="182" t="s">
        <v>2079</v>
      </c>
      <c r="N2026" s="182" t="s">
        <v>2089</v>
      </c>
      <c r="O2026" s="33" t="s">
        <v>1997</v>
      </c>
      <c r="P2026" s="182" t="s">
        <v>2081</v>
      </c>
      <c r="Q2026" s="182" t="s">
        <v>2103</v>
      </c>
      <c r="R2026" s="182" t="s">
        <v>2104</v>
      </c>
      <c r="S2026" s="33" t="s">
        <v>2105</v>
      </c>
      <c r="T2026" s="74" t="s">
        <v>664</v>
      </c>
      <c r="U2026" s="35" t="s">
        <v>1463</v>
      </c>
      <c r="V2026" s="195"/>
      <c r="W2026" s="218" t="s">
        <v>2174</v>
      </c>
    </row>
    <row r="2027" s="83" customFormat="1" ht="26" customHeight="1" spans="1:23">
      <c r="A2027" s="31" t="s">
        <v>1856</v>
      </c>
      <c r="B2027" s="197" t="s">
        <v>20</v>
      </c>
      <c r="C2027" s="31" t="s">
        <v>6676</v>
      </c>
      <c r="D2027" s="197" t="s">
        <v>6677</v>
      </c>
      <c r="E2027" s="198">
        <v>45473</v>
      </c>
      <c r="F2027" s="199" t="s">
        <v>6674</v>
      </c>
      <c r="G2027" s="220" t="s">
        <v>6675</v>
      </c>
      <c r="H2027" s="74">
        <v>10</v>
      </c>
      <c r="I2027" s="74">
        <v>1</v>
      </c>
      <c r="J2027" s="70">
        <v>649410.257778727</v>
      </c>
      <c r="K2027" s="70">
        <v>25705.8227037413</v>
      </c>
      <c r="L2027" s="70">
        <v>623704.435074986</v>
      </c>
      <c r="M2027" s="182" t="s">
        <v>2079</v>
      </c>
      <c r="N2027" s="182" t="s">
        <v>2089</v>
      </c>
      <c r="O2027" s="33" t="s">
        <v>1997</v>
      </c>
      <c r="P2027" s="182" t="s">
        <v>2081</v>
      </c>
      <c r="Q2027" s="182" t="s">
        <v>2103</v>
      </c>
      <c r="R2027" s="182" t="s">
        <v>2104</v>
      </c>
      <c r="S2027" s="33" t="s">
        <v>2105</v>
      </c>
      <c r="T2027" s="74" t="s">
        <v>664</v>
      </c>
      <c r="U2027" s="35" t="s">
        <v>1463</v>
      </c>
      <c r="V2027" s="195"/>
      <c r="W2027" s="218" t="s">
        <v>2174</v>
      </c>
    </row>
    <row r="2028" s="83" customFormat="1" ht="26" customHeight="1" spans="1:23">
      <c r="A2028" s="31" t="s">
        <v>1856</v>
      </c>
      <c r="B2028" s="197" t="s">
        <v>20</v>
      </c>
      <c r="C2028" s="31" t="s">
        <v>6678</v>
      </c>
      <c r="D2028" s="197" t="s">
        <v>6679</v>
      </c>
      <c r="E2028" s="198">
        <v>45473</v>
      </c>
      <c r="F2028" s="199" t="s">
        <v>6674</v>
      </c>
      <c r="G2028" s="220" t="s">
        <v>6680</v>
      </c>
      <c r="H2028" s="74">
        <v>10</v>
      </c>
      <c r="I2028" s="74">
        <v>1</v>
      </c>
      <c r="J2028" s="70">
        <v>450979.345679671</v>
      </c>
      <c r="K2028" s="70">
        <v>17851.265766487</v>
      </c>
      <c r="L2028" s="70">
        <v>433128.079913184</v>
      </c>
      <c r="M2028" s="182" t="s">
        <v>2079</v>
      </c>
      <c r="N2028" s="182" t="s">
        <v>2089</v>
      </c>
      <c r="O2028" s="33" t="s">
        <v>1997</v>
      </c>
      <c r="P2028" s="182" t="s">
        <v>2081</v>
      </c>
      <c r="Q2028" s="182" t="s">
        <v>2103</v>
      </c>
      <c r="R2028" s="182" t="s">
        <v>2104</v>
      </c>
      <c r="S2028" s="33" t="s">
        <v>2105</v>
      </c>
      <c r="T2028" s="74" t="s">
        <v>664</v>
      </c>
      <c r="U2028" s="35" t="s">
        <v>1463</v>
      </c>
      <c r="V2028" s="195"/>
      <c r="W2028" s="218" t="s">
        <v>2174</v>
      </c>
    </row>
    <row r="2029" s="83" customFormat="1" ht="26" customHeight="1" spans="1:23">
      <c r="A2029" s="31" t="s">
        <v>1856</v>
      </c>
      <c r="B2029" s="197" t="s">
        <v>20</v>
      </c>
      <c r="C2029" s="31" t="s">
        <v>6681</v>
      </c>
      <c r="D2029" s="197" t="s">
        <v>6682</v>
      </c>
      <c r="E2029" s="198">
        <v>45473</v>
      </c>
      <c r="F2029" s="199" t="s">
        <v>6674</v>
      </c>
      <c r="G2029" s="220" t="s">
        <v>6680</v>
      </c>
      <c r="H2029" s="74">
        <v>10</v>
      </c>
      <c r="I2029" s="74">
        <v>1</v>
      </c>
      <c r="J2029" s="70">
        <v>595826.439664834</v>
      </c>
      <c r="K2029" s="70">
        <v>23584.7965700663</v>
      </c>
      <c r="L2029" s="70">
        <v>572241.643094768</v>
      </c>
      <c r="M2029" s="182" t="s">
        <v>2079</v>
      </c>
      <c r="N2029" s="182" t="s">
        <v>2089</v>
      </c>
      <c r="O2029" s="33" t="s">
        <v>1997</v>
      </c>
      <c r="P2029" s="182" t="s">
        <v>2081</v>
      </c>
      <c r="Q2029" s="182" t="s">
        <v>2103</v>
      </c>
      <c r="R2029" s="182" t="s">
        <v>2104</v>
      </c>
      <c r="S2029" s="33" t="s">
        <v>2105</v>
      </c>
      <c r="T2029" s="74" t="s">
        <v>664</v>
      </c>
      <c r="U2029" s="35" t="s">
        <v>1463</v>
      </c>
      <c r="V2029" s="195"/>
      <c r="W2029" s="218" t="s">
        <v>2174</v>
      </c>
    </row>
    <row r="2030" s="83" customFormat="1" ht="26" customHeight="1" spans="1:23">
      <c r="A2030" s="31" t="s">
        <v>1856</v>
      </c>
      <c r="B2030" s="197" t="s">
        <v>20</v>
      </c>
      <c r="C2030" s="31" t="s">
        <v>6683</v>
      </c>
      <c r="D2030" s="197" t="s">
        <v>2108</v>
      </c>
      <c r="E2030" s="198">
        <v>45473</v>
      </c>
      <c r="F2030" s="199" t="s">
        <v>6674</v>
      </c>
      <c r="G2030" s="220" t="s">
        <v>2078</v>
      </c>
      <c r="H2030" s="74">
        <v>10</v>
      </c>
      <c r="I2030" s="74">
        <v>1</v>
      </c>
      <c r="J2030" s="70">
        <v>33303.0901424988</v>
      </c>
      <c r="K2030" s="70">
        <v>1318.24731814058</v>
      </c>
      <c r="L2030" s="70">
        <v>31984.8428243582</v>
      </c>
      <c r="M2030" s="182" t="s">
        <v>2079</v>
      </c>
      <c r="N2030" s="182" t="s">
        <v>2089</v>
      </c>
      <c r="O2030" s="33" t="s">
        <v>1997</v>
      </c>
      <c r="P2030" s="182" t="s">
        <v>2081</v>
      </c>
      <c r="Q2030" s="182" t="s">
        <v>2103</v>
      </c>
      <c r="R2030" s="182" t="s">
        <v>2104</v>
      </c>
      <c r="S2030" s="33" t="s">
        <v>2105</v>
      </c>
      <c r="T2030" s="74" t="s">
        <v>664</v>
      </c>
      <c r="U2030" s="35" t="s">
        <v>1463</v>
      </c>
      <c r="V2030" s="195"/>
      <c r="W2030" s="218" t="s">
        <v>2174</v>
      </c>
    </row>
    <row r="2031" s="83" customFormat="1" ht="26" customHeight="1" spans="1:23">
      <c r="A2031" s="31" t="s">
        <v>1856</v>
      </c>
      <c r="B2031" s="197" t="s">
        <v>20</v>
      </c>
      <c r="C2031" s="31" t="s">
        <v>6684</v>
      </c>
      <c r="D2031" s="197" t="s">
        <v>5770</v>
      </c>
      <c r="E2031" s="198">
        <v>45473</v>
      </c>
      <c r="F2031" s="199" t="s">
        <v>6674</v>
      </c>
      <c r="G2031" s="220" t="s">
        <v>2243</v>
      </c>
      <c r="H2031" s="74">
        <v>10</v>
      </c>
      <c r="I2031" s="74">
        <v>2</v>
      </c>
      <c r="J2031" s="70">
        <v>458557.93350056</v>
      </c>
      <c r="K2031" s="70">
        <v>18151.2515343972</v>
      </c>
      <c r="L2031" s="70">
        <v>440406.681966163</v>
      </c>
      <c r="M2031" s="182" t="s">
        <v>2079</v>
      </c>
      <c r="N2031" s="182" t="s">
        <v>2089</v>
      </c>
      <c r="O2031" s="33" t="s">
        <v>1997</v>
      </c>
      <c r="P2031" s="182" t="s">
        <v>2081</v>
      </c>
      <c r="Q2031" s="182" t="s">
        <v>2103</v>
      </c>
      <c r="R2031" s="182" t="s">
        <v>2104</v>
      </c>
      <c r="S2031" s="33" t="s">
        <v>2105</v>
      </c>
      <c r="T2031" s="74" t="s">
        <v>664</v>
      </c>
      <c r="U2031" s="35" t="s">
        <v>1463</v>
      </c>
      <c r="V2031" s="195"/>
      <c r="W2031" s="196" t="s">
        <v>2174</v>
      </c>
    </row>
    <row r="2032" s="83" customFormat="1" ht="26" customHeight="1" spans="1:23">
      <c r="A2032" s="31" t="s">
        <v>1856</v>
      </c>
      <c r="B2032" s="197" t="s">
        <v>20</v>
      </c>
      <c r="C2032" s="31" t="s">
        <v>6685</v>
      </c>
      <c r="D2032" s="197" t="s">
        <v>6686</v>
      </c>
      <c r="E2032" s="198">
        <v>45473</v>
      </c>
      <c r="F2032" s="199" t="s">
        <v>6674</v>
      </c>
      <c r="G2032" s="220" t="s">
        <v>2243</v>
      </c>
      <c r="H2032" s="74">
        <v>1</v>
      </c>
      <c r="I2032" s="74">
        <v>1</v>
      </c>
      <c r="J2032" s="70">
        <v>2134.813470673</v>
      </c>
      <c r="K2032" s="70">
        <v>2134.813470673</v>
      </c>
      <c r="L2032" s="70">
        <v>0</v>
      </c>
      <c r="M2032" s="182" t="s">
        <v>2079</v>
      </c>
      <c r="N2032" s="182" t="s">
        <v>2089</v>
      </c>
      <c r="O2032" s="33" t="s">
        <v>1997</v>
      </c>
      <c r="P2032" s="182" t="s">
        <v>2196</v>
      </c>
      <c r="Q2032" s="182" t="s">
        <v>2082</v>
      </c>
      <c r="R2032" s="182" t="s">
        <v>2145</v>
      </c>
      <c r="S2032" s="33" t="s">
        <v>2105</v>
      </c>
      <c r="T2032" s="74" t="s">
        <v>664</v>
      </c>
      <c r="U2032" s="35" t="s">
        <v>1463</v>
      </c>
      <c r="V2032" s="195"/>
      <c r="W2032" s="196" t="s">
        <v>2174</v>
      </c>
    </row>
    <row r="2033" s="83" customFormat="1" ht="26" customHeight="1" spans="1:23">
      <c r="A2033" s="31" t="s">
        <v>1856</v>
      </c>
      <c r="B2033" s="73" t="s">
        <v>20</v>
      </c>
      <c r="C2033" s="31" t="s">
        <v>6687</v>
      </c>
      <c r="D2033" s="73" t="s">
        <v>6688</v>
      </c>
      <c r="E2033" s="198">
        <v>45473</v>
      </c>
      <c r="F2033" s="199" t="s">
        <v>6674</v>
      </c>
      <c r="G2033" s="220" t="s">
        <v>2195</v>
      </c>
      <c r="H2033" s="74">
        <v>1</v>
      </c>
      <c r="I2033" s="242">
        <v>70</v>
      </c>
      <c r="J2033" s="70">
        <v>13449.3248652399</v>
      </c>
      <c r="K2033" s="70">
        <v>5323.69109249079</v>
      </c>
      <c r="L2033" s="70">
        <v>8125.63377274911</v>
      </c>
      <c r="M2033" s="182" t="s">
        <v>2079</v>
      </c>
      <c r="N2033" s="182" t="s">
        <v>2089</v>
      </c>
      <c r="O2033" s="33" t="s">
        <v>1997</v>
      </c>
      <c r="P2033" s="182" t="s">
        <v>2081</v>
      </c>
      <c r="Q2033" s="182" t="s">
        <v>2103</v>
      </c>
      <c r="R2033" s="182" t="s">
        <v>2104</v>
      </c>
      <c r="S2033" s="33" t="s">
        <v>2105</v>
      </c>
      <c r="T2033" s="74" t="s">
        <v>664</v>
      </c>
      <c r="U2033" s="35" t="s">
        <v>1463</v>
      </c>
      <c r="V2033" s="195"/>
      <c r="W2033" s="196" t="s">
        <v>2174</v>
      </c>
    </row>
    <row r="2034" s="83" customFormat="1" ht="26" customHeight="1" spans="1:23">
      <c r="A2034" s="31" t="s">
        <v>1856</v>
      </c>
      <c r="B2034" s="197" t="s">
        <v>20</v>
      </c>
      <c r="C2034" s="31" t="s">
        <v>6689</v>
      </c>
      <c r="D2034" s="197" t="s">
        <v>6690</v>
      </c>
      <c r="E2034" s="198">
        <v>45473</v>
      </c>
      <c r="F2034" s="199" t="s">
        <v>6674</v>
      </c>
      <c r="G2034" s="73" t="s">
        <v>2243</v>
      </c>
      <c r="H2034" s="73">
        <v>1</v>
      </c>
      <c r="I2034" s="73">
        <v>1</v>
      </c>
      <c r="J2034" s="70">
        <v>69381.4377968725</v>
      </c>
      <c r="K2034" s="70">
        <v>69381.4377968725</v>
      </c>
      <c r="L2034" s="70">
        <v>0</v>
      </c>
      <c r="M2034" s="182" t="s">
        <v>2079</v>
      </c>
      <c r="N2034" s="182" t="s">
        <v>2089</v>
      </c>
      <c r="O2034" s="33" t="s">
        <v>1997</v>
      </c>
      <c r="P2034" s="182" t="s">
        <v>2196</v>
      </c>
      <c r="Q2034" s="182" t="s">
        <v>2082</v>
      </c>
      <c r="R2034" s="182" t="s">
        <v>2145</v>
      </c>
      <c r="S2034" s="33" t="s">
        <v>2105</v>
      </c>
      <c r="T2034" s="74" t="s">
        <v>664</v>
      </c>
      <c r="U2034" s="35" t="s">
        <v>1463</v>
      </c>
      <c r="V2034" s="195"/>
      <c r="W2034" s="196" t="s">
        <v>2174</v>
      </c>
    </row>
    <row r="2035" s="83" customFormat="1" ht="26" customHeight="1" spans="1:23">
      <c r="A2035" s="31" t="s">
        <v>1856</v>
      </c>
      <c r="B2035" s="197" t="s">
        <v>20</v>
      </c>
      <c r="C2035" s="31" t="s">
        <v>6691</v>
      </c>
      <c r="D2035" s="197" t="s">
        <v>6692</v>
      </c>
      <c r="E2035" s="198">
        <v>45473</v>
      </c>
      <c r="F2035" s="199" t="s">
        <v>6674</v>
      </c>
      <c r="G2035" s="220" t="s">
        <v>2195</v>
      </c>
      <c r="H2035" s="74">
        <v>5</v>
      </c>
      <c r="I2035" s="74">
        <v>50</v>
      </c>
      <c r="J2035" s="70">
        <v>24016.6515450712</v>
      </c>
      <c r="K2035" s="70">
        <v>1901.31824731814</v>
      </c>
      <c r="L2035" s="70">
        <v>22115.3332977531</v>
      </c>
      <c r="M2035" s="182" t="s">
        <v>2079</v>
      </c>
      <c r="N2035" s="182" t="s">
        <v>2089</v>
      </c>
      <c r="O2035" s="33" t="s">
        <v>1997</v>
      </c>
      <c r="P2035" s="182" t="s">
        <v>2081</v>
      </c>
      <c r="Q2035" s="182" t="s">
        <v>2103</v>
      </c>
      <c r="R2035" s="182" t="s">
        <v>2104</v>
      </c>
      <c r="S2035" s="33" t="s">
        <v>2105</v>
      </c>
      <c r="T2035" s="74" t="s">
        <v>664</v>
      </c>
      <c r="U2035" s="35" t="s">
        <v>1463</v>
      </c>
      <c r="V2035" s="195"/>
      <c r="W2035" s="196" t="s">
        <v>2174</v>
      </c>
    </row>
    <row r="2036" s="83" customFormat="1" ht="26" customHeight="1" spans="1:23">
      <c r="A2036" s="31" t="s">
        <v>1856</v>
      </c>
      <c r="B2036" s="197" t="s">
        <v>20</v>
      </c>
      <c r="C2036" s="31" t="s">
        <v>6693</v>
      </c>
      <c r="D2036" s="197" t="s">
        <v>6694</v>
      </c>
      <c r="E2036" s="198">
        <v>45473</v>
      </c>
      <c r="F2036" s="199" t="s">
        <v>6674</v>
      </c>
      <c r="G2036" s="220" t="s">
        <v>2243</v>
      </c>
      <c r="H2036" s="74">
        <v>10</v>
      </c>
      <c r="I2036" s="74">
        <v>1</v>
      </c>
      <c r="J2036" s="75">
        <v>1016064.47136681</v>
      </c>
      <c r="K2036" s="70">
        <v>40219.2186582696</v>
      </c>
      <c r="L2036" s="70">
        <v>975845.25270854</v>
      </c>
      <c r="M2036" s="182" t="s">
        <v>2079</v>
      </c>
      <c r="N2036" s="182" t="s">
        <v>2089</v>
      </c>
      <c r="O2036" s="33" t="s">
        <v>1997</v>
      </c>
      <c r="P2036" s="182" t="s">
        <v>2081</v>
      </c>
      <c r="Q2036" s="182" t="s">
        <v>2103</v>
      </c>
      <c r="R2036" s="182" t="s">
        <v>2104</v>
      </c>
      <c r="S2036" s="33" t="s">
        <v>2105</v>
      </c>
      <c r="T2036" s="74" t="s">
        <v>664</v>
      </c>
      <c r="U2036" s="35" t="s">
        <v>1463</v>
      </c>
      <c r="V2036" s="195"/>
      <c r="W2036" s="196" t="s">
        <v>2174</v>
      </c>
    </row>
    <row r="2037" s="83" customFormat="1" ht="26" customHeight="1" spans="1:23">
      <c r="A2037" s="31" t="s">
        <v>1856</v>
      </c>
      <c r="B2037" s="73" t="s">
        <v>20</v>
      </c>
      <c r="C2037" s="31" t="s">
        <v>6695</v>
      </c>
      <c r="D2037" s="73" t="s">
        <v>6696</v>
      </c>
      <c r="E2037" s="198">
        <v>45473</v>
      </c>
      <c r="F2037" s="199" t="s">
        <v>6674</v>
      </c>
      <c r="G2037" s="220" t="s">
        <v>2243</v>
      </c>
      <c r="H2037" s="74">
        <v>10</v>
      </c>
      <c r="I2037" s="74">
        <v>1</v>
      </c>
      <c r="J2037" s="70">
        <v>40027.7525751187</v>
      </c>
      <c r="K2037" s="70">
        <v>1584.43187276512</v>
      </c>
      <c r="L2037" s="70">
        <v>38443.3207023536</v>
      </c>
      <c r="M2037" s="182" t="s">
        <v>2079</v>
      </c>
      <c r="N2037" s="182" t="s">
        <v>2089</v>
      </c>
      <c r="O2037" s="33" t="s">
        <v>1997</v>
      </c>
      <c r="P2037" s="182" t="s">
        <v>2081</v>
      </c>
      <c r="Q2037" s="182" t="s">
        <v>2103</v>
      </c>
      <c r="R2037" s="182" t="s">
        <v>2104</v>
      </c>
      <c r="S2037" s="33" t="s">
        <v>2105</v>
      </c>
      <c r="T2037" s="74" t="s">
        <v>664</v>
      </c>
      <c r="U2037" s="35" t="s">
        <v>1463</v>
      </c>
      <c r="V2037" s="195"/>
      <c r="W2037" s="196" t="s">
        <v>2174</v>
      </c>
    </row>
    <row r="2038" s="83" customFormat="1" ht="26" customHeight="1" spans="1:23">
      <c r="A2038" s="31" t="s">
        <v>1856</v>
      </c>
      <c r="B2038" s="197" t="s">
        <v>20</v>
      </c>
      <c r="C2038" s="31" t="s">
        <v>6697</v>
      </c>
      <c r="D2038" s="197" t="s">
        <v>2588</v>
      </c>
      <c r="E2038" s="198">
        <v>45473</v>
      </c>
      <c r="F2038" s="199" t="s">
        <v>6674</v>
      </c>
      <c r="G2038" s="220" t="s">
        <v>2243</v>
      </c>
      <c r="H2038" s="74">
        <v>10</v>
      </c>
      <c r="I2038" s="74">
        <v>1</v>
      </c>
      <c r="J2038" s="70">
        <v>28072.79713935</v>
      </c>
      <c r="K2038" s="70">
        <v>1111.21488676594</v>
      </c>
      <c r="L2038" s="70">
        <v>26961.5822525841</v>
      </c>
      <c r="M2038" s="182" t="s">
        <v>2079</v>
      </c>
      <c r="N2038" s="182" t="s">
        <v>2089</v>
      </c>
      <c r="O2038" s="33" t="s">
        <v>1997</v>
      </c>
      <c r="P2038" s="182" t="s">
        <v>2081</v>
      </c>
      <c r="Q2038" s="182" t="s">
        <v>2103</v>
      </c>
      <c r="R2038" s="182" t="s">
        <v>2104</v>
      </c>
      <c r="S2038" s="33" t="s">
        <v>2105</v>
      </c>
      <c r="T2038" s="74" t="s">
        <v>664</v>
      </c>
      <c r="U2038" s="35" t="s">
        <v>1463</v>
      </c>
      <c r="V2038" s="243"/>
      <c r="W2038" s="196" t="s">
        <v>3223</v>
      </c>
    </row>
    <row r="2039" s="83" customFormat="1" ht="26" customHeight="1" spans="1:23">
      <c r="A2039" s="31" t="s">
        <v>2030</v>
      </c>
      <c r="B2039" s="197" t="s">
        <v>20</v>
      </c>
      <c r="C2039" s="31" t="s">
        <v>6698</v>
      </c>
      <c r="D2039" s="197" t="s">
        <v>6699</v>
      </c>
      <c r="E2039" s="198">
        <v>44560</v>
      </c>
      <c r="F2039" s="70" t="s">
        <v>1850</v>
      </c>
      <c r="G2039" s="220" t="s">
        <v>6700</v>
      </c>
      <c r="H2039" s="74">
        <v>20</v>
      </c>
      <c r="I2039" s="74">
        <v>1</v>
      </c>
      <c r="J2039" s="70">
        <v>7520588.72533265</v>
      </c>
      <c r="K2039" s="70">
        <v>1041914.89632213</v>
      </c>
      <c r="L2039" s="70">
        <v>6478673.82901052</v>
      </c>
      <c r="M2039" s="182" t="s">
        <v>2079</v>
      </c>
      <c r="N2039" s="182" t="s">
        <v>2089</v>
      </c>
      <c r="O2039" s="33" t="s">
        <v>1997</v>
      </c>
      <c r="P2039" s="182" t="s">
        <v>2081</v>
      </c>
      <c r="Q2039" s="182" t="s">
        <v>2103</v>
      </c>
      <c r="R2039" s="182" t="s">
        <v>2104</v>
      </c>
      <c r="S2039" s="33" t="s">
        <v>2105</v>
      </c>
      <c r="T2039" s="74" t="s">
        <v>664</v>
      </c>
      <c r="U2039" s="35" t="s">
        <v>1463</v>
      </c>
      <c r="V2039" s="243"/>
      <c r="W2039" s="196" t="s">
        <v>3223</v>
      </c>
    </row>
    <row r="2040" s="83" customFormat="1" ht="26" customHeight="1" spans="1:23">
      <c r="A2040" s="31" t="s">
        <v>2030</v>
      </c>
      <c r="B2040" s="197" t="s">
        <v>20</v>
      </c>
      <c r="C2040" s="31" t="s">
        <v>6701</v>
      </c>
      <c r="D2040" s="197" t="s">
        <v>6406</v>
      </c>
      <c r="E2040" s="198">
        <v>44560</v>
      </c>
      <c r="F2040" s="70" t="s">
        <v>1850</v>
      </c>
      <c r="G2040" s="220" t="s">
        <v>6702</v>
      </c>
      <c r="H2040" s="74">
        <v>10</v>
      </c>
      <c r="I2040" s="74">
        <v>1</v>
      </c>
      <c r="J2040" s="75">
        <v>124367.48730475</v>
      </c>
      <c r="K2040" s="70">
        <v>34460.1579406911</v>
      </c>
      <c r="L2040" s="70">
        <v>89907.3293640589</v>
      </c>
      <c r="M2040" s="182" t="s">
        <v>2079</v>
      </c>
      <c r="N2040" s="182" t="s">
        <v>2089</v>
      </c>
      <c r="O2040" s="33" t="s">
        <v>1997</v>
      </c>
      <c r="P2040" s="182" t="s">
        <v>2081</v>
      </c>
      <c r="Q2040" s="182" t="s">
        <v>2103</v>
      </c>
      <c r="R2040" s="182" t="s">
        <v>2104</v>
      </c>
      <c r="S2040" s="33" t="s">
        <v>2105</v>
      </c>
      <c r="T2040" s="74" t="s">
        <v>664</v>
      </c>
      <c r="U2040" s="35" t="s">
        <v>1463</v>
      </c>
      <c r="V2040" s="243"/>
      <c r="W2040" s="196" t="s">
        <v>3223</v>
      </c>
    </row>
    <row r="2041" s="83" customFormat="1" ht="26" customHeight="1" spans="1:23">
      <c r="A2041" s="31" t="s">
        <v>2030</v>
      </c>
      <c r="B2041" s="197" t="s">
        <v>20</v>
      </c>
      <c r="C2041" s="31" t="s">
        <v>6703</v>
      </c>
      <c r="D2041" s="197" t="s">
        <v>2087</v>
      </c>
      <c r="E2041" s="198">
        <v>44560</v>
      </c>
      <c r="F2041" s="70" t="s">
        <v>1850</v>
      </c>
      <c r="G2041" s="220" t="s">
        <v>6704</v>
      </c>
      <c r="H2041" s="74">
        <v>10</v>
      </c>
      <c r="I2041" s="74">
        <v>1</v>
      </c>
      <c r="J2041" s="70">
        <v>164974.918043325</v>
      </c>
      <c r="K2041" s="70">
        <v>45711.800207838</v>
      </c>
      <c r="L2041" s="70">
        <v>119263.117835487</v>
      </c>
      <c r="M2041" s="182" t="s">
        <v>2079</v>
      </c>
      <c r="N2041" s="182" t="s">
        <v>2089</v>
      </c>
      <c r="O2041" s="33" t="s">
        <v>2011</v>
      </c>
      <c r="P2041" s="182" t="s">
        <v>2081</v>
      </c>
      <c r="Q2041" s="182" t="s">
        <v>2103</v>
      </c>
      <c r="R2041" s="182" t="s">
        <v>2104</v>
      </c>
      <c r="S2041" s="33" t="s">
        <v>2105</v>
      </c>
      <c r="T2041" s="74" t="s">
        <v>664</v>
      </c>
      <c r="U2041" s="35" t="s">
        <v>1463</v>
      </c>
      <c r="V2041" s="240"/>
      <c r="W2041" s="241" t="s">
        <v>2174</v>
      </c>
    </row>
    <row r="2042" s="83" customFormat="1" ht="26" customHeight="1" spans="1:23">
      <c r="A2042" s="31" t="s">
        <v>2030</v>
      </c>
      <c r="B2042" s="197" t="s">
        <v>20</v>
      </c>
      <c r="C2042" s="31" t="s">
        <v>6705</v>
      </c>
      <c r="D2042" s="197" t="s">
        <v>5770</v>
      </c>
      <c r="E2042" s="198">
        <v>44560</v>
      </c>
      <c r="F2042" s="70" t="s">
        <v>1850</v>
      </c>
      <c r="G2042" s="220" t="s">
        <v>2243</v>
      </c>
      <c r="H2042" s="74">
        <v>10</v>
      </c>
      <c r="I2042" s="74">
        <v>2</v>
      </c>
      <c r="J2042" s="70">
        <v>564454.856334769</v>
      </c>
      <c r="K2042" s="70">
        <v>156401.033109426</v>
      </c>
      <c r="L2042" s="70">
        <v>408053.823225343</v>
      </c>
      <c r="M2042" s="182" t="s">
        <v>2079</v>
      </c>
      <c r="N2042" s="182" t="s">
        <v>2089</v>
      </c>
      <c r="O2042" s="33" t="s">
        <v>2011</v>
      </c>
      <c r="P2042" s="182" t="s">
        <v>2081</v>
      </c>
      <c r="Q2042" s="182" t="s">
        <v>2103</v>
      </c>
      <c r="R2042" s="182" t="s">
        <v>2104</v>
      </c>
      <c r="S2042" s="33" t="s">
        <v>2105</v>
      </c>
      <c r="T2042" s="74" t="s">
        <v>664</v>
      </c>
      <c r="U2042" s="35" t="s">
        <v>1463</v>
      </c>
      <c r="V2042" s="240"/>
      <c r="W2042" s="241"/>
    </row>
    <row r="2043" s="83" customFormat="1" ht="26" customHeight="1" spans="1:23">
      <c r="A2043" s="31" t="s">
        <v>2030</v>
      </c>
      <c r="B2043" s="197" t="s">
        <v>20</v>
      </c>
      <c r="C2043" s="31" t="s">
        <v>6706</v>
      </c>
      <c r="D2043" s="197" t="s">
        <v>6548</v>
      </c>
      <c r="E2043" s="198">
        <v>44560</v>
      </c>
      <c r="F2043" s="70" t="s">
        <v>1850</v>
      </c>
      <c r="G2043" s="220" t="s">
        <v>2243</v>
      </c>
      <c r="H2043" s="74">
        <v>10</v>
      </c>
      <c r="I2043" s="74">
        <v>1</v>
      </c>
      <c r="J2043" s="70">
        <v>624614.012984509</v>
      </c>
      <c r="K2043" s="70">
        <v>173070.132764458</v>
      </c>
      <c r="L2043" s="70">
        <v>451543.880220051</v>
      </c>
      <c r="M2043" s="182" t="s">
        <v>2079</v>
      </c>
      <c r="N2043" s="182" t="s">
        <v>2089</v>
      </c>
      <c r="O2043" s="33" t="s">
        <v>2011</v>
      </c>
      <c r="P2043" s="182" t="s">
        <v>2081</v>
      </c>
      <c r="Q2043" s="182" t="s">
        <v>2103</v>
      </c>
      <c r="R2043" s="182" t="s">
        <v>2104</v>
      </c>
      <c r="S2043" s="33" t="s">
        <v>2105</v>
      </c>
      <c r="T2043" s="74" t="s">
        <v>664</v>
      </c>
      <c r="U2043" s="35" t="s">
        <v>1463</v>
      </c>
      <c r="V2043" s="240"/>
      <c r="W2043" s="241"/>
    </row>
    <row r="2044" s="83" customFormat="1" ht="26" customHeight="1" spans="1:23">
      <c r="A2044" s="31" t="s">
        <v>1722</v>
      </c>
      <c r="B2044" s="197" t="s">
        <v>20</v>
      </c>
      <c r="C2044" s="31" t="s">
        <v>6707</v>
      </c>
      <c r="D2044" s="197" t="s">
        <v>6708</v>
      </c>
      <c r="E2044" s="198">
        <v>45235</v>
      </c>
      <c r="F2044" s="70" t="s">
        <v>1059</v>
      </c>
      <c r="G2044" s="220" t="s">
        <v>2243</v>
      </c>
      <c r="H2044" s="74">
        <v>20</v>
      </c>
      <c r="I2044" s="74">
        <v>1</v>
      </c>
      <c r="J2044" s="70">
        <v>16756621.2803175</v>
      </c>
      <c r="K2044" s="70">
        <v>795939.510815081</v>
      </c>
      <c r="L2044" s="70">
        <v>15960681.7695024</v>
      </c>
      <c r="M2044" s="182" t="s">
        <v>2079</v>
      </c>
      <c r="N2044" s="182" t="s">
        <v>2089</v>
      </c>
      <c r="O2044" s="33" t="s">
        <v>2011</v>
      </c>
      <c r="P2044" s="182" t="s">
        <v>2081</v>
      </c>
      <c r="Q2044" s="182" t="s">
        <v>2103</v>
      </c>
      <c r="R2044" s="182" t="s">
        <v>2104</v>
      </c>
      <c r="S2044" s="33" t="s">
        <v>2105</v>
      </c>
      <c r="T2044" s="74" t="s">
        <v>664</v>
      </c>
      <c r="U2044" s="35" t="s">
        <v>880</v>
      </c>
      <c r="V2044" s="240"/>
      <c r="W2044" s="241"/>
    </row>
    <row r="2045" s="83" customFormat="1" ht="26" customHeight="1" spans="1:23">
      <c r="A2045" s="31" t="s">
        <v>1722</v>
      </c>
      <c r="B2045" s="197" t="s">
        <v>20</v>
      </c>
      <c r="C2045" s="31" t="s">
        <v>6709</v>
      </c>
      <c r="D2045" s="197" t="s">
        <v>6710</v>
      </c>
      <c r="E2045" s="198">
        <v>45235</v>
      </c>
      <c r="F2045" s="70" t="s">
        <v>1059</v>
      </c>
      <c r="G2045" s="220" t="s">
        <v>2243</v>
      </c>
      <c r="H2045" s="74">
        <v>10</v>
      </c>
      <c r="I2045" s="74">
        <v>1</v>
      </c>
      <c r="J2045" s="70">
        <v>350152.944276783</v>
      </c>
      <c r="K2045" s="70">
        <v>33264.5297062944</v>
      </c>
      <c r="L2045" s="70">
        <v>316888.414570489</v>
      </c>
      <c r="M2045" s="182" t="s">
        <v>2079</v>
      </c>
      <c r="N2045" s="182" t="s">
        <v>2089</v>
      </c>
      <c r="O2045" s="33" t="s">
        <v>2011</v>
      </c>
      <c r="P2045" s="182" t="s">
        <v>2081</v>
      </c>
      <c r="Q2045" s="182" t="s">
        <v>2103</v>
      </c>
      <c r="R2045" s="182" t="s">
        <v>2104</v>
      </c>
      <c r="S2045" s="33" t="s">
        <v>2105</v>
      </c>
      <c r="T2045" s="74" t="s">
        <v>664</v>
      </c>
      <c r="U2045" s="35" t="s">
        <v>880</v>
      </c>
      <c r="V2045" s="240"/>
      <c r="W2045" s="241"/>
    </row>
    <row r="2046" s="83" customFormat="1" ht="26" customHeight="1" spans="1:23">
      <c r="A2046" s="31" t="s">
        <v>1722</v>
      </c>
      <c r="B2046" s="197" t="s">
        <v>20</v>
      </c>
      <c r="C2046" s="31" t="s">
        <v>6711</v>
      </c>
      <c r="D2046" s="197" t="s">
        <v>4253</v>
      </c>
      <c r="E2046" s="198">
        <v>45235</v>
      </c>
      <c r="F2046" s="70" t="s">
        <v>1059</v>
      </c>
      <c r="G2046" s="220" t="s">
        <v>2243</v>
      </c>
      <c r="H2046" s="74">
        <v>10</v>
      </c>
      <c r="I2046" s="74">
        <v>1</v>
      </c>
      <c r="J2046" s="70">
        <v>2506678.02540576</v>
      </c>
      <c r="K2046" s="70">
        <v>238134.412413547</v>
      </c>
      <c r="L2046" s="70">
        <v>2268543.61299221</v>
      </c>
      <c r="M2046" s="182" t="s">
        <v>2079</v>
      </c>
      <c r="N2046" s="182" t="s">
        <v>2089</v>
      </c>
      <c r="O2046" s="33" t="s">
        <v>2011</v>
      </c>
      <c r="P2046" s="182" t="s">
        <v>2081</v>
      </c>
      <c r="Q2046" s="182" t="s">
        <v>2103</v>
      </c>
      <c r="R2046" s="182" t="s">
        <v>2104</v>
      </c>
      <c r="S2046" s="33" t="s">
        <v>2105</v>
      </c>
      <c r="T2046" s="74" t="s">
        <v>664</v>
      </c>
      <c r="U2046" s="35" t="s">
        <v>880</v>
      </c>
      <c r="V2046" s="240"/>
      <c r="W2046" s="241"/>
    </row>
    <row r="2047" s="83" customFormat="1" ht="26" customHeight="1" spans="1:23">
      <c r="A2047" s="31" t="s">
        <v>1854</v>
      </c>
      <c r="B2047" s="52" t="s">
        <v>20</v>
      </c>
      <c r="C2047" s="31" t="s">
        <v>6712</v>
      </c>
      <c r="D2047" s="52" t="s">
        <v>5404</v>
      </c>
      <c r="E2047" s="53">
        <v>44926</v>
      </c>
      <c r="F2047" s="54" t="s">
        <v>756</v>
      </c>
      <c r="G2047" s="52" t="s">
        <v>6713</v>
      </c>
      <c r="H2047" s="55">
        <v>10</v>
      </c>
      <c r="I2047" s="54">
        <v>1</v>
      </c>
      <c r="J2047" s="51">
        <v>1780377.60727114</v>
      </c>
      <c r="K2047" s="51">
        <v>324177.089323953</v>
      </c>
      <c r="L2047" s="48">
        <v>1456200.51794719</v>
      </c>
      <c r="M2047" s="40" t="s">
        <v>2079</v>
      </c>
      <c r="N2047" s="55" t="s">
        <v>2089</v>
      </c>
      <c r="O2047" s="33" t="s">
        <v>1997</v>
      </c>
      <c r="P2047" s="55" t="s">
        <v>2081</v>
      </c>
      <c r="Q2047" s="33" t="s">
        <v>2103</v>
      </c>
      <c r="R2047" s="33" t="s">
        <v>2104</v>
      </c>
      <c r="S2047" s="33" t="s">
        <v>2084</v>
      </c>
      <c r="T2047" s="55" t="s">
        <v>2081</v>
      </c>
      <c r="U2047" s="35" t="s">
        <v>884</v>
      </c>
      <c r="V2047" s="240"/>
      <c r="W2047" s="241"/>
    </row>
    <row r="2048" s="83" customFormat="1" ht="26" customHeight="1" spans="1:23">
      <c r="A2048" s="31" t="s">
        <v>1854</v>
      </c>
      <c r="B2048" s="52" t="s">
        <v>20</v>
      </c>
      <c r="C2048" s="31" t="s">
        <v>6714</v>
      </c>
      <c r="D2048" s="52" t="s">
        <v>5407</v>
      </c>
      <c r="E2048" s="53">
        <v>44926</v>
      </c>
      <c r="F2048" s="54" t="s">
        <v>756</v>
      </c>
      <c r="G2048" s="52" t="s">
        <v>6715</v>
      </c>
      <c r="H2048" s="55">
        <v>10</v>
      </c>
      <c r="I2048" s="54">
        <v>1</v>
      </c>
      <c r="J2048" s="51">
        <v>1170762.88575881</v>
      </c>
      <c r="K2048" s="51">
        <v>213176.408781917</v>
      </c>
      <c r="L2048" s="48">
        <v>957586.476976893</v>
      </c>
      <c r="M2048" s="40" t="s">
        <v>2079</v>
      </c>
      <c r="N2048" s="55" t="s">
        <v>2089</v>
      </c>
      <c r="O2048" s="33" t="s">
        <v>1997</v>
      </c>
      <c r="P2048" s="55" t="s">
        <v>2081</v>
      </c>
      <c r="Q2048" s="33" t="s">
        <v>2103</v>
      </c>
      <c r="R2048" s="33" t="s">
        <v>2104</v>
      </c>
      <c r="S2048" s="33" t="s">
        <v>2084</v>
      </c>
      <c r="T2048" s="55" t="s">
        <v>2081</v>
      </c>
      <c r="U2048" s="35" t="s">
        <v>884</v>
      </c>
      <c r="V2048" s="240"/>
      <c r="W2048" s="241"/>
    </row>
    <row r="2049" s="83" customFormat="1" ht="26" customHeight="1" spans="1:23">
      <c r="A2049" s="31" t="s">
        <v>1854</v>
      </c>
      <c r="B2049" s="52" t="s">
        <v>20</v>
      </c>
      <c r="C2049" s="31" t="s">
        <v>6716</v>
      </c>
      <c r="D2049" s="52" t="s">
        <v>4089</v>
      </c>
      <c r="E2049" s="53">
        <v>44926</v>
      </c>
      <c r="F2049" s="54" t="s">
        <v>756</v>
      </c>
      <c r="G2049" s="52" t="s">
        <v>6717</v>
      </c>
      <c r="H2049" s="55">
        <v>10</v>
      </c>
      <c r="I2049" s="54">
        <v>1</v>
      </c>
      <c r="J2049" s="51">
        <v>150364.538639459</v>
      </c>
      <c r="K2049" s="51">
        <v>27378.8764106015</v>
      </c>
      <c r="L2049" s="48">
        <v>122985.662228858</v>
      </c>
      <c r="M2049" s="40" t="s">
        <v>2079</v>
      </c>
      <c r="N2049" s="55" t="s">
        <v>2089</v>
      </c>
      <c r="O2049" s="33" t="s">
        <v>1997</v>
      </c>
      <c r="P2049" s="55" t="s">
        <v>2081</v>
      </c>
      <c r="Q2049" s="33" t="s">
        <v>2103</v>
      </c>
      <c r="R2049" s="33" t="s">
        <v>2104</v>
      </c>
      <c r="S2049" s="33" t="s">
        <v>2084</v>
      </c>
      <c r="T2049" s="55" t="s">
        <v>2081</v>
      </c>
      <c r="U2049" s="35" t="s">
        <v>884</v>
      </c>
      <c r="V2049" s="240"/>
      <c r="W2049" s="241"/>
    </row>
    <row r="2050" s="83" customFormat="1" ht="26" customHeight="1" spans="1:23">
      <c r="A2050" s="31" t="s">
        <v>1854</v>
      </c>
      <c r="B2050" s="52" t="s">
        <v>20</v>
      </c>
      <c r="C2050" s="31" t="s">
        <v>6718</v>
      </c>
      <c r="D2050" s="52" t="s">
        <v>6719</v>
      </c>
      <c r="E2050" s="53">
        <v>44926</v>
      </c>
      <c r="F2050" s="54" t="s">
        <v>756</v>
      </c>
      <c r="G2050" s="52" t="s">
        <v>6720</v>
      </c>
      <c r="H2050" s="55">
        <v>10</v>
      </c>
      <c r="I2050" s="54">
        <v>1</v>
      </c>
      <c r="J2050" s="51">
        <v>306284.9996972</v>
      </c>
      <c r="K2050" s="51">
        <v>55769.3936948652</v>
      </c>
      <c r="L2050" s="48">
        <v>250515.606002335</v>
      </c>
      <c r="M2050" s="40" t="s">
        <v>2079</v>
      </c>
      <c r="N2050" s="55" t="s">
        <v>2089</v>
      </c>
      <c r="O2050" s="33" t="s">
        <v>1997</v>
      </c>
      <c r="P2050" s="55" t="s">
        <v>2081</v>
      </c>
      <c r="Q2050" s="33" t="s">
        <v>2103</v>
      </c>
      <c r="R2050" s="33" t="s">
        <v>2104</v>
      </c>
      <c r="S2050" s="33" t="s">
        <v>2084</v>
      </c>
      <c r="T2050" s="55" t="s">
        <v>2081</v>
      </c>
      <c r="U2050" s="35" t="s">
        <v>884</v>
      </c>
      <c r="V2050" s="240"/>
      <c r="W2050" s="241"/>
    </row>
    <row r="2051" s="83" customFormat="1" ht="26" customHeight="1" spans="1:23">
      <c r="A2051" s="31" t="s">
        <v>1854</v>
      </c>
      <c r="B2051" s="52" t="s">
        <v>20</v>
      </c>
      <c r="C2051" s="31" t="s">
        <v>6721</v>
      </c>
      <c r="D2051" s="52" t="s">
        <v>2684</v>
      </c>
      <c r="E2051" s="53">
        <v>44926</v>
      </c>
      <c r="F2051" s="54" t="s">
        <v>756</v>
      </c>
      <c r="G2051" s="52" t="s">
        <v>6722</v>
      </c>
      <c r="H2051" s="55">
        <v>10</v>
      </c>
      <c r="I2051" s="54">
        <v>1</v>
      </c>
      <c r="J2051" s="51">
        <v>93977.8366496618</v>
      </c>
      <c r="K2051" s="51">
        <v>17111.7977566259</v>
      </c>
      <c r="L2051" s="48">
        <v>76866.0388930359</v>
      </c>
      <c r="M2051" s="40" t="s">
        <v>2079</v>
      </c>
      <c r="N2051" s="55" t="s">
        <v>2089</v>
      </c>
      <c r="O2051" s="33" t="s">
        <v>1997</v>
      </c>
      <c r="P2051" s="55" t="s">
        <v>2081</v>
      </c>
      <c r="Q2051" s="33" t="s">
        <v>2103</v>
      </c>
      <c r="R2051" s="33" t="s">
        <v>2104</v>
      </c>
      <c r="S2051" s="33" t="s">
        <v>2084</v>
      </c>
      <c r="T2051" s="55" t="s">
        <v>2081</v>
      </c>
      <c r="U2051" s="35" t="s">
        <v>884</v>
      </c>
      <c r="V2051" s="240"/>
      <c r="W2051" s="241"/>
    </row>
    <row r="2052" s="83" customFormat="1" ht="26" customHeight="1" spans="1:23">
      <c r="A2052" s="31" t="s">
        <v>1854</v>
      </c>
      <c r="B2052" s="52" t="s">
        <v>20</v>
      </c>
      <c r="C2052" s="31" t="s">
        <v>6723</v>
      </c>
      <c r="D2052" s="52" t="s">
        <v>6724</v>
      </c>
      <c r="E2052" s="53">
        <v>44926</v>
      </c>
      <c r="F2052" s="54" t="s">
        <v>756</v>
      </c>
      <c r="G2052" s="52" t="s">
        <v>6725</v>
      </c>
      <c r="H2052" s="55">
        <v>10</v>
      </c>
      <c r="I2052" s="54">
        <v>1</v>
      </c>
      <c r="J2052" s="51">
        <v>143153.660607221</v>
      </c>
      <c r="K2052" s="51">
        <v>26065.8957022315</v>
      </c>
      <c r="L2052" s="48">
        <v>117087.76490499</v>
      </c>
      <c r="M2052" s="40" t="s">
        <v>2079</v>
      </c>
      <c r="N2052" s="55" t="s">
        <v>2089</v>
      </c>
      <c r="O2052" s="33" t="s">
        <v>1997</v>
      </c>
      <c r="P2052" s="55" t="s">
        <v>2081</v>
      </c>
      <c r="Q2052" s="33" t="s">
        <v>2103</v>
      </c>
      <c r="R2052" s="33" t="s">
        <v>2104</v>
      </c>
      <c r="S2052" s="33" t="s">
        <v>2084</v>
      </c>
      <c r="T2052" s="55" t="s">
        <v>2081</v>
      </c>
      <c r="U2052" s="35" t="s">
        <v>884</v>
      </c>
      <c r="V2052" s="240"/>
      <c r="W2052" s="241"/>
    </row>
    <row r="2053" s="83" customFormat="1" ht="26" customHeight="1" spans="1:23">
      <c r="A2053" s="31" t="s">
        <v>1854</v>
      </c>
      <c r="B2053" s="52" t="s">
        <v>20</v>
      </c>
      <c r="C2053" s="31" t="s">
        <v>6726</v>
      </c>
      <c r="D2053" s="52" t="s">
        <v>4092</v>
      </c>
      <c r="E2053" s="53">
        <v>44926</v>
      </c>
      <c r="F2053" s="54" t="s">
        <v>756</v>
      </c>
      <c r="G2053" s="52" t="s">
        <v>6727</v>
      </c>
      <c r="H2053" s="55">
        <v>10</v>
      </c>
      <c r="I2053" s="54">
        <v>1</v>
      </c>
      <c r="J2053" s="51">
        <v>47402.65722832</v>
      </c>
      <c r="K2053" s="51">
        <v>8631.23383698993</v>
      </c>
      <c r="L2053" s="48">
        <v>38771.4233913301</v>
      </c>
      <c r="M2053" s="40" t="s">
        <v>2079</v>
      </c>
      <c r="N2053" s="55" t="s">
        <v>2089</v>
      </c>
      <c r="O2053" s="33" t="s">
        <v>1997</v>
      </c>
      <c r="P2053" s="55" t="s">
        <v>2081</v>
      </c>
      <c r="Q2053" s="33" t="s">
        <v>2103</v>
      </c>
      <c r="R2053" s="33" t="s">
        <v>2104</v>
      </c>
      <c r="S2053" s="33" t="s">
        <v>2084</v>
      </c>
      <c r="T2053" s="55" t="s">
        <v>2081</v>
      </c>
      <c r="U2053" s="35" t="s">
        <v>884</v>
      </c>
      <c r="V2053" s="240"/>
      <c r="W2053" s="244"/>
    </row>
    <row r="2054" s="83" customFormat="1" ht="26" customHeight="1" spans="1:23">
      <c r="A2054" s="31" t="s">
        <v>1854</v>
      </c>
      <c r="B2054" s="52" t="s">
        <v>20</v>
      </c>
      <c r="C2054" s="31" t="s">
        <v>6728</v>
      </c>
      <c r="D2054" s="52" t="s">
        <v>2586</v>
      </c>
      <c r="E2054" s="53">
        <v>44926</v>
      </c>
      <c r="F2054" s="54" t="s">
        <v>756</v>
      </c>
      <c r="G2054" s="245" t="s">
        <v>2243</v>
      </c>
      <c r="H2054" s="55">
        <v>10</v>
      </c>
      <c r="I2054" s="54">
        <v>1</v>
      </c>
      <c r="J2054" s="51">
        <v>881973.13112343</v>
      </c>
      <c r="K2054" s="51">
        <v>160592.607625391</v>
      </c>
      <c r="L2054" s="48">
        <v>721380.523498039</v>
      </c>
      <c r="M2054" s="40" t="s">
        <v>2079</v>
      </c>
      <c r="N2054" s="55" t="s">
        <v>2089</v>
      </c>
      <c r="O2054" s="33" t="s">
        <v>1997</v>
      </c>
      <c r="P2054" s="55" t="s">
        <v>2081</v>
      </c>
      <c r="Q2054" s="33" t="s">
        <v>2103</v>
      </c>
      <c r="R2054" s="33" t="s">
        <v>2104</v>
      </c>
      <c r="S2054" s="33" t="s">
        <v>2084</v>
      </c>
      <c r="T2054" s="55" t="s">
        <v>2081</v>
      </c>
      <c r="U2054" s="35" t="s">
        <v>884</v>
      </c>
      <c r="V2054" s="243"/>
      <c r="W2054" s="196" t="s">
        <v>414</v>
      </c>
    </row>
    <row r="2055" s="83" customFormat="1" ht="26" customHeight="1" spans="1:23">
      <c r="A2055" s="31" t="s">
        <v>1854</v>
      </c>
      <c r="B2055" s="52" t="s">
        <v>20</v>
      </c>
      <c r="C2055" s="31" t="s">
        <v>6729</v>
      </c>
      <c r="D2055" s="52" t="s">
        <v>6730</v>
      </c>
      <c r="E2055" s="53">
        <v>44926</v>
      </c>
      <c r="F2055" s="54" t="s">
        <v>756</v>
      </c>
      <c r="G2055" s="245" t="s">
        <v>2136</v>
      </c>
      <c r="H2055" s="55">
        <v>3</v>
      </c>
      <c r="I2055" s="54">
        <v>180</v>
      </c>
      <c r="J2055" s="51">
        <v>1486247.62712264</v>
      </c>
      <c r="K2055" s="51">
        <v>902069.740350824</v>
      </c>
      <c r="L2055" s="48">
        <v>584177.886771815</v>
      </c>
      <c r="M2055" s="55" t="s">
        <v>2137</v>
      </c>
      <c r="N2055" s="54" t="s">
        <v>2138</v>
      </c>
      <c r="O2055" s="33" t="s">
        <v>1997</v>
      </c>
      <c r="P2055" s="55" t="s">
        <v>2081</v>
      </c>
      <c r="Q2055" s="33" t="s">
        <v>2103</v>
      </c>
      <c r="R2055" s="33" t="s">
        <v>2104</v>
      </c>
      <c r="S2055" s="33" t="s">
        <v>2084</v>
      </c>
      <c r="T2055" s="55" t="s">
        <v>2081</v>
      </c>
      <c r="U2055" s="35" t="s">
        <v>884</v>
      </c>
      <c r="V2055" s="243"/>
      <c r="W2055" s="196" t="s">
        <v>414</v>
      </c>
    </row>
    <row r="2056" s="83" customFormat="1" ht="26" customHeight="1" spans="1:23">
      <c r="A2056" s="31" t="s">
        <v>1854</v>
      </c>
      <c r="B2056" s="52" t="s">
        <v>20</v>
      </c>
      <c r="C2056" s="31" t="s">
        <v>6731</v>
      </c>
      <c r="D2056" s="52" t="s">
        <v>4846</v>
      </c>
      <c r="E2056" s="53">
        <v>44926</v>
      </c>
      <c r="F2056" s="54" t="s">
        <v>756</v>
      </c>
      <c r="G2056" s="245" t="s">
        <v>2136</v>
      </c>
      <c r="H2056" s="55">
        <v>3</v>
      </c>
      <c r="I2056" s="54">
        <v>100</v>
      </c>
      <c r="J2056" s="51">
        <v>728552.758393451</v>
      </c>
      <c r="K2056" s="51">
        <v>442191.049191581</v>
      </c>
      <c r="L2056" s="48">
        <v>286361.70920187</v>
      </c>
      <c r="M2056" s="55" t="s">
        <v>2137</v>
      </c>
      <c r="N2056" s="54" t="s">
        <v>2138</v>
      </c>
      <c r="O2056" s="33" t="s">
        <v>1997</v>
      </c>
      <c r="P2056" s="55" t="s">
        <v>2081</v>
      </c>
      <c r="Q2056" s="33" t="s">
        <v>2103</v>
      </c>
      <c r="R2056" s="33" t="s">
        <v>2104</v>
      </c>
      <c r="S2056" s="33" t="s">
        <v>2084</v>
      </c>
      <c r="T2056" s="55" t="s">
        <v>2081</v>
      </c>
      <c r="U2056" s="35" t="s">
        <v>884</v>
      </c>
      <c r="V2056" s="243"/>
      <c r="W2056" s="196" t="s">
        <v>414</v>
      </c>
    </row>
    <row r="2057" s="83" customFormat="1" ht="26" customHeight="1" spans="1:23">
      <c r="A2057" s="31" t="s">
        <v>1854</v>
      </c>
      <c r="B2057" s="52" t="s">
        <v>20</v>
      </c>
      <c r="C2057" s="31" t="s">
        <v>6732</v>
      </c>
      <c r="D2057" s="52" t="s">
        <v>1389</v>
      </c>
      <c r="E2057" s="53">
        <v>44926</v>
      </c>
      <c r="F2057" s="54" t="s">
        <v>756</v>
      </c>
      <c r="G2057" s="245" t="s">
        <v>2243</v>
      </c>
      <c r="H2057" s="55">
        <v>1</v>
      </c>
      <c r="I2057" s="54">
        <v>1</v>
      </c>
      <c r="J2057" s="51">
        <v>118211.115282593</v>
      </c>
      <c r="K2057" s="51">
        <v>112300.559518463</v>
      </c>
      <c r="L2057" s="48">
        <v>5910.55576412965</v>
      </c>
      <c r="M2057" s="55" t="s">
        <v>2123</v>
      </c>
      <c r="N2057" s="55" t="s">
        <v>2124</v>
      </c>
      <c r="O2057" s="33" t="s">
        <v>1997</v>
      </c>
      <c r="P2057" s="55" t="s">
        <v>2081</v>
      </c>
      <c r="Q2057" s="33" t="s">
        <v>2103</v>
      </c>
      <c r="R2057" s="33" t="s">
        <v>2104</v>
      </c>
      <c r="S2057" s="33" t="s">
        <v>2084</v>
      </c>
      <c r="T2057" s="55" t="s">
        <v>2081</v>
      </c>
      <c r="U2057" s="35" t="s">
        <v>884</v>
      </c>
      <c r="V2057" s="243"/>
      <c r="W2057" s="196" t="s">
        <v>414</v>
      </c>
    </row>
    <row r="2058" s="83" customFormat="1" ht="26" customHeight="1" spans="1:23">
      <c r="A2058" s="31" t="s">
        <v>1854</v>
      </c>
      <c r="B2058" s="52" t="s">
        <v>20</v>
      </c>
      <c r="C2058" s="31" t="s">
        <v>6733</v>
      </c>
      <c r="D2058" s="52" t="s">
        <v>4820</v>
      </c>
      <c r="E2058" s="53">
        <v>44926</v>
      </c>
      <c r="F2058" s="54" t="s">
        <v>756</v>
      </c>
      <c r="G2058" s="245" t="s">
        <v>2092</v>
      </c>
      <c r="H2058" s="55">
        <v>5</v>
      </c>
      <c r="I2058" s="54">
        <v>1</v>
      </c>
      <c r="J2058" s="51">
        <v>47284.4461130374</v>
      </c>
      <c r="K2058" s="51">
        <v>17219.4191261645</v>
      </c>
      <c r="L2058" s="48">
        <v>30065.0269868729</v>
      </c>
      <c r="M2058" s="55" t="s">
        <v>2079</v>
      </c>
      <c r="N2058" s="55" t="s">
        <v>2089</v>
      </c>
      <c r="O2058" s="33" t="s">
        <v>1997</v>
      </c>
      <c r="P2058" s="55" t="s">
        <v>2081</v>
      </c>
      <c r="Q2058" s="33" t="s">
        <v>2103</v>
      </c>
      <c r="R2058" s="33" t="s">
        <v>2104</v>
      </c>
      <c r="S2058" s="33" t="s">
        <v>2084</v>
      </c>
      <c r="T2058" s="55" t="s">
        <v>2081</v>
      </c>
      <c r="U2058" s="35" t="s">
        <v>884</v>
      </c>
      <c r="V2058" s="243"/>
      <c r="W2058" s="196" t="s">
        <v>414</v>
      </c>
    </row>
    <row r="2059" s="83" customFormat="1" ht="26" customHeight="1" spans="1:23">
      <c r="A2059" s="31" t="s">
        <v>1854</v>
      </c>
      <c r="B2059" s="245" t="s">
        <v>20</v>
      </c>
      <c r="C2059" s="31" t="s">
        <v>6734</v>
      </c>
      <c r="D2059" s="245" t="s">
        <v>6735</v>
      </c>
      <c r="E2059" s="53">
        <v>44926</v>
      </c>
      <c r="F2059" s="54" t="s">
        <v>756</v>
      </c>
      <c r="G2059" s="245" t="s">
        <v>2078</v>
      </c>
      <c r="H2059" s="55">
        <v>10</v>
      </c>
      <c r="I2059" s="54">
        <v>1</v>
      </c>
      <c r="J2059" s="51">
        <v>47284.4461130374</v>
      </c>
      <c r="K2059" s="51">
        <v>8609.70956308223</v>
      </c>
      <c r="L2059" s="48">
        <v>38674.7365499552</v>
      </c>
      <c r="M2059" s="55" t="s">
        <v>2079</v>
      </c>
      <c r="N2059" s="55" t="s">
        <v>2089</v>
      </c>
      <c r="O2059" s="33" t="s">
        <v>1997</v>
      </c>
      <c r="P2059" s="55" t="s">
        <v>2081</v>
      </c>
      <c r="Q2059" s="33" t="s">
        <v>2103</v>
      </c>
      <c r="R2059" s="33" t="s">
        <v>2104</v>
      </c>
      <c r="S2059" s="33" t="s">
        <v>2084</v>
      </c>
      <c r="T2059" s="55" t="s">
        <v>2081</v>
      </c>
      <c r="U2059" s="35" t="s">
        <v>884</v>
      </c>
      <c r="V2059" s="243"/>
      <c r="W2059" s="196" t="s">
        <v>414</v>
      </c>
    </row>
    <row r="2060" s="83" customFormat="1" ht="26" customHeight="1" spans="1:23">
      <c r="A2060" s="31" t="s">
        <v>2031</v>
      </c>
      <c r="B2060" s="197" t="s">
        <v>20</v>
      </c>
      <c r="C2060" s="31" t="s">
        <v>6736</v>
      </c>
      <c r="D2060" s="197" t="s">
        <v>6737</v>
      </c>
      <c r="E2060" s="198">
        <v>44852</v>
      </c>
      <c r="F2060" s="70" t="s">
        <v>1399</v>
      </c>
      <c r="G2060" s="220" t="s">
        <v>2095</v>
      </c>
      <c r="H2060" s="74">
        <v>10</v>
      </c>
      <c r="I2060" s="74">
        <v>1</v>
      </c>
      <c r="J2060" s="70">
        <v>122793.045</v>
      </c>
      <c r="K2060" s="70">
        <v>24302.79015625</v>
      </c>
      <c r="L2060" s="70">
        <v>98490.25484375</v>
      </c>
      <c r="M2060" s="182" t="s">
        <v>2079</v>
      </c>
      <c r="N2060" s="182" t="s">
        <v>2089</v>
      </c>
      <c r="O2060" s="33" t="s">
        <v>1997</v>
      </c>
      <c r="P2060" s="182" t="s">
        <v>2081</v>
      </c>
      <c r="Q2060" s="182" t="s">
        <v>2103</v>
      </c>
      <c r="R2060" s="182" t="s">
        <v>2104</v>
      </c>
      <c r="S2060" s="33" t="s">
        <v>2105</v>
      </c>
      <c r="T2060" s="74" t="s">
        <v>664</v>
      </c>
      <c r="U2060" s="35" t="s">
        <v>1385</v>
      </c>
      <c r="V2060" s="243"/>
      <c r="W2060" s="196" t="s">
        <v>414</v>
      </c>
    </row>
    <row r="2061" s="83" customFormat="1" ht="26" customHeight="1" spans="1:23">
      <c r="A2061" s="31" t="s">
        <v>2031</v>
      </c>
      <c r="B2061" s="197" t="s">
        <v>20</v>
      </c>
      <c r="C2061" s="31" t="s">
        <v>6738</v>
      </c>
      <c r="D2061" s="197" t="s">
        <v>6739</v>
      </c>
      <c r="E2061" s="198">
        <v>44852</v>
      </c>
      <c r="F2061" s="70" t="s">
        <v>1399</v>
      </c>
      <c r="G2061" s="220" t="s">
        <v>2095</v>
      </c>
      <c r="H2061" s="73">
        <v>10</v>
      </c>
      <c r="I2061" s="74">
        <v>7</v>
      </c>
      <c r="J2061" s="70">
        <v>92094.785</v>
      </c>
      <c r="K2061" s="70">
        <v>18227.0928645833</v>
      </c>
      <c r="L2061" s="70">
        <v>73867.6921354167</v>
      </c>
      <c r="M2061" s="182" t="s">
        <v>2079</v>
      </c>
      <c r="N2061" s="182" t="s">
        <v>2089</v>
      </c>
      <c r="O2061" s="33" t="s">
        <v>1997</v>
      </c>
      <c r="P2061" s="182" t="s">
        <v>2081</v>
      </c>
      <c r="Q2061" s="182" t="s">
        <v>2103</v>
      </c>
      <c r="R2061" s="182" t="s">
        <v>2104</v>
      </c>
      <c r="S2061" s="33" t="s">
        <v>2105</v>
      </c>
      <c r="T2061" s="74" t="s">
        <v>664</v>
      </c>
      <c r="U2061" s="35" t="s">
        <v>1385</v>
      </c>
      <c r="V2061" s="243"/>
      <c r="W2061" s="196" t="s">
        <v>414</v>
      </c>
    </row>
    <row r="2062" s="83" customFormat="1" ht="26" customHeight="1" spans="1:23">
      <c r="A2062" s="31" t="s">
        <v>2031</v>
      </c>
      <c r="B2062" s="197" t="s">
        <v>20</v>
      </c>
      <c r="C2062" s="31" t="s">
        <v>6740</v>
      </c>
      <c r="D2062" s="197" t="s">
        <v>6741</v>
      </c>
      <c r="E2062" s="198">
        <v>44852</v>
      </c>
      <c r="F2062" s="70" t="s">
        <v>1399</v>
      </c>
      <c r="G2062" s="220" t="s">
        <v>2095</v>
      </c>
      <c r="H2062" s="74">
        <v>10</v>
      </c>
      <c r="I2062" s="74">
        <v>2</v>
      </c>
      <c r="J2062" s="70">
        <v>92094.79</v>
      </c>
      <c r="K2062" s="70">
        <v>18227.0938541667</v>
      </c>
      <c r="L2062" s="70">
        <v>73867.6961458333</v>
      </c>
      <c r="M2062" s="182" t="s">
        <v>2079</v>
      </c>
      <c r="N2062" s="182" t="s">
        <v>2089</v>
      </c>
      <c r="O2062" s="33" t="s">
        <v>1997</v>
      </c>
      <c r="P2062" s="182" t="s">
        <v>2081</v>
      </c>
      <c r="Q2062" s="182" t="s">
        <v>2103</v>
      </c>
      <c r="R2062" s="182" t="s">
        <v>2104</v>
      </c>
      <c r="S2062" s="33" t="s">
        <v>2105</v>
      </c>
      <c r="T2062" s="74" t="s">
        <v>664</v>
      </c>
      <c r="U2062" s="35" t="s">
        <v>1385</v>
      </c>
      <c r="V2062" s="243"/>
      <c r="W2062" s="196" t="s">
        <v>414</v>
      </c>
    </row>
    <row r="2063" s="83" customFormat="1" ht="26" customHeight="1" spans="1:23">
      <c r="A2063" s="31" t="s">
        <v>2031</v>
      </c>
      <c r="B2063" s="197" t="s">
        <v>20</v>
      </c>
      <c r="C2063" s="31" t="s">
        <v>6742</v>
      </c>
      <c r="D2063" s="197" t="s">
        <v>6743</v>
      </c>
      <c r="E2063" s="198">
        <v>44852</v>
      </c>
      <c r="F2063" s="70" t="s">
        <v>1399</v>
      </c>
      <c r="G2063" s="220" t="s">
        <v>2095</v>
      </c>
      <c r="H2063" s="74">
        <v>10</v>
      </c>
      <c r="I2063" s="74">
        <v>1</v>
      </c>
      <c r="J2063" s="70">
        <v>5116.38</v>
      </c>
      <c r="K2063" s="70">
        <v>1012.616875</v>
      </c>
      <c r="L2063" s="70">
        <v>4103.763125</v>
      </c>
      <c r="M2063" s="182" t="s">
        <v>2079</v>
      </c>
      <c r="N2063" s="182" t="s">
        <v>2089</v>
      </c>
      <c r="O2063" s="33" t="s">
        <v>1997</v>
      </c>
      <c r="P2063" s="182" t="s">
        <v>2081</v>
      </c>
      <c r="Q2063" s="182" t="s">
        <v>2103</v>
      </c>
      <c r="R2063" s="182" t="s">
        <v>2104</v>
      </c>
      <c r="S2063" s="33" t="s">
        <v>2105</v>
      </c>
      <c r="T2063" s="74" t="s">
        <v>664</v>
      </c>
      <c r="U2063" s="35" t="s">
        <v>1385</v>
      </c>
      <c r="V2063" s="243"/>
      <c r="W2063" s="196" t="s">
        <v>414</v>
      </c>
    </row>
    <row r="2064" s="83" customFormat="1" ht="26" customHeight="1" spans="1:23">
      <c r="A2064" s="31" t="s">
        <v>2031</v>
      </c>
      <c r="B2064" s="197" t="s">
        <v>20</v>
      </c>
      <c r="C2064" s="31" t="s">
        <v>6744</v>
      </c>
      <c r="D2064" s="197" t="s">
        <v>6745</v>
      </c>
      <c r="E2064" s="198">
        <v>44852</v>
      </c>
      <c r="F2064" s="70" t="s">
        <v>1399</v>
      </c>
      <c r="G2064" s="220" t="s">
        <v>2092</v>
      </c>
      <c r="H2064" s="74">
        <v>5</v>
      </c>
      <c r="I2064" s="74">
        <v>12</v>
      </c>
      <c r="J2064" s="70">
        <v>47070.67</v>
      </c>
      <c r="K2064" s="70">
        <v>18632.1402083333</v>
      </c>
      <c r="L2064" s="70">
        <v>28438.5297916667</v>
      </c>
      <c r="M2064" s="182" t="s">
        <v>2079</v>
      </c>
      <c r="N2064" s="182" t="s">
        <v>2110</v>
      </c>
      <c r="O2064" s="33" t="s">
        <v>1997</v>
      </c>
      <c r="P2064" s="182" t="s">
        <v>2081</v>
      </c>
      <c r="Q2064" s="182" t="s">
        <v>2103</v>
      </c>
      <c r="R2064" s="182" t="s">
        <v>2104</v>
      </c>
      <c r="S2064" s="33" t="s">
        <v>2105</v>
      </c>
      <c r="T2064" s="74" t="s">
        <v>664</v>
      </c>
      <c r="U2064" s="35" t="s">
        <v>1385</v>
      </c>
      <c r="V2064" s="243"/>
      <c r="W2064" s="196" t="s">
        <v>414</v>
      </c>
    </row>
    <row r="2065" s="83" customFormat="1" ht="26" customHeight="1" spans="1:23">
      <c r="A2065" s="31" t="s">
        <v>2031</v>
      </c>
      <c r="B2065" s="197" t="s">
        <v>20</v>
      </c>
      <c r="C2065" s="31" t="s">
        <v>6746</v>
      </c>
      <c r="D2065" s="197" t="s">
        <v>6747</v>
      </c>
      <c r="E2065" s="198">
        <v>44852</v>
      </c>
      <c r="F2065" s="70" t="s">
        <v>1399</v>
      </c>
      <c r="G2065" s="220" t="s">
        <v>6748</v>
      </c>
      <c r="H2065" s="74">
        <v>10</v>
      </c>
      <c r="I2065" s="74">
        <v>1</v>
      </c>
      <c r="J2065" s="70">
        <v>337332.98</v>
      </c>
      <c r="K2065" s="70">
        <v>66763.8189583333</v>
      </c>
      <c r="L2065" s="70">
        <v>270569.161041667</v>
      </c>
      <c r="M2065" s="182" t="s">
        <v>2079</v>
      </c>
      <c r="N2065" s="182" t="s">
        <v>2089</v>
      </c>
      <c r="O2065" s="33" t="s">
        <v>1997</v>
      </c>
      <c r="P2065" s="182" t="s">
        <v>2081</v>
      </c>
      <c r="Q2065" s="182" t="s">
        <v>2103</v>
      </c>
      <c r="R2065" s="182" t="s">
        <v>2104</v>
      </c>
      <c r="S2065" s="33" t="s">
        <v>2105</v>
      </c>
      <c r="T2065" s="74" t="s">
        <v>664</v>
      </c>
      <c r="U2065" s="35" t="s">
        <v>1385</v>
      </c>
      <c r="V2065" s="243"/>
      <c r="W2065" s="196" t="s">
        <v>414</v>
      </c>
    </row>
    <row r="2066" s="83" customFormat="1" ht="26" customHeight="1" spans="1:23">
      <c r="A2066" s="31" t="s">
        <v>2031</v>
      </c>
      <c r="B2066" s="197" t="s">
        <v>20</v>
      </c>
      <c r="C2066" s="31" t="s">
        <v>6749</v>
      </c>
      <c r="D2066" s="197" t="s">
        <v>2087</v>
      </c>
      <c r="E2066" s="198">
        <v>44852</v>
      </c>
      <c r="F2066" s="70" t="s">
        <v>1399</v>
      </c>
      <c r="G2066" s="220" t="s">
        <v>6750</v>
      </c>
      <c r="H2066" s="74">
        <v>10</v>
      </c>
      <c r="I2066" s="74">
        <v>1</v>
      </c>
      <c r="J2066" s="70">
        <v>39856.58</v>
      </c>
      <c r="K2066" s="70">
        <v>7888.28145833333</v>
      </c>
      <c r="L2066" s="70">
        <v>31968.2985416667</v>
      </c>
      <c r="M2066" s="182" t="s">
        <v>2079</v>
      </c>
      <c r="N2066" s="182" t="s">
        <v>2089</v>
      </c>
      <c r="O2066" s="33" t="s">
        <v>1997</v>
      </c>
      <c r="P2066" s="182" t="s">
        <v>2081</v>
      </c>
      <c r="Q2066" s="182" t="s">
        <v>2103</v>
      </c>
      <c r="R2066" s="182" t="s">
        <v>2104</v>
      </c>
      <c r="S2066" s="33" t="s">
        <v>2105</v>
      </c>
      <c r="T2066" s="74" t="s">
        <v>664</v>
      </c>
      <c r="U2066" s="35" t="s">
        <v>1385</v>
      </c>
      <c r="V2066" s="243"/>
      <c r="W2066" s="196" t="s">
        <v>414</v>
      </c>
    </row>
    <row r="2067" s="83" customFormat="1" ht="26" customHeight="1" spans="1:23">
      <c r="A2067" s="31" t="s">
        <v>2031</v>
      </c>
      <c r="B2067" s="197" t="s">
        <v>20</v>
      </c>
      <c r="C2067" s="31" t="s">
        <v>6751</v>
      </c>
      <c r="D2067" s="197" t="s">
        <v>6752</v>
      </c>
      <c r="E2067" s="198">
        <v>44852</v>
      </c>
      <c r="F2067" s="70" t="s">
        <v>1399</v>
      </c>
      <c r="G2067" s="220" t="s">
        <v>6753</v>
      </c>
      <c r="H2067" s="74">
        <v>3</v>
      </c>
      <c r="I2067" s="74">
        <v>1</v>
      </c>
      <c r="J2067" s="70">
        <v>3049.36</v>
      </c>
      <c r="K2067" s="70">
        <v>2011.73055555556</v>
      </c>
      <c r="L2067" s="70">
        <v>1037.62944444444</v>
      </c>
      <c r="M2067" s="182" t="s">
        <v>2079</v>
      </c>
      <c r="N2067" s="182" t="s">
        <v>2089</v>
      </c>
      <c r="O2067" s="33" t="s">
        <v>1997</v>
      </c>
      <c r="P2067" s="182" t="s">
        <v>2081</v>
      </c>
      <c r="Q2067" s="182" t="s">
        <v>2103</v>
      </c>
      <c r="R2067" s="182" t="s">
        <v>2104</v>
      </c>
      <c r="S2067" s="33" t="s">
        <v>2105</v>
      </c>
      <c r="T2067" s="74" t="s">
        <v>664</v>
      </c>
      <c r="U2067" s="35" t="s">
        <v>1385</v>
      </c>
      <c r="V2067" s="243"/>
      <c r="W2067" s="196" t="s">
        <v>414</v>
      </c>
    </row>
    <row r="2068" s="151" customFormat="1" ht="26" customHeight="1" spans="1:23">
      <c r="A2068" s="31" t="s">
        <v>2031</v>
      </c>
      <c r="B2068" s="197" t="s">
        <v>20</v>
      </c>
      <c r="C2068" s="31" t="s">
        <v>6754</v>
      </c>
      <c r="D2068" s="197" t="s">
        <v>6755</v>
      </c>
      <c r="E2068" s="198">
        <v>44852</v>
      </c>
      <c r="F2068" s="70" t="s">
        <v>1399</v>
      </c>
      <c r="G2068" s="220" t="s">
        <v>2243</v>
      </c>
      <c r="H2068" s="74">
        <v>10</v>
      </c>
      <c r="I2068" s="74">
        <v>1</v>
      </c>
      <c r="J2068" s="70">
        <v>30698.26</v>
      </c>
      <c r="K2068" s="70">
        <v>6075.69729166667</v>
      </c>
      <c r="L2068" s="70">
        <v>24622.5627083333</v>
      </c>
      <c r="M2068" s="182" t="s">
        <v>2079</v>
      </c>
      <c r="N2068" s="182" t="s">
        <v>2089</v>
      </c>
      <c r="O2068" s="33" t="s">
        <v>1997</v>
      </c>
      <c r="P2068" s="182" t="s">
        <v>2081</v>
      </c>
      <c r="Q2068" s="182" t="s">
        <v>2103</v>
      </c>
      <c r="R2068" s="182" t="s">
        <v>2104</v>
      </c>
      <c r="S2068" s="33" t="s">
        <v>2105</v>
      </c>
      <c r="T2068" s="74" t="s">
        <v>664</v>
      </c>
      <c r="U2068" s="35" t="s">
        <v>1385</v>
      </c>
      <c r="V2068" s="246"/>
      <c r="W2068" s="247" t="s">
        <v>6756</v>
      </c>
    </row>
    <row r="2069" s="151" customFormat="1" ht="26" customHeight="1" spans="1:23">
      <c r="A2069" s="31" t="s">
        <v>2031</v>
      </c>
      <c r="B2069" s="197" t="s">
        <v>20</v>
      </c>
      <c r="C2069" s="31" t="s">
        <v>6757</v>
      </c>
      <c r="D2069" s="197" t="s">
        <v>6758</v>
      </c>
      <c r="E2069" s="198">
        <v>44852</v>
      </c>
      <c r="F2069" s="70" t="s">
        <v>1399</v>
      </c>
      <c r="G2069" s="220" t="s">
        <v>2078</v>
      </c>
      <c r="H2069" s="74">
        <v>3</v>
      </c>
      <c r="I2069" s="74">
        <v>10</v>
      </c>
      <c r="J2069" s="70">
        <v>20465.51</v>
      </c>
      <c r="K2069" s="70">
        <v>13501.5517361111</v>
      </c>
      <c r="L2069" s="70">
        <v>6963.95826388889</v>
      </c>
      <c r="M2069" s="182" t="s">
        <v>2079</v>
      </c>
      <c r="N2069" s="182" t="s">
        <v>2089</v>
      </c>
      <c r="O2069" s="33" t="s">
        <v>1997</v>
      </c>
      <c r="P2069" s="182" t="s">
        <v>2081</v>
      </c>
      <c r="Q2069" s="182" t="s">
        <v>2103</v>
      </c>
      <c r="R2069" s="182" t="s">
        <v>2104</v>
      </c>
      <c r="S2069" s="33" t="s">
        <v>2105</v>
      </c>
      <c r="T2069" s="74" t="s">
        <v>664</v>
      </c>
      <c r="U2069" s="35" t="s">
        <v>1385</v>
      </c>
      <c r="V2069" s="192"/>
      <c r="W2069" s="247"/>
    </row>
    <row r="2070" s="151" customFormat="1" ht="26" customHeight="1" spans="1:23">
      <c r="A2070" s="31" t="s">
        <v>2031</v>
      </c>
      <c r="B2070" s="197" t="s">
        <v>20</v>
      </c>
      <c r="C2070" s="31" t="s">
        <v>6759</v>
      </c>
      <c r="D2070" s="197" t="s">
        <v>6760</v>
      </c>
      <c r="E2070" s="198">
        <v>44852</v>
      </c>
      <c r="F2070" s="70" t="s">
        <v>1399</v>
      </c>
      <c r="G2070" s="220" t="s">
        <v>2095</v>
      </c>
      <c r="H2070" s="74">
        <v>5</v>
      </c>
      <c r="I2070" s="74">
        <v>3</v>
      </c>
      <c r="J2070" s="70">
        <v>18418.96</v>
      </c>
      <c r="K2070" s="70">
        <v>7290.83833333333</v>
      </c>
      <c r="L2070" s="70">
        <v>11128.1216666667</v>
      </c>
      <c r="M2070" s="182" t="s">
        <v>2079</v>
      </c>
      <c r="N2070" s="182" t="s">
        <v>2089</v>
      </c>
      <c r="O2070" s="33" t="s">
        <v>1997</v>
      </c>
      <c r="P2070" s="182" t="s">
        <v>2081</v>
      </c>
      <c r="Q2070" s="182" t="s">
        <v>2103</v>
      </c>
      <c r="R2070" s="182" t="s">
        <v>2104</v>
      </c>
      <c r="S2070" s="33" t="s">
        <v>2105</v>
      </c>
      <c r="T2070" s="74" t="s">
        <v>664</v>
      </c>
      <c r="U2070" s="35" t="s">
        <v>1385</v>
      </c>
      <c r="V2070" s="192"/>
      <c r="W2070" s="247"/>
    </row>
    <row r="2071" s="151" customFormat="1" ht="26" customHeight="1" spans="1:23">
      <c r="A2071" s="31" t="s">
        <v>2031</v>
      </c>
      <c r="B2071" s="197" t="s">
        <v>20</v>
      </c>
      <c r="C2071" s="31" t="s">
        <v>6761</v>
      </c>
      <c r="D2071" s="197" t="s">
        <v>6762</v>
      </c>
      <c r="E2071" s="198">
        <v>44852</v>
      </c>
      <c r="F2071" s="70" t="s">
        <v>1399</v>
      </c>
      <c r="G2071" s="220" t="s">
        <v>6763</v>
      </c>
      <c r="H2071" s="74">
        <v>10</v>
      </c>
      <c r="I2071" s="74">
        <v>1</v>
      </c>
      <c r="J2071" s="70">
        <v>69582.73</v>
      </c>
      <c r="K2071" s="70">
        <v>13771.5819791667</v>
      </c>
      <c r="L2071" s="70">
        <v>55811.1480208333</v>
      </c>
      <c r="M2071" s="182" t="s">
        <v>2079</v>
      </c>
      <c r="N2071" s="182" t="s">
        <v>2089</v>
      </c>
      <c r="O2071" s="33" t="s">
        <v>1997</v>
      </c>
      <c r="P2071" s="182" t="s">
        <v>2081</v>
      </c>
      <c r="Q2071" s="182" t="s">
        <v>2103</v>
      </c>
      <c r="R2071" s="182" t="s">
        <v>2104</v>
      </c>
      <c r="S2071" s="33" t="s">
        <v>2105</v>
      </c>
      <c r="T2071" s="74" t="s">
        <v>664</v>
      </c>
      <c r="U2071" s="35" t="s">
        <v>1385</v>
      </c>
      <c r="V2071" s="192"/>
      <c r="W2071" s="247"/>
    </row>
    <row r="2072" s="151" customFormat="1" ht="26" customHeight="1" spans="1:23">
      <c r="A2072" s="31" t="s">
        <v>2031</v>
      </c>
      <c r="B2072" s="197" t="s">
        <v>20</v>
      </c>
      <c r="C2072" s="31" t="s">
        <v>6764</v>
      </c>
      <c r="D2072" s="197" t="s">
        <v>6765</v>
      </c>
      <c r="E2072" s="198">
        <v>44852</v>
      </c>
      <c r="F2072" s="70" t="s">
        <v>1399</v>
      </c>
      <c r="G2072" s="220" t="s">
        <v>2243</v>
      </c>
      <c r="H2072" s="74">
        <v>10</v>
      </c>
      <c r="I2072" s="74">
        <v>1</v>
      </c>
      <c r="J2072" s="70">
        <v>133025.81</v>
      </c>
      <c r="K2072" s="70">
        <v>26328.0248958333</v>
      </c>
      <c r="L2072" s="70">
        <v>106697.785104167</v>
      </c>
      <c r="M2072" s="182" t="s">
        <v>2079</v>
      </c>
      <c r="N2072" s="182" t="s">
        <v>2089</v>
      </c>
      <c r="O2072" s="33" t="s">
        <v>1997</v>
      </c>
      <c r="P2072" s="182" t="s">
        <v>2081</v>
      </c>
      <c r="Q2072" s="182" t="s">
        <v>2103</v>
      </c>
      <c r="R2072" s="182" t="s">
        <v>2104</v>
      </c>
      <c r="S2072" s="33" t="s">
        <v>2105</v>
      </c>
      <c r="T2072" s="74" t="s">
        <v>664</v>
      </c>
      <c r="U2072" s="35" t="s">
        <v>1385</v>
      </c>
      <c r="V2072" s="192"/>
      <c r="W2072" s="247"/>
    </row>
    <row r="2073" s="151" customFormat="1" ht="26" customHeight="1" spans="1:23">
      <c r="A2073" s="31" t="s">
        <v>2031</v>
      </c>
      <c r="B2073" s="197" t="s">
        <v>20</v>
      </c>
      <c r="C2073" s="31" t="s">
        <v>6766</v>
      </c>
      <c r="D2073" s="197" t="s">
        <v>6767</v>
      </c>
      <c r="E2073" s="198">
        <v>44852</v>
      </c>
      <c r="F2073" s="70" t="s">
        <v>1399</v>
      </c>
      <c r="G2073" s="220" t="s">
        <v>2092</v>
      </c>
      <c r="H2073" s="74">
        <v>5</v>
      </c>
      <c r="I2073" s="74">
        <v>3</v>
      </c>
      <c r="J2073" s="70">
        <v>16884.04</v>
      </c>
      <c r="K2073" s="70">
        <v>6683.26583333333</v>
      </c>
      <c r="L2073" s="70">
        <v>10200.7741666667</v>
      </c>
      <c r="M2073" s="182" t="s">
        <v>2079</v>
      </c>
      <c r="N2073" s="182" t="s">
        <v>2110</v>
      </c>
      <c r="O2073" s="33" t="s">
        <v>1997</v>
      </c>
      <c r="P2073" s="182" t="s">
        <v>2081</v>
      </c>
      <c r="Q2073" s="182" t="s">
        <v>2103</v>
      </c>
      <c r="R2073" s="182" t="s">
        <v>2104</v>
      </c>
      <c r="S2073" s="33" t="s">
        <v>2105</v>
      </c>
      <c r="T2073" s="74" t="s">
        <v>664</v>
      </c>
      <c r="U2073" s="35" t="s">
        <v>1385</v>
      </c>
      <c r="V2073" s="192"/>
      <c r="W2073" s="247"/>
    </row>
    <row r="2074" s="151" customFormat="1" ht="26" customHeight="1" spans="1:23">
      <c r="A2074" s="31" t="s">
        <v>2032</v>
      </c>
      <c r="B2074" s="52" t="s">
        <v>20</v>
      </c>
      <c r="C2074" s="31" t="s">
        <v>6768</v>
      </c>
      <c r="D2074" s="52" t="s">
        <v>2171</v>
      </c>
      <c r="E2074" s="53">
        <v>44926</v>
      </c>
      <c r="F2074" s="54" t="s">
        <v>1448</v>
      </c>
      <c r="G2074" s="52" t="s">
        <v>2243</v>
      </c>
      <c r="H2074" s="54">
        <v>10</v>
      </c>
      <c r="I2074" s="54">
        <v>1</v>
      </c>
      <c r="J2074" s="51">
        <v>313600</v>
      </c>
      <c r="K2074" s="56">
        <v>57101.3333333333</v>
      </c>
      <c r="L2074" s="48">
        <v>256498.666666667</v>
      </c>
      <c r="M2074" s="54" t="s">
        <v>2079</v>
      </c>
      <c r="N2074" s="54" t="s">
        <v>2096</v>
      </c>
      <c r="O2074" s="33" t="s">
        <v>1997</v>
      </c>
      <c r="P2074" s="54" t="s">
        <v>2081</v>
      </c>
      <c r="Q2074" s="54" t="s">
        <v>2082</v>
      </c>
      <c r="R2074" s="54" t="s">
        <v>2083</v>
      </c>
      <c r="S2074" s="33" t="s">
        <v>2105</v>
      </c>
      <c r="T2074" s="54" t="s">
        <v>664</v>
      </c>
      <c r="U2074" s="35" t="s">
        <v>1845</v>
      </c>
      <c r="V2074" s="192"/>
      <c r="W2074" s="247"/>
    </row>
    <row r="2075" s="151" customFormat="1" ht="26" customHeight="1" spans="1:23">
      <c r="A2075" s="31" t="s">
        <v>2032</v>
      </c>
      <c r="B2075" s="58" t="s">
        <v>20</v>
      </c>
      <c r="C2075" s="31" t="s">
        <v>6769</v>
      </c>
      <c r="D2075" s="58" t="s">
        <v>2168</v>
      </c>
      <c r="E2075" s="72">
        <v>44926</v>
      </c>
      <c r="F2075" s="194" t="s">
        <v>1448</v>
      </c>
      <c r="G2075" s="74" t="s">
        <v>2243</v>
      </c>
      <c r="H2075" s="74">
        <v>10</v>
      </c>
      <c r="I2075" s="74">
        <v>1</v>
      </c>
      <c r="J2075" s="51"/>
      <c r="K2075" s="56"/>
      <c r="L2075" s="48"/>
      <c r="M2075" s="58" t="s">
        <v>2079</v>
      </c>
      <c r="N2075" s="58" t="s">
        <v>2096</v>
      </c>
      <c r="O2075" s="33" t="s">
        <v>1997</v>
      </c>
      <c r="P2075" s="58" t="s">
        <v>2081</v>
      </c>
      <c r="Q2075" s="58" t="s">
        <v>2103</v>
      </c>
      <c r="R2075" s="58" t="s">
        <v>2104</v>
      </c>
      <c r="S2075" s="33" t="s">
        <v>2105</v>
      </c>
      <c r="T2075" s="74" t="s">
        <v>664</v>
      </c>
      <c r="U2075" s="35" t="s">
        <v>1845</v>
      </c>
      <c r="V2075" s="192"/>
      <c r="W2075" s="247"/>
    </row>
    <row r="2076" s="151" customFormat="1" ht="26" customHeight="1" spans="1:23">
      <c r="A2076" s="31" t="s">
        <v>2032</v>
      </c>
      <c r="B2076" s="58" t="s">
        <v>20</v>
      </c>
      <c r="C2076" s="31" t="s">
        <v>6770</v>
      </c>
      <c r="D2076" s="58" t="s">
        <v>6771</v>
      </c>
      <c r="E2076" s="72">
        <v>44926</v>
      </c>
      <c r="F2076" s="194" t="s">
        <v>1448</v>
      </c>
      <c r="G2076" s="74" t="s">
        <v>2243</v>
      </c>
      <c r="H2076" s="74">
        <v>10</v>
      </c>
      <c r="I2076" s="74">
        <v>1</v>
      </c>
      <c r="J2076" s="51"/>
      <c r="K2076" s="56"/>
      <c r="L2076" s="48"/>
      <c r="M2076" s="58" t="s">
        <v>2079</v>
      </c>
      <c r="N2076" s="58" t="s">
        <v>2096</v>
      </c>
      <c r="O2076" s="33" t="s">
        <v>1997</v>
      </c>
      <c r="P2076" s="58" t="s">
        <v>2081</v>
      </c>
      <c r="Q2076" s="58" t="s">
        <v>2103</v>
      </c>
      <c r="R2076" s="58" t="s">
        <v>2104</v>
      </c>
      <c r="S2076" s="33" t="s">
        <v>2105</v>
      </c>
      <c r="T2076" s="74" t="s">
        <v>664</v>
      </c>
      <c r="U2076" s="35" t="s">
        <v>1845</v>
      </c>
      <c r="V2076" s="192"/>
      <c r="W2076" s="247"/>
    </row>
    <row r="2077" s="151" customFormat="1" ht="26" customHeight="1" spans="1:23">
      <c r="A2077" s="31" t="s">
        <v>2032</v>
      </c>
      <c r="B2077" s="58" t="s">
        <v>20</v>
      </c>
      <c r="C2077" s="31" t="s">
        <v>6772</v>
      </c>
      <c r="D2077" s="58" t="s">
        <v>6773</v>
      </c>
      <c r="E2077" s="72">
        <v>44926</v>
      </c>
      <c r="F2077" s="194" t="s">
        <v>1448</v>
      </c>
      <c r="G2077" s="74" t="s">
        <v>2243</v>
      </c>
      <c r="H2077" s="74">
        <v>10</v>
      </c>
      <c r="I2077" s="74">
        <v>1</v>
      </c>
      <c r="J2077" s="51"/>
      <c r="K2077" s="56"/>
      <c r="L2077" s="48"/>
      <c r="M2077" s="58" t="s">
        <v>2079</v>
      </c>
      <c r="N2077" s="58" t="s">
        <v>2096</v>
      </c>
      <c r="O2077" s="33" t="s">
        <v>1997</v>
      </c>
      <c r="P2077" s="58" t="s">
        <v>2081</v>
      </c>
      <c r="Q2077" s="58" t="s">
        <v>2103</v>
      </c>
      <c r="R2077" s="58" t="s">
        <v>2104</v>
      </c>
      <c r="S2077" s="33" t="s">
        <v>2105</v>
      </c>
      <c r="T2077" s="74" t="s">
        <v>664</v>
      </c>
      <c r="U2077" s="35" t="s">
        <v>1845</v>
      </c>
      <c r="V2077" s="192"/>
      <c r="W2077" s="247"/>
    </row>
    <row r="2078" s="151" customFormat="1" ht="26" customHeight="1" spans="1:23">
      <c r="A2078" s="31" t="s">
        <v>2032</v>
      </c>
      <c r="B2078" s="58" t="s">
        <v>20</v>
      </c>
      <c r="C2078" s="31" t="s">
        <v>6774</v>
      </c>
      <c r="D2078" s="58" t="s">
        <v>2728</v>
      </c>
      <c r="E2078" s="72">
        <v>44926</v>
      </c>
      <c r="F2078" s="194" t="s">
        <v>1448</v>
      </c>
      <c r="G2078" s="74" t="s">
        <v>2243</v>
      </c>
      <c r="H2078" s="74">
        <v>10</v>
      </c>
      <c r="I2078" s="74">
        <v>1</v>
      </c>
      <c r="J2078" s="51"/>
      <c r="K2078" s="56"/>
      <c r="L2078" s="48"/>
      <c r="M2078" s="58" t="s">
        <v>2079</v>
      </c>
      <c r="N2078" s="58" t="s">
        <v>2096</v>
      </c>
      <c r="O2078" s="33" t="s">
        <v>1997</v>
      </c>
      <c r="P2078" s="58" t="s">
        <v>2081</v>
      </c>
      <c r="Q2078" s="58" t="s">
        <v>2103</v>
      </c>
      <c r="R2078" s="58" t="s">
        <v>2104</v>
      </c>
      <c r="S2078" s="33" t="s">
        <v>2105</v>
      </c>
      <c r="T2078" s="74" t="s">
        <v>664</v>
      </c>
      <c r="U2078" s="35" t="s">
        <v>1845</v>
      </c>
      <c r="V2078" s="192"/>
      <c r="W2078" s="247"/>
    </row>
    <row r="2079" s="151" customFormat="1" ht="26" customHeight="1" spans="1:23">
      <c r="A2079" s="31" t="s">
        <v>2032</v>
      </c>
      <c r="B2079" s="58" t="s">
        <v>20</v>
      </c>
      <c r="C2079" s="31" t="s">
        <v>6775</v>
      </c>
      <c r="D2079" s="58" t="s">
        <v>6776</v>
      </c>
      <c r="E2079" s="72">
        <v>44926</v>
      </c>
      <c r="F2079" s="194" t="s">
        <v>1448</v>
      </c>
      <c r="G2079" s="74" t="s">
        <v>2243</v>
      </c>
      <c r="H2079" s="74">
        <v>10</v>
      </c>
      <c r="I2079" s="74">
        <v>1</v>
      </c>
      <c r="J2079" s="51"/>
      <c r="K2079" s="56"/>
      <c r="L2079" s="48"/>
      <c r="M2079" s="58" t="s">
        <v>2079</v>
      </c>
      <c r="N2079" s="58" t="s">
        <v>2096</v>
      </c>
      <c r="O2079" s="33" t="s">
        <v>1997</v>
      </c>
      <c r="P2079" s="58" t="s">
        <v>2081</v>
      </c>
      <c r="Q2079" s="58" t="s">
        <v>2103</v>
      </c>
      <c r="R2079" s="58" t="s">
        <v>2104</v>
      </c>
      <c r="S2079" s="33" t="s">
        <v>2105</v>
      </c>
      <c r="T2079" s="74" t="s">
        <v>664</v>
      </c>
      <c r="U2079" s="35" t="s">
        <v>1845</v>
      </c>
      <c r="V2079" s="192"/>
      <c r="W2079" s="247"/>
    </row>
    <row r="2080" s="151" customFormat="1" ht="26" customHeight="1" spans="1:23">
      <c r="A2080" s="31" t="s">
        <v>2032</v>
      </c>
      <c r="B2080" s="58" t="s">
        <v>20</v>
      </c>
      <c r="C2080" s="31" t="s">
        <v>6777</v>
      </c>
      <c r="D2080" s="58" t="s">
        <v>6778</v>
      </c>
      <c r="E2080" s="72">
        <v>44926</v>
      </c>
      <c r="F2080" s="194" t="s">
        <v>1448</v>
      </c>
      <c r="G2080" s="74" t="s">
        <v>2243</v>
      </c>
      <c r="H2080" s="74">
        <v>10</v>
      </c>
      <c r="I2080" s="74">
        <v>1</v>
      </c>
      <c r="J2080" s="51"/>
      <c r="K2080" s="56"/>
      <c r="L2080" s="48"/>
      <c r="M2080" s="58" t="s">
        <v>2079</v>
      </c>
      <c r="N2080" s="58" t="s">
        <v>2096</v>
      </c>
      <c r="O2080" s="33" t="s">
        <v>1997</v>
      </c>
      <c r="P2080" s="58" t="s">
        <v>2081</v>
      </c>
      <c r="Q2080" s="58" t="s">
        <v>2103</v>
      </c>
      <c r="R2080" s="58" t="s">
        <v>2104</v>
      </c>
      <c r="S2080" s="33" t="s">
        <v>2105</v>
      </c>
      <c r="T2080" s="74" t="s">
        <v>664</v>
      </c>
      <c r="U2080" s="35" t="s">
        <v>1845</v>
      </c>
      <c r="V2080" s="192"/>
      <c r="W2080" s="247"/>
    </row>
    <row r="2081" s="147" customFormat="1" ht="26" customHeight="1" spans="1:23">
      <c r="A2081" s="31" t="s">
        <v>2032</v>
      </c>
      <c r="B2081" s="58" t="s">
        <v>20</v>
      </c>
      <c r="C2081" s="31" t="s">
        <v>6779</v>
      </c>
      <c r="D2081" s="58" t="s">
        <v>2725</v>
      </c>
      <c r="E2081" s="72">
        <v>44926</v>
      </c>
      <c r="F2081" s="194" t="s">
        <v>1448</v>
      </c>
      <c r="G2081" s="74" t="s">
        <v>2243</v>
      </c>
      <c r="H2081" s="74">
        <v>10</v>
      </c>
      <c r="I2081" s="74">
        <v>1</v>
      </c>
      <c r="J2081" s="51"/>
      <c r="K2081" s="56"/>
      <c r="L2081" s="48"/>
      <c r="M2081" s="58" t="s">
        <v>2079</v>
      </c>
      <c r="N2081" s="58" t="s">
        <v>2096</v>
      </c>
      <c r="O2081" s="33" t="s">
        <v>1997</v>
      </c>
      <c r="P2081" s="58" t="s">
        <v>2081</v>
      </c>
      <c r="Q2081" s="58" t="s">
        <v>2082</v>
      </c>
      <c r="R2081" s="58" t="s">
        <v>2083</v>
      </c>
      <c r="S2081" s="33" t="s">
        <v>2105</v>
      </c>
      <c r="T2081" s="74" t="s">
        <v>664</v>
      </c>
      <c r="U2081" s="35" t="s">
        <v>1845</v>
      </c>
      <c r="V2081" s="248"/>
      <c r="W2081" s="193"/>
    </row>
    <row r="2082" s="147" customFormat="1" ht="26" customHeight="1" spans="1:23">
      <c r="A2082" s="31" t="s">
        <v>2032</v>
      </c>
      <c r="B2082" s="58" t="s">
        <v>20</v>
      </c>
      <c r="C2082" s="31" t="s">
        <v>6780</v>
      </c>
      <c r="D2082" s="58" t="s">
        <v>6781</v>
      </c>
      <c r="E2082" s="72">
        <v>44926</v>
      </c>
      <c r="F2082" s="194" t="s">
        <v>1448</v>
      </c>
      <c r="G2082" s="74" t="s">
        <v>2243</v>
      </c>
      <c r="H2082" s="74">
        <v>10</v>
      </c>
      <c r="I2082" s="74">
        <v>1</v>
      </c>
      <c r="J2082" s="51"/>
      <c r="K2082" s="56"/>
      <c r="L2082" s="48"/>
      <c r="M2082" s="58" t="s">
        <v>2079</v>
      </c>
      <c r="N2082" s="58" t="s">
        <v>2096</v>
      </c>
      <c r="O2082" s="33" t="s">
        <v>1997</v>
      </c>
      <c r="P2082" s="58" t="s">
        <v>2081</v>
      </c>
      <c r="Q2082" s="58" t="s">
        <v>2082</v>
      </c>
      <c r="R2082" s="58" t="s">
        <v>2083</v>
      </c>
      <c r="S2082" s="33" t="s">
        <v>2105</v>
      </c>
      <c r="T2082" s="74" t="s">
        <v>664</v>
      </c>
      <c r="U2082" s="35" t="s">
        <v>1845</v>
      </c>
      <c r="V2082" s="248"/>
      <c r="W2082" s="193"/>
    </row>
    <row r="2083" s="147" customFormat="1" ht="26" customHeight="1" spans="1:23">
      <c r="A2083" s="31" t="s">
        <v>2032</v>
      </c>
      <c r="B2083" s="58" t="s">
        <v>20</v>
      </c>
      <c r="C2083" s="31" t="s">
        <v>6782</v>
      </c>
      <c r="D2083" s="58" t="s">
        <v>6783</v>
      </c>
      <c r="E2083" s="72">
        <v>44926</v>
      </c>
      <c r="F2083" s="194" t="s">
        <v>1448</v>
      </c>
      <c r="G2083" s="74" t="s">
        <v>2243</v>
      </c>
      <c r="H2083" s="74">
        <v>10</v>
      </c>
      <c r="I2083" s="74">
        <v>1</v>
      </c>
      <c r="J2083" s="51"/>
      <c r="K2083" s="56"/>
      <c r="L2083" s="48"/>
      <c r="M2083" s="58" t="s">
        <v>2079</v>
      </c>
      <c r="N2083" s="58" t="s">
        <v>2096</v>
      </c>
      <c r="O2083" s="33" t="s">
        <v>1997</v>
      </c>
      <c r="P2083" s="58" t="s">
        <v>2081</v>
      </c>
      <c r="Q2083" s="58" t="s">
        <v>2103</v>
      </c>
      <c r="R2083" s="58" t="s">
        <v>2104</v>
      </c>
      <c r="S2083" s="33" t="s">
        <v>2105</v>
      </c>
      <c r="T2083" s="74" t="s">
        <v>664</v>
      </c>
      <c r="U2083" s="35" t="s">
        <v>1845</v>
      </c>
      <c r="V2083" s="248"/>
      <c r="W2083" s="193"/>
    </row>
    <row r="2084" s="147" customFormat="1" ht="26" customHeight="1" spans="1:23">
      <c r="A2084" s="31" t="s">
        <v>2032</v>
      </c>
      <c r="B2084" s="58" t="s">
        <v>20</v>
      </c>
      <c r="C2084" s="31" t="s">
        <v>6784</v>
      </c>
      <c r="D2084" s="58" t="s">
        <v>6785</v>
      </c>
      <c r="E2084" s="72">
        <v>44926</v>
      </c>
      <c r="F2084" s="194" t="s">
        <v>1448</v>
      </c>
      <c r="G2084" s="74" t="s">
        <v>2243</v>
      </c>
      <c r="H2084" s="74">
        <v>10</v>
      </c>
      <c r="I2084" s="74">
        <v>1</v>
      </c>
      <c r="J2084" s="51"/>
      <c r="K2084" s="56"/>
      <c r="L2084" s="48"/>
      <c r="M2084" s="58" t="s">
        <v>2079</v>
      </c>
      <c r="N2084" s="58" t="s">
        <v>2096</v>
      </c>
      <c r="O2084" s="33" t="s">
        <v>1997</v>
      </c>
      <c r="P2084" s="58" t="s">
        <v>2081</v>
      </c>
      <c r="Q2084" s="58" t="s">
        <v>2103</v>
      </c>
      <c r="R2084" s="58" t="s">
        <v>2104</v>
      </c>
      <c r="S2084" s="33" t="s">
        <v>2105</v>
      </c>
      <c r="T2084" s="74" t="s">
        <v>664</v>
      </c>
      <c r="U2084" s="35" t="s">
        <v>1845</v>
      </c>
      <c r="V2084" s="248"/>
      <c r="W2084" s="193"/>
    </row>
    <row r="2085" s="147" customFormat="1" ht="26" customHeight="1" spans="1:23">
      <c r="A2085" s="31" t="s">
        <v>2032</v>
      </c>
      <c r="B2085" s="58" t="s">
        <v>20</v>
      </c>
      <c r="C2085" s="31" t="s">
        <v>6786</v>
      </c>
      <c r="D2085" s="58" t="s">
        <v>6787</v>
      </c>
      <c r="E2085" s="72">
        <v>44926</v>
      </c>
      <c r="F2085" s="194" t="s">
        <v>1448</v>
      </c>
      <c r="G2085" s="74" t="s">
        <v>2243</v>
      </c>
      <c r="H2085" s="74">
        <v>10</v>
      </c>
      <c r="I2085" s="74">
        <v>1</v>
      </c>
      <c r="J2085" s="51"/>
      <c r="K2085" s="56"/>
      <c r="L2085" s="48"/>
      <c r="M2085" s="58" t="s">
        <v>2079</v>
      </c>
      <c r="N2085" s="58" t="s">
        <v>2096</v>
      </c>
      <c r="O2085" s="33" t="s">
        <v>1997</v>
      </c>
      <c r="P2085" s="58" t="s">
        <v>2081</v>
      </c>
      <c r="Q2085" s="58" t="s">
        <v>2082</v>
      </c>
      <c r="R2085" s="58" t="s">
        <v>2083</v>
      </c>
      <c r="S2085" s="33" t="s">
        <v>2105</v>
      </c>
      <c r="T2085" s="74" t="s">
        <v>664</v>
      </c>
      <c r="U2085" s="35" t="s">
        <v>1845</v>
      </c>
      <c r="V2085" s="248"/>
      <c r="W2085" s="193"/>
    </row>
    <row r="2086" s="147" customFormat="1" ht="26" customHeight="1" spans="1:23">
      <c r="A2086" s="31" t="s">
        <v>2032</v>
      </c>
      <c r="B2086" s="58" t="s">
        <v>20</v>
      </c>
      <c r="C2086" s="31" t="s">
        <v>6788</v>
      </c>
      <c r="D2086" s="58" t="s">
        <v>6789</v>
      </c>
      <c r="E2086" s="72">
        <v>44926</v>
      </c>
      <c r="F2086" s="194" t="s">
        <v>1448</v>
      </c>
      <c r="G2086" s="74" t="s">
        <v>2243</v>
      </c>
      <c r="H2086" s="74">
        <v>10</v>
      </c>
      <c r="I2086" s="74">
        <v>1</v>
      </c>
      <c r="J2086" s="51"/>
      <c r="K2086" s="56"/>
      <c r="L2086" s="48"/>
      <c r="M2086" s="58" t="s">
        <v>2079</v>
      </c>
      <c r="N2086" s="58" t="s">
        <v>2096</v>
      </c>
      <c r="O2086" s="33" t="s">
        <v>1997</v>
      </c>
      <c r="P2086" s="58" t="s">
        <v>2081</v>
      </c>
      <c r="Q2086" s="58" t="s">
        <v>2103</v>
      </c>
      <c r="R2086" s="58" t="s">
        <v>2104</v>
      </c>
      <c r="S2086" s="33" t="s">
        <v>2105</v>
      </c>
      <c r="T2086" s="74" t="s">
        <v>664</v>
      </c>
      <c r="U2086" s="35" t="s">
        <v>1845</v>
      </c>
      <c r="V2086" s="248"/>
      <c r="W2086" s="193"/>
    </row>
    <row r="2087" s="147" customFormat="1" ht="26" customHeight="1" spans="1:23">
      <c r="A2087" s="133" t="s">
        <v>1865</v>
      </c>
      <c r="B2087" s="58" t="s">
        <v>20</v>
      </c>
      <c r="C2087" s="31" t="str">
        <f>A2087&amp;VLOOKUP(M2087,{"固定资产","1";"生物资产","2";"权益类资产","3";"其他资产","4"},2,FALSE)&amp;TEXT(COUNTIF(A$5:$B2087,A2087),"0000")</f>
        <v>54062420131901010001</v>
      </c>
      <c r="D2087" s="59" t="s">
        <v>6790</v>
      </c>
      <c r="E2087" s="60">
        <v>41417</v>
      </c>
      <c r="F2087" s="61" t="s">
        <v>856</v>
      </c>
      <c r="G2087" s="62" t="s">
        <v>2169</v>
      </c>
      <c r="H2087" s="62">
        <v>10</v>
      </c>
      <c r="I2087" s="62">
        <v>20</v>
      </c>
      <c r="J2087" s="68">
        <v>72000</v>
      </c>
      <c r="K2087" s="70">
        <v>68400</v>
      </c>
      <c r="L2087" s="65">
        <v>3600</v>
      </c>
      <c r="M2087" s="59" t="s">
        <v>2079</v>
      </c>
      <c r="N2087" s="58" t="s">
        <v>2096</v>
      </c>
      <c r="O2087" s="33" t="s">
        <v>1997</v>
      </c>
      <c r="P2087" s="58" t="s">
        <v>2081</v>
      </c>
      <c r="Q2087" s="58" t="s">
        <v>2103</v>
      </c>
      <c r="R2087" s="58" t="s">
        <v>2104</v>
      </c>
      <c r="S2087" s="66" t="s">
        <v>2084</v>
      </c>
      <c r="T2087" s="62" t="s">
        <v>2081</v>
      </c>
      <c r="U2087" s="67" t="s">
        <v>1867</v>
      </c>
      <c r="V2087" s="248"/>
      <c r="W2087" s="193"/>
    </row>
    <row r="2088" s="147" customFormat="1" ht="26" customHeight="1" spans="1:23">
      <c r="A2088" s="133" t="s">
        <v>1865</v>
      </c>
      <c r="B2088" s="58" t="s">
        <v>20</v>
      </c>
      <c r="C2088" s="31" t="str">
        <f>A2088&amp;VLOOKUP(M2088,{"固定资产","1";"生物资产","2";"权益类资产","3";"其他资产","4"},2,FALSE)&amp;TEXT(COUNTIF(A$5:$B2088,A2088),"0000")</f>
        <v>54062420131901010002</v>
      </c>
      <c r="D2088" s="59" t="s">
        <v>3206</v>
      </c>
      <c r="E2088" s="60">
        <v>41417</v>
      </c>
      <c r="F2088" s="61" t="s">
        <v>856</v>
      </c>
      <c r="G2088" s="62" t="s">
        <v>2095</v>
      </c>
      <c r="H2088" s="62">
        <v>5</v>
      </c>
      <c r="I2088" s="62">
        <v>20</v>
      </c>
      <c r="J2088" s="68">
        <v>2000</v>
      </c>
      <c r="K2088" s="70">
        <v>1900</v>
      </c>
      <c r="L2088" s="65">
        <v>100</v>
      </c>
      <c r="M2088" s="59" t="s">
        <v>2079</v>
      </c>
      <c r="N2088" s="59" t="s">
        <v>2110</v>
      </c>
      <c r="O2088" s="33" t="s">
        <v>1997</v>
      </c>
      <c r="P2088" s="58" t="s">
        <v>2081</v>
      </c>
      <c r="Q2088" s="58" t="s">
        <v>2103</v>
      </c>
      <c r="R2088" s="58" t="s">
        <v>2104</v>
      </c>
      <c r="S2088" s="66" t="s">
        <v>2084</v>
      </c>
      <c r="T2088" s="62" t="s">
        <v>2081</v>
      </c>
      <c r="U2088" s="67" t="s">
        <v>1867</v>
      </c>
      <c r="V2088" s="248"/>
      <c r="W2088" s="193"/>
    </row>
    <row r="2089" s="147" customFormat="1" ht="37.5" spans="1:23">
      <c r="A2089" s="133" t="s">
        <v>1865</v>
      </c>
      <c r="B2089" s="58" t="s">
        <v>20</v>
      </c>
      <c r="C2089" s="31" t="str">
        <f>A2089&amp;VLOOKUP(M2089,{"固定资产","1";"生物资产","2";"权益类资产","3";"其他资产","4"},2,FALSE)&amp;TEXT(COUNTIF(A$5:$B2089,A2089),"0000")</f>
        <v>54062420131901010003</v>
      </c>
      <c r="D2089" s="59" t="s">
        <v>2164</v>
      </c>
      <c r="E2089" s="60">
        <v>41417</v>
      </c>
      <c r="F2089" s="61" t="s">
        <v>856</v>
      </c>
      <c r="G2089" s="62" t="s">
        <v>6791</v>
      </c>
      <c r="H2089" s="62">
        <v>10</v>
      </c>
      <c r="I2089" s="62">
        <v>1</v>
      </c>
      <c r="J2089" s="68">
        <v>326000</v>
      </c>
      <c r="K2089" s="70">
        <v>309700</v>
      </c>
      <c r="L2089" s="65">
        <v>16300</v>
      </c>
      <c r="M2089" s="59" t="s">
        <v>2079</v>
      </c>
      <c r="N2089" s="59" t="s">
        <v>2089</v>
      </c>
      <c r="O2089" s="33" t="s">
        <v>1997</v>
      </c>
      <c r="P2089" s="58" t="s">
        <v>2081</v>
      </c>
      <c r="Q2089" s="58" t="s">
        <v>2103</v>
      </c>
      <c r="R2089" s="58" t="s">
        <v>2104</v>
      </c>
      <c r="S2089" s="66" t="s">
        <v>2084</v>
      </c>
      <c r="T2089" s="62" t="s">
        <v>2081</v>
      </c>
      <c r="U2089" s="67" t="s">
        <v>1867</v>
      </c>
      <c r="V2089" s="248"/>
      <c r="W2089" s="193"/>
    </row>
    <row r="2090" s="147" customFormat="1" ht="26" customHeight="1" spans="1:23">
      <c r="A2090" s="132" t="s">
        <v>1868</v>
      </c>
      <c r="B2090" s="58" t="s">
        <v>20</v>
      </c>
      <c r="C2090" s="31" t="str">
        <f>A2090&amp;VLOOKUP(M2090,{"固定资产","1";"生物资产","2";"权益类资产","3";"其他资产","4"},2,FALSE)&amp;TEXT(COUNTIF(A$5:$B2090,A2090),"0000")</f>
        <v>54062420131901110001</v>
      </c>
      <c r="D2090" s="59" t="s">
        <v>6792</v>
      </c>
      <c r="E2090" s="60">
        <v>41432</v>
      </c>
      <c r="F2090" s="61" t="s">
        <v>1850</v>
      </c>
      <c r="G2090" s="62" t="s">
        <v>6793</v>
      </c>
      <c r="H2090" s="62">
        <v>10</v>
      </c>
      <c r="I2090" s="62">
        <v>1</v>
      </c>
      <c r="J2090" s="68">
        <v>500000</v>
      </c>
      <c r="K2090" s="70">
        <v>475000</v>
      </c>
      <c r="L2090" s="65">
        <v>25000</v>
      </c>
      <c r="M2090" s="59" t="s">
        <v>2079</v>
      </c>
      <c r="N2090" s="59" t="s">
        <v>2089</v>
      </c>
      <c r="O2090" s="33" t="s">
        <v>1997</v>
      </c>
      <c r="P2090" s="58" t="s">
        <v>2081</v>
      </c>
      <c r="Q2090" s="58" t="s">
        <v>2103</v>
      </c>
      <c r="R2090" s="58" t="s">
        <v>2083</v>
      </c>
      <c r="S2090" s="66" t="s">
        <v>2084</v>
      </c>
      <c r="T2090" s="62" t="s">
        <v>2159</v>
      </c>
      <c r="U2090" s="67" t="s">
        <v>808</v>
      </c>
      <c r="V2090" s="248"/>
      <c r="W2090" s="193"/>
    </row>
    <row r="2091" s="147" customFormat="1" ht="26" customHeight="1" spans="1:23">
      <c r="A2091" s="133" t="s">
        <v>1870</v>
      </c>
      <c r="B2091" s="58" t="s">
        <v>20</v>
      </c>
      <c r="C2091" s="31" t="str">
        <f>A2091&amp;VLOOKUP(M2091,{"固定资产","1";"生物资产","2";"权益类资产","3";"其他资产","4"},2,FALSE)&amp;TEXT(COUNTIF(A$5:$B2091,A2091),"0000")</f>
        <v>54062420130700320001</v>
      </c>
      <c r="D2091" s="59" t="s">
        <v>758</v>
      </c>
      <c r="E2091" s="60">
        <v>41765</v>
      </c>
      <c r="F2091" s="61" t="s">
        <v>692</v>
      </c>
      <c r="G2091" s="62" t="s">
        <v>2136</v>
      </c>
      <c r="H2091" s="62">
        <v>3</v>
      </c>
      <c r="I2091" s="62">
        <v>200</v>
      </c>
      <c r="J2091" s="63">
        <v>650000</v>
      </c>
      <c r="K2091" s="64" t="s">
        <v>664</v>
      </c>
      <c r="L2091" s="65">
        <v>650000</v>
      </c>
      <c r="M2091" s="59" t="s">
        <v>2137</v>
      </c>
      <c r="N2091" s="59" t="s">
        <v>2138</v>
      </c>
      <c r="O2091" s="33" t="s">
        <v>1997</v>
      </c>
      <c r="P2091" s="58" t="s">
        <v>2081</v>
      </c>
      <c r="Q2091" s="58" t="s">
        <v>2103</v>
      </c>
      <c r="R2091" s="58" t="s">
        <v>2139</v>
      </c>
      <c r="S2091" s="66" t="s">
        <v>2084</v>
      </c>
      <c r="T2091" s="62" t="s">
        <v>2081</v>
      </c>
      <c r="U2091" s="67" t="s">
        <v>1872</v>
      </c>
      <c r="V2091" s="248"/>
      <c r="W2091" s="193"/>
    </row>
    <row r="2092" s="147" customFormat="1" ht="26" customHeight="1" spans="1:23">
      <c r="A2092" s="133" t="s">
        <v>1870</v>
      </c>
      <c r="B2092" s="58" t="s">
        <v>20</v>
      </c>
      <c r="C2092" s="31" t="str">
        <f>A2092&amp;VLOOKUP(M2092,{"固定资产","1";"生物资产","2";"权益类资产","3";"其他资产","4"},2,FALSE)&amp;TEXT(COUNTIF(A$5:$B2092,A2092),"0000")</f>
        <v>54062420130700310002</v>
      </c>
      <c r="D2092" s="59" t="s">
        <v>3091</v>
      </c>
      <c r="E2092" s="60">
        <v>41765</v>
      </c>
      <c r="F2092" s="61" t="s">
        <v>692</v>
      </c>
      <c r="G2092" s="62" t="s">
        <v>6794</v>
      </c>
      <c r="H2092" s="62">
        <v>10</v>
      </c>
      <c r="I2092" s="62">
        <v>1</v>
      </c>
      <c r="J2092" s="68"/>
      <c r="K2092" s="69"/>
      <c r="L2092" s="65"/>
      <c r="M2092" s="59" t="s">
        <v>2079</v>
      </c>
      <c r="N2092" s="59" t="s">
        <v>2089</v>
      </c>
      <c r="O2092" s="33" t="s">
        <v>1997</v>
      </c>
      <c r="P2092" s="58" t="s">
        <v>2081</v>
      </c>
      <c r="Q2092" s="58" t="s">
        <v>2103</v>
      </c>
      <c r="R2092" s="58" t="s">
        <v>2104</v>
      </c>
      <c r="S2092" s="66" t="s">
        <v>2084</v>
      </c>
      <c r="T2092" s="62" t="s">
        <v>2081</v>
      </c>
      <c r="U2092" s="67" t="s">
        <v>1872</v>
      </c>
      <c r="V2092" s="248"/>
      <c r="W2092" s="193"/>
    </row>
    <row r="2093" s="147" customFormat="1" ht="26" customHeight="1" spans="1:23">
      <c r="A2093" s="477" t="s">
        <v>1873</v>
      </c>
      <c r="B2093" s="58" t="s">
        <v>20</v>
      </c>
      <c r="C2093" s="31" t="str">
        <f>A2093&amp;VLOOKUP(M2093,{"固定资产","1";"生物资产","2";"权益类资产","3";"其他资产","4"},2,FALSE)&amp;TEXT(COUNTIF(A$5:$B2093,A2093),"0000")</f>
        <v>54062420130800220001</v>
      </c>
      <c r="D2093" s="59" t="s">
        <v>3527</v>
      </c>
      <c r="E2093" s="60">
        <v>41776</v>
      </c>
      <c r="F2093" s="61" t="s">
        <v>1111</v>
      </c>
      <c r="G2093" s="62" t="s">
        <v>2158</v>
      </c>
      <c r="H2093" s="62">
        <v>3</v>
      </c>
      <c r="I2093" s="62">
        <v>2000</v>
      </c>
      <c r="J2093" s="63">
        <v>300000</v>
      </c>
      <c r="K2093" s="64">
        <v>0</v>
      </c>
      <c r="L2093" s="65">
        <v>300000</v>
      </c>
      <c r="M2093" s="59" t="s">
        <v>2137</v>
      </c>
      <c r="N2093" s="59" t="s">
        <v>2138</v>
      </c>
      <c r="O2093" s="33" t="s">
        <v>1997</v>
      </c>
      <c r="P2093" s="58" t="s">
        <v>2081</v>
      </c>
      <c r="Q2093" s="58" t="s">
        <v>2103</v>
      </c>
      <c r="R2093" s="58" t="s">
        <v>2950</v>
      </c>
      <c r="S2093" s="66" t="s">
        <v>2084</v>
      </c>
      <c r="T2093" s="62" t="s">
        <v>2159</v>
      </c>
      <c r="U2093" s="67" t="s">
        <v>1101</v>
      </c>
      <c r="V2093" s="248"/>
      <c r="W2093" s="193"/>
    </row>
    <row r="2094" s="147" customFormat="1" ht="37.5" spans="1:23">
      <c r="A2094" s="57" t="s">
        <v>1873</v>
      </c>
      <c r="B2094" s="58" t="s">
        <v>20</v>
      </c>
      <c r="C2094" s="31" t="str">
        <f>A2094&amp;VLOOKUP(M2094,{"固定资产","1";"生物资产","2";"权益类资产","3";"其他资产","4"},2,FALSE)&amp;TEXT(COUNTIF(A$5:$B2094,A2094),"0000")</f>
        <v>54062420130800210002</v>
      </c>
      <c r="D2094" s="59" t="s">
        <v>6795</v>
      </c>
      <c r="E2094" s="60">
        <v>41776</v>
      </c>
      <c r="F2094" s="61" t="s">
        <v>1111</v>
      </c>
      <c r="G2094" s="62" t="s">
        <v>6791</v>
      </c>
      <c r="H2094" s="62">
        <v>10</v>
      </c>
      <c r="I2094" s="62">
        <v>1</v>
      </c>
      <c r="J2094" s="68"/>
      <c r="K2094" s="69"/>
      <c r="L2094" s="65"/>
      <c r="M2094" s="59" t="s">
        <v>2079</v>
      </c>
      <c r="N2094" s="59" t="s">
        <v>2089</v>
      </c>
      <c r="O2094" s="33" t="s">
        <v>1997</v>
      </c>
      <c r="P2094" s="58" t="s">
        <v>2081</v>
      </c>
      <c r="Q2094" s="58" t="s">
        <v>2103</v>
      </c>
      <c r="R2094" s="58" t="s">
        <v>2083</v>
      </c>
      <c r="S2094" s="66" t="s">
        <v>2084</v>
      </c>
      <c r="T2094" s="62" t="s">
        <v>2159</v>
      </c>
      <c r="U2094" s="67" t="s">
        <v>1101</v>
      </c>
      <c r="V2094" s="248"/>
      <c r="W2094" s="193"/>
    </row>
    <row r="2095" s="147" customFormat="1" ht="26" customHeight="1" spans="1:23">
      <c r="A2095" s="57" t="s">
        <v>1875</v>
      </c>
      <c r="B2095" s="58" t="s">
        <v>20</v>
      </c>
      <c r="C2095" s="31" t="str">
        <f>A2095&amp;VLOOKUP(M2095,{"固定资产","1";"生物资产","2";"权益类资产","3";"其他资产","4"},2,FALSE)&amp;TEXT(COUNTIF(A$5:$B2095,A2095),"0000")</f>
        <v>54062420131901210001</v>
      </c>
      <c r="D2095" s="59" t="s">
        <v>6796</v>
      </c>
      <c r="E2095" s="60">
        <v>41762</v>
      </c>
      <c r="F2095" s="61" t="s">
        <v>780</v>
      </c>
      <c r="G2095" s="62" t="s">
        <v>6797</v>
      </c>
      <c r="H2095" s="62">
        <v>10</v>
      </c>
      <c r="I2095" s="62">
        <v>1</v>
      </c>
      <c r="J2095" s="68">
        <v>500000</v>
      </c>
      <c r="K2095" s="70">
        <v>475000</v>
      </c>
      <c r="L2095" s="65">
        <v>25000</v>
      </c>
      <c r="M2095" s="59" t="s">
        <v>2079</v>
      </c>
      <c r="N2095" s="59" t="s">
        <v>2089</v>
      </c>
      <c r="O2095" s="33" t="s">
        <v>1997</v>
      </c>
      <c r="P2095" s="58" t="s">
        <v>2081</v>
      </c>
      <c r="Q2095" s="58" t="s">
        <v>2082</v>
      </c>
      <c r="R2095" s="58" t="s">
        <v>2083</v>
      </c>
      <c r="S2095" s="66" t="s">
        <v>2084</v>
      </c>
      <c r="T2095" s="62" t="s">
        <v>2159</v>
      </c>
      <c r="U2095" s="67" t="s">
        <v>782</v>
      </c>
      <c r="V2095" s="248"/>
      <c r="W2095" s="193"/>
    </row>
    <row r="2096" s="147" customFormat="1" ht="26" customHeight="1" spans="1:23">
      <c r="A2096" s="133" t="s">
        <v>1881</v>
      </c>
      <c r="B2096" s="58" t="s">
        <v>20</v>
      </c>
      <c r="C2096" s="31" t="str">
        <f>A2096&amp;VLOOKUP(M2096,{"固定资产","1";"生物资产","2";"权益类资产","3";"其他资产","4"},2,FALSE)&amp;TEXT(COUNTIF(A$5:$B2096,A2096),"0000")</f>
        <v>54062420130400320001</v>
      </c>
      <c r="D2096" s="59" t="s">
        <v>6798</v>
      </c>
      <c r="E2096" s="60">
        <v>41719</v>
      </c>
      <c r="F2096" s="61" t="s">
        <v>6674</v>
      </c>
      <c r="G2096" s="62" t="s">
        <v>2136</v>
      </c>
      <c r="H2096" s="62">
        <v>3</v>
      </c>
      <c r="I2096" s="62">
        <v>170</v>
      </c>
      <c r="J2096" s="63">
        <v>450000</v>
      </c>
      <c r="K2096" s="64">
        <v>0</v>
      </c>
      <c r="L2096" s="65">
        <v>450000</v>
      </c>
      <c r="M2096" s="59" t="s">
        <v>2137</v>
      </c>
      <c r="N2096" s="59" t="s">
        <v>2138</v>
      </c>
      <c r="O2096" s="33" t="s">
        <v>1997</v>
      </c>
      <c r="P2096" s="58" t="s">
        <v>2081</v>
      </c>
      <c r="Q2096" s="58" t="s">
        <v>2103</v>
      </c>
      <c r="R2096" s="58" t="s">
        <v>2139</v>
      </c>
      <c r="S2096" s="66" t="s">
        <v>2084</v>
      </c>
      <c r="T2096" s="62" t="s">
        <v>2159</v>
      </c>
      <c r="U2096" s="67" t="s">
        <v>1883</v>
      </c>
      <c r="V2096" s="248"/>
      <c r="W2096" s="193"/>
    </row>
    <row r="2097" s="147" customFormat="1" ht="26" customHeight="1" spans="1:23">
      <c r="A2097" s="133" t="s">
        <v>1881</v>
      </c>
      <c r="B2097" s="58" t="s">
        <v>20</v>
      </c>
      <c r="C2097" s="31" t="str">
        <f>A2097&amp;VLOOKUP(M2097,{"固定资产","1";"生物资产","2";"权益类资产","3";"其他资产","4"},2,FALSE)&amp;TEXT(COUNTIF(A$5:$B2097,A2097),"0000")</f>
        <v>54062420130400310002</v>
      </c>
      <c r="D2097" s="59" t="s">
        <v>6799</v>
      </c>
      <c r="E2097" s="60">
        <v>41719</v>
      </c>
      <c r="F2097" s="61" t="s">
        <v>6674</v>
      </c>
      <c r="G2097" s="62" t="s">
        <v>6797</v>
      </c>
      <c r="H2097" s="62">
        <v>10</v>
      </c>
      <c r="I2097" s="62">
        <v>1</v>
      </c>
      <c r="J2097" s="68"/>
      <c r="K2097" s="69"/>
      <c r="L2097" s="65"/>
      <c r="M2097" s="59" t="s">
        <v>2079</v>
      </c>
      <c r="N2097" s="59" t="s">
        <v>2089</v>
      </c>
      <c r="O2097" s="33" t="s">
        <v>1997</v>
      </c>
      <c r="P2097" s="58" t="s">
        <v>2081</v>
      </c>
      <c r="Q2097" s="58" t="s">
        <v>2103</v>
      </c>
      <c r="R2097" s="58" t="s">
        <v>2104</v>
      </c>
      <c r="S2097" s="66" t="s">
        <v>2084</v>
      </c>
      <c r="T2097" s="62" t="s">
        <v>2159</v>
      </c>
      <c r="U2097" s="67" t="s">
        <v>1883</v>
      </c>
      <c r="V2097" s="248"/>
      <c r="W2097" s="193"/>
    </row>
    <row r="2098" s="147" customFormat="1" ht="26" customHeight="1" spans="1:23">
      <c r="A2098" s="133" t="s">
        <v>1884</v>
      </c>
      <c r="B2098" s="58" t="s">
        <v>20</v>
      </c>
      <c r="C2098" s="31" t="str">
        <f>A2098&amp;VLOOKUP(M2098,{"固定资产","1";"生物资产","2";"权益类资产","3";"其他资产","4"},2,FALSE)&amp;TEXT(COUNTIF(A$5:$B2098,A2098),"0000")</f>
        <v>54062420131400120001</v>
      </c>
      <c r="D2098" s="59" t="s">
        <v>5292</v>
      </c>
      <c r="E2098" s="60">
        <v>41699</v>
      </c>
      <c r="F2098" s="61" t="s">
        <v>1850</v>
      </c>
      <c r="G2098" s="62" t="s">
        <v>6800</v>
      </c>
      <c r="H2098" s="62">
        <v>3</v>
      </c>
      <c r="I2098" s="62">
        <v>1</v>
      </c>
      <c r="J2098" s="68">
        <v>400000</v>
      </c>
      <c r="K2098" s="69">
        <v>0</v>
      </c>
      <c r="L2098" s="65">
        <v>400000</v>
      </c>
      <c r="M2098" s="59" t="s">
        <v>2137</v>
      </c>
      <c r="N2098" s="59" t="s">
        <v>2143</v>
      </c>
      <c r="O2098" s="33" t="s">
        <v>1997</v>
      </c>
      <c r="P2098" s="58" t="s">
        <v>2081</v>
      </c>
      <c r="Q2098" s="58" t="s">
        <v>2103</v>
      </c>
      <c r="R2098" s="58" t="s">
        <v>2305</v>
      </c>
      <c r="S2098" s="66" t="s">
        <v>2084</v>
      </c>
      <c r="T2098" s="62" t="s">
        <v>2081</v>
      </c>
      <c r="U2098" s="67" t="s">
        <v>1886</v>
      </c>
      <c r="V2098" s="248"/>
      <c r="W2098" s="193"/>
    </row>
    <row r="2099" s="147" customFormat="1" ht="26" customHeight="1" spans="1:23">
      <c r="A2099" s="31" t="s">
        <v>1890</v>
      </c>
      <c r="B2099" s="58" t="s">
        <v>20</v>
      </c>
      <c r="C2099" s="31" t="str">
        <f>A2099&amp;VLOOKUP(M2099,{"固定资产","1";"生物资产","2";"权益类资产","3";"其他资产","4"},2,FALSE)&amp;TEXT(COUNTIF(A$5:$B2099,A2099),"0000")</f>
        <v>54062420131700710001</v>
      </c>
      <c r="D2099" s="71" t="s">
        <v>6801</v>
      </c>
      <c r="E2099" s="72">
        <v>41820</v>
      </c>
      <c r="F2099" s="73" t="s">
        <v>871</v>
      </c>
      <c r="G2099" s="71" t="s">
        <v>3173</v>
      </c>
      <c r="H2099" s="74">
        <v>10</v>
      </c>
      <c r="I2099" s="74">
        <v>1</v>
      </c>
      <c r="J2099" s="75">
        <v>180000</v>
      </c>
      <c r="K2099" s="70">
        <v>171000</v>
      </c>
      <c r="L2099" s="48">
        <v>9000</v>
      </c>
      <c r="M2099" s="76" t="s">
        <v>2079</v>
      </c>
      <c r="N2099" s="73" t="s">
        <v>2089</v>
      </c>
      <c r="O2099" s="77" t="s">
        <v>1997</v>
      </c>
      <c r="P2099" s="78" t="s">
        <v>2196</v>
      </c>
      <c r="Q2099" s="79" t="s">
        <v>2082</v>
      </c>
      <c r="R2099" s="79" t="s">
        <v>2196</v>
      </c>
      <c r="S2099" s="77" t="s">
        <v>2105</v>
      </c>
      <c r="T2099" s="249" t="s">
        <v>664</v>
      </c>
      <c r="U2099" s="80" t="s">
        <v>867</v>
      </c>
      <c r="V2099" s="248"/>
      <c r="W2099" s="193"/>
    </row>
    <row r="2100" s="147" customFormat="1" ht="26" customHeight="1" spans="1:23">
      <c r="A2100" s="31" t="s">
        <v>1890</v>
      </c>
      <c r="B2100" s="58" t="s">
        <v>20</v>
      </c>
      <c r="C2100" s="31" t="str">
        <f>A2100&amp;VLOOKUP(M2100,{"固定资产","1";"生物资产","2";"权益类资产","3";"其他资产","4"},2,FALSE)&amp;TEXT(COUNTIF(A$5:$B2100,A2100),"0000")</f>
        <v>54062420131700710002</v>
      </c>
      <c r="D2100" s="71" t="s">
        <v>6802</v>
      </c>
      <c r="E2100" s="72">
        <v>41820</v>
      </c>
      <c r="F2100" s="73" t="s">
        <v>871</v>
      </c>
      <c r="G2100" s="71" t="s">
        <v>2078</v>
      </c>
      <c r="H2100" s="74">
        <v>10</v>
      </c>
      <c r="I2100" s="74">
        <v>3</v>
      </c>
      <c r="J2100" s="75">
        <v>320000</v>
      </c>
      <c r="K2100" s="70">
        <v>304000</v>
      </c>
      <c r="L2100" s="48">
        <v>16000</v>
      </c>
      <c r="M2100" s="76" t="s">
        <v>2079</v>
      </c>
      <c r="N2100" s="73" t="s">
        <v>2089</v>
      </c>
      <c r="O2100" s="77" t="s">
        <v>1997</v>
      </c>
      <c r="P2100" s="78" t="s">
        <v>2196</v>
      </c>
      <c r="Q2100" s="79" t="s">
        <v>2082</v>
      </c>
      <c r="R2100" s="79" t="s">
        <v>2196</v>
      </c>
      <c r="S2100" s="77" t="s">
        <v>2105</v>
      </c>
      <c r="T2100" s="249" t="s">
        <v>664</v>
      </c>
      <c r="U2100" s="80" t="s">
        <v>867</v>
      </c>
      <c r="V2100" s="248"/>
      <c r="W2100" s="193"/>
    </row>
    <row r="2101" s="147" customFormat="1" ht="26" customHeight="1" spans="1:23">
      <c r="A2101" s="30" t="s">
        <v>1902</v>
      </c>
      <c r="B2101" s="58" t="s">
        <v>20</v>
      </c>
      <c r="C2101" s="31" t="str">
        <f>A2101&amp;VLOOKUP(M2101,{"固定资产","1";"生物资产","2";"权益类资产","3";"其他资产","4"},2,FALSE)&amp;TEXT(COUNTIF(A$5:$B2101,A2101),"0000")</f>
        <v>54062420131901310001</v>
      </c>
      <c r="D2101" s="71" t="s">
        <v>6792</v>
      </c>
      <c r="E2101" s="72">
        <v>41799</v>
      </c>
      <c r="F2101" s="73" t="s">
        <v>1850</v>
      </c>
      <c r="G2101" s="62" t="s">
        <v>6803</v>
      </c>
      <c r="H2101" s="74">
        <v>10</v>
      </c>
      <c r="I2101" s="74">
        <v>1</v>
      </c>
      <c r="J2101" s="75">
        <v>450000</v>
      </c>
      <c r="K2101" s="70">
        <v>427500</v>
      </c>
      <c r="L2101" s="48">
        <v>22500</v>
      </c>
      <c r="M2101" s="76" t="s">
        <v>2079</v>
      </c>
      <c r="N2101" s="73" t="s">
        <v>2089</v>
      </c>
      <c r="O2101" s="77" t="s">
        <v>1997</v>
      </c>
      <c r="P2101" s="78" t="s">
        <v>2081</v>
      </c>
      <c r="Q2101" s="79" t="s">
        <v>2082</v>
      </c>
      <c r="R2101" s="79" t="s">
        <v>2083</v>
      </c>
      <c r="S2101" s="66" t="s">
        <v>2084</v>
      </c>
      <c r="T2101" s="62" t="s">
        <v>2159</v>
      </c>
      <c r="U2101" s="80" t="s">
        <v>808</v>
      </c>
      <c r="V2101" s="248"/>
      <c r="W2101" s="193"/>
    </row>
    <row r="2102" s="147" customFormat="1" ht="26" customHeight="1" spans="1:23">
      <c r="A2102" s="30" t="s">
        <v>1912</v>
      </c>
      <c r="B2102" s="58" t="s">
        <v>20</v>
      </c>
      <c r="C2102" s="31" t="str">
        <f>A2102&amp;VLOOKUP(M2102,{"固定资产","1";"生物资产","2";"权益类资产","3";"其他资产","4"},2,FALSE)&amp;TEXT(COUNTIF(A$5:$B2102,A2102),"0000")</f>
        <v>54062420141900420001</v>
      </c>
      <c r="D2102" s="71" t="s">
        <v>6804</v>
      </c>
      <c r="E2102" s="72">
        <v>42151</v>
      </c>
      <c r="F2102" s="73" t="s">
        <v>1913</v>
      </c>
      <c r="G2102" s="71" t="s">
        <v>6805</v>
      </c>
      <c r="H2102" s="74">
        <v>3</v>
      </c>
      <c r="I2102" s="74">
        <v>1</v>
      </c>
      <c r="J2102" s="75">
        <v>700000</v>
      </c>
      <c r="K2102" s="70">
        <v>665000</v>
      </c>
      <c r="L2102" s="48">
        <v>35000</v>
      </c>
      <c r="M2102" s="76" t="s">
        <v>2137</v>
      </c>
      <c r="N2102" s="73" t="s">
        <v>2143</v>
      </c>
      <c r="O2102" s="77" t="s">
        <v>1997</v>
      </c>
      <c r="P2102" s="78" t="s">
        <v>2196</v>
      </c>
      <c r="Q2102" s="79" t="s">
        <v>2082</v>
      </c>
      <c r="R2102" s="79" t="s">
        <v>2196</v>
      </c>
      <c r="S2102" s="66" t="s">
        <v>2084</v>
      </c>
      <c r="T2102" s="62" t="s">
        <v>2159</v>
      </c>
      <c r="U2102" s="80" t="s">
        <v>1915</v>
      </c>
      <c r="V2102" s="248"/>
      <c r="W2102" s="193"/>
    </row>
    <row r="2103" s="147" customFormat="1" ht="26" customHeight="1" spans="1:23">
      <c r="A2103" s="30" t="s">
        <v>1919</v>
      </c>
      <c r="B2103" s="58" t="s">
        <v>20</v>
      </c>
      <c r="C2103" s="31" t="str">
        <f>A2103&amp;VLOOKUP(M2103,{"固定资产","1";"生物资产","2";"权益类资产","3";"其他资产","4"},2,FALSE)&amp;TEXT(COUNTIF(A$5:$B2103,A2103),"0000")</f>
        <v>54062420141900510001</v>
      </c>
      <c r="D2103" s="71" t="s">
        <v>6792</v>
      </c>
      <c r="E2103" s="72">
        <v>41849</v>
      </c>
      <c r="F2103" s="73" t="s">
        <v>1850</v>
      </c>
      <c r="G2103" s="62" t="s">
        <v>6791</v>
      </c>
      <c r="H2103" s="74">
        <v>10</v>
      </c>
      <c r="I2103" s="74">
        <v>1</v>
      </c>
      <c r="J2103" s="75">
        <v>500000</v>
      </c>
      <c r="K2103" s="70">
        <v>475000</v>
      </c>
      <c r="L2103" s="48">
        <v>25000</v>
      </c>
      <c r="M2103" s="76" t="s">
        <v>2079</v>
      </c>
      <c r="N2103" s="73" t="s">
        <v>2089</v>
      </c>
      <c r="O2103" s="77" t="s">
        <v>1997</v>
      </c>
      <c r="P2103" s="78" t="s">
        <v>2196</v>
      </c>
      <c r="Q2103" s="79" t="s">
        <v>2082</v>
      </c>
      <c r="R2103" s="79" t="s">
        <v>2196</v>
      </c>
      <c r="S2103" s="66" t="s">
        <v>2084</v>
      </c>
      <c r="T2103" s="62" t="s">
        <v>2159</v>
      </c>
      <c r="U2103" s="80" t="s">
        <v>1922</v>
      </c>
      <c r="V2103" s="248"/>
      <c r="W2103" s="193"/>
    </row>
    <row r="2104" s="147" customFormat="1" ht="26" customHeight="1" spans="1:23">
      <c r="A2104" s="30" t="s">
        <v>1923</v>
      </c>
      <c r="B2104" s="58" t="s">
        <v>20</v>
      </c>
      <c r="C2104" s="31" t="str">
        <f>A2104&amp;VLOOKUP(M2104,{"固定资产","1";"生物资产","2";"权益类资产","3";"其他资产","4"},2,FALSE)&amp;TEXT(COUNTIF(A$5:$B2104,A2104),"0000")</f>
        <v>54062420141900620001</v>
      </c>
      <c r="D2104" s="71" t="s">
        <v>6806</v>
      </c>
      <c r="E2104" s="72">
        <v>42108</v>
      </c>
      <c r="F2104" s="73" t="s">
        <v>716</v>
      </c>
      <c r="G2104" s="71" t="s">
        <v>6807</v>
      </c>
      <c r="H2104" s="74">
        <v>3</v>
      </c>
      <c r="I2104" s="74">
        <v>1</v>
      </c>
      <c r="J2104" s="75">
        <v>450000</v>
      </c>
      <c r="K2104" s="70">
        <v>427500</v>
      </c>
      <c r="L2104" s="48">
        <v>22500</v>
      </c>
      <c r="M2104" s="76" t="s">
        <v>2137</v>
      </c>
      <c r="N2104" s="73" t="s">
        <v>2143</v>
      </c>
      <c r="O2104" s="77" t="s">
        <v>1997</v>
      </c>
      <c r="P2104" s="78" t="s">
        <v>2196</v>
      </c>
      <c r="Q2104" s="79" t="s">
        <v>2082</v>
      </c>
      <c r="R2104" s="79" t="s">
        <v>2196</v>
      </c>
      <c r="S2104" s="77" t="s">
        <v>2084</v>
      </c>
      <c r="T2104" s="62" t="s">
        <v>2159</v>
      </c>
      <c r="U2104" s="81" t="s">
        <v>858</v>
      </c>
      <c r="V2104" s="248"/>
      <c r="W2104" s="193"/>
    </row>
    <row r="2105" s="147" customFormat="1" ht="18.75" spans="1:23">
      <c r="A2105" s="31" t="s">
        <v>1930</v>
      </c>
      <c r="B2105" s="58" t="s">
        <v>20</v>
      </c>
      <c r="C2105" s="31" t="str">
        <f>A2105&amp;VLOOKUP(M2105,{"固定资产","1";"生物资产","2";"权益类资产","3";"其他资产","4"},2,FALSE)&amp;TEXT(COUNTIF(A$5:$B2105,A2105),"0000")</f>
        <v>54062420141900810001</v>
      </c>
      <c r="D2105" s="71" t="s">
        <v>6792</v>
      </c>
      <c r="E2105" s="72">
        <v>42097</v>
      </c>
      <c r="F2105" s="73" t="s">
        <v>6808</v>
      </c>
      <c r="G2105" s="71" t="s">
        <v>6809</v>
      </c>
      <c r="H2105" s="74">
        <v>10</v>
      </c>
      <c r="I2105" s="74">
        <v>1</v>
      </c>
      <c r="J2105" s="75">
        <v>600000</v>
      </c>
      <c r="K2105" s="70">
        <v>546250</v>
      </c>
      <c r="L2105" s="48">
        <v>53750</v>
      </c>
      <c r="M2105" s="76" t="s">
        <v>2079</v>
      </c>
      <c r="N2105" s="73" t="s">
        <v>2089</v>
      </c>
      <c r="O2105" s="77" t="s">
        <v>1997</v>
      </c>
      <c r="P2105" s="78" t="s">
        <v>2081</v>
      </c>
      <c r="Q2105" s="79" t="s">
        <v>2082</v>
      </c>
      <c r="R2105" s="79" t="s">
        <v>2083</v>
      </c>
      <c r="S2105" s="66" t="s">
        <v>2084</v>
      </c>
      <c r="T2105" s="62" t="s">
        <v>2081</v>
      </c>
      <c r="U2105" s="80" t="s">
        <v>808</v>
      </c>
      <c r="V2105" s="248"/>
      <c r="W2105" s="193"/>
    </row>
    <row r="2106" s="147" customFormat="1" ht="26" customHeight="1" spans="1:23">
      <c r="A2106" s="31" t="s">
        <v>1933</v>
      </c>
      <c r="B2106" s="58" t="s">
        <v>20</v>
      </c>
      <c r="C2106" s="31" t="str">
        <f>A2106&amp;VLOOKUP(M2106,{"固定资产","1";"生物资产","2";"权益类资产","3";"其他资产","4"},2,FALSE)&amp;TEXT(COUNTIF(A$5:$B2106,A2106),"0000")</f>
        <v>54062420141900910001</v>
      </c>
      <c r="D2106" s="245" t="s">
        <v>6810</v>
      </c>
      <c r="E2106" s="198">
        <v>42309</v>
      </c>
      <c r="F2106" s="73" t="s">
        <v>1059</v>
      </c>
      <c r="G2106" s="129" t="s">
        <v>2243</v>
      </c>
      <c r="H2106" s="74">
        <v>10</v>
      </c>
      <c r="I2106" s="73">
        <v>1</v>
      </c>
      <c r="J2106" s="75">
        <v>99600</v>
      </c>
      <c r="K2106" s="70">
        <v>85946.5</v>
      </c>
      <c r="L2106" s="48">
        <v>13653.5</v>
      </c>
      <c r="M2106" s="76" t="s">
        <v>2079</v>
      </c>
      <c r="N2106" s="73" t="s">
        <v>2089</v>
      </c>
      <c r="O2106" s="77" t="s">
        <v>1997</v>
      </c>
      <c r="P2106" s="78" t="s">
        <v>2196</v>
      </c>
      <c r="Q2106" s="79" t="s">
        <v>2082</v>
      </c>
      <c r="R2106" s="79" t="s">
        <v>2196</v>
      </c>
      <c r="S2106" s="77" t="s">
        <v>2105</v>
      </c>
      <c r="T2106" s="249" t="s">
        <v>664</v>
      </c>
      <c r="U2106" s="80" t="s">
        <v>1361</v>
      </c>
      <c r="V2106" s="248"/>
      <c r="W2106" s="193"/>
    </row>
    <row r="2107" s="147" customFormat="1" ht="26" customHeight="1" spans="1:23">
      <c r="A2107" s="31" t="s">
        <v>1933</v>
      </c>
      <c r="B2107" s="58" t="s">
        <v>20</v>
      </c>
      <c r="C2107" s="31" t="str">
        <f>A2107&amp;VLOOKUP(M2107,{"固定资产","1";"生物资产","2";"权益类资产","3";"其他资产","4"},2,FALSE)&amp;TEXT(COUNTIF(A$5:$B2107,A2107),"0000")</f>
        <v>54062420141900910002</v>
      </c>
      <c r="D2107" s="245" t="s">
        <v>2511</v>
      </c>
      <c r="E2107" s="198">
        <v>42309</v>
      </c>
      <c r="F2107" s="73" t="s">
        <v>1059</v>
      </c>
      <c r="G2107" s="71" t="s">
        <v>2243</v>
      </c>
      <c r="H2107" s="74">
        <v>10</v>
      </c>
      <c r="I2107" s="73">
        <v>1</v>
      </c>
      <c r="J2107" s="75">
        <v>90000</v>
      </c>
      <c r="K2107" s="70">
        <v>77662.5</v>
      </c>
      <c r="L2107" s="48">
        <v>12337.5</v>
      </c>
      <c r="M2107" s="76" t="s">
        <v>2079</v>
      </c>
      <c r="N2107" s="73" t="s">
        <v>2089</v>
      </c>
      <c r="O2107" s="77" t="s">
        <v>1997</v>
      </c>
      <c r="P2107" s="78" t="s">
        <v>2196</v>
      </c>
      <c r="Q2107" s="79" t="s">
        <v>2082</v>
      </c>
      <c r="R2107" s="79" t="s">
        <v>2196</v>
      </c>
      <c r="S2107" s="77" t="s">
        <v>2105</v>
      </c>
      <c r="T2107" s="249" t="s">
        <v>664</v>
      </c>
      <c r="U2107" s="80" t="s">
        <v>1361</v>
      </c>
      <c r="V2107" s="248"/>
      <c r="W2107" s="193"/>
    </row>
    <row r="2108" s="147" customFormat="1" ht="26" customHeight="1" spans="1:23">
      <c r="A2108" s="31" t="s">
        <v>1933</v>
      </c>
      <c r="B2108" s="58" t="s">
        <v>20</v>
      </c>
      <c r="C2108" s="31" t="str">
        <f>A2108&amp;VLOOKUP(M2108,{"固定资产","1";"生物资产","2";"权益类资产","3";"其他资产","4"},2,FALSE)&amp;TEXT(COUNTIF(A$5:$B2108,A2108),"0000")</f>
        <v>54062420141900910003</v>
      </c>
      <c r="D2108" s="245" t="s">
        <v>2475</v>
      </c>
      <c r="E2108" s="198">
        <v>42309</v>
      </c>
      <c r="F2108" s="73" t="s">
        <v>1059</v>
      </c>
      <c r="G2108" s="71" t="s">
        <v>2243</v>
      </c>
      <c r="H2108" s="74">
        <v>10</v>
      </c>
      <c r="I2108" s="73">
        <v>1</v>
      </c>
      <c r="J2108" s="75">
        <v>64000</v>
      </c>
      <c r="K2108" s="70">
        <v>55226.6666666667</v>
      </c>
      <c r="L2108" s="48">
        <v>8773.3333333333</v>
      </c>
      <c r="M2108" s="76" t="s">
        <v>2079</v>
      </c>
      <c r="N2108" s="73" t="s">
        <v>2089</v>
      </c>
      <c r="O2108" s="77" t="s">
        <v>1997</v>
      </c>
      <c r="P2108" s="78" t="s">
        <v>2196</v>
      </c>
      <c r="Q2108" s="79" t="s">
        <v>2082</v>
      </c>
      <c r="R2108" s="79" t="s">
        <v>2196</v>
      </c>
      <c r="S2108" s="77" t="s">
        <v>2105</v>
      </c>
      <c r="T2108" s="249" t="s">
        <v>664</v>
      </c>
      <c r="U2108" s="80" t="s">
        <v>1361</v>
      </c>
      <c r="V2108" s="248"/>
      <c r="W2108" s="193"/>
    </row>
    <row r="2109" s="147" customFormat="1" ht="26" customHeight="1" spans="1:23">
      <c r="A2109" s="31" t="s">
        <v>1933</v>
      </c>
      <c r="B2109" s="58" t="s">
        <v>20</v>
      </c>
      <c r="C2109" s="31" t="str">
        <f>A2109&amp;VLOOKUP(M2109,{"固定资产","1";"生物资产","2";"权益类资产","3";"其他资产","4"},2,FALSE)&amp;TEXT(COUNTIF(A$5:$B2109,A2109),"0000")</f>
        <v>54062420141900920004</v>
      </c>
      <c r="D2109" s="245" t="s">
        <v>2143</v>
      </c>
      <c r="E2109" s="198">
        <v>42309</v>
      </c>
      <c r="F2109" s="73" t="s">
        <v>1059</v>
      </c>
      <c r="G2109" s="71" t="s">
        <v>2195</v>
      </c>
      <c r="H2109" s="74">
        <v>10</v>
      </c>
      <c r="I2109" s="73">
        <v>13320</v>
      </c>
      <c r="J2109" s="75">
        <v>266400</v>
      </c>
      <c r="K2109" s="70">
        <v>229881</v>
      </c>
      <c r="L2109" s="48">
        <v>36519</v>
      </c>
      <c r="M2109" s="73" t="s">
        <v>2137</v>
      </c>
      <c r="N2109" s="73" t="s">
        <v>2143</v>
      </c>
      <c r="O2109" s="77" t="s">
        <v>1997</v>
      </c>
      <c r="P2109" s="78" t="s">
        <v>2196</v>
      </c>
      <c r="Q2109" s="79" t="s">
        <v>2082</v>
      </c>
      <c r="R2109" s="79" t="s">
        <v>2196</v>
      </c>
      <c r="S2109" s="77" t="s">
        <v>2105</v>
      </c>
      <c r="T2109" s="249" t="s">
        <v>664</v>
      </c>
      <c r="U2109" s="80" t="s">
        <v>1361</v>
      </c>
      <c r="V2109" s="248"/>
      <c r="W2109" s="193"/>
    </row>
    <row r="2110" s="147" customFormat="1" ht="26" customHeight="1" spans="1:23">
      <c r="A2110" s="31" t="s">
        <v>1933</v>
      </c>
      <c r="B2110" s="58" t="s">
        <v>20</v>
      </c>
      <c r="C2110" s="31" t="str">
        <f>A2110&amp;VLOOKUP(M2110,{"固定资产","1";"生物资产","2";"权益类资产","3";"其他资产","4"},2,FALSE)&amp;TEXT(COUNTIF(A$5:$B2110,A2110),"0000")</f>
        <v>54062420141900920005</v>
      </c>
      <c r="D2110" s="245" t="s">
        <v>3514</v>
      </c>
      <c r="E2110" s="198">
        <v>42309</v>
      </c>
      <c r="F2110" s="73" t="s">
        <v>1059</v>
      </c>
      <c r="G2110" s="71" t="s">
        <v>6811</v>
      </c>
      <c r="H2110" s="74">
        <v>1</v>
      </c>
      <c r="I2110" s="73">
        <v>60</v>
      </c>
      <c r="J2110" s="75">
        <v>30000</v>
      </c>
      <c r="K2110" s="70">
        <v>28500</v>
      </c>
      <c r="L2110" s="48">
        <v>1500</v>
      </c>
      <c r="M2110" s="73" t="s">
        <v>2137</v>
      </c>
      <c r="N2110" s="73" t="s">
        <v>2124</v>
      </c>
      <c r="O2110" s="77" t="s">
        <v>1997</v>
      </c>
      <c r="P2110" s="78" t="s">
        <v>2196</v>
      </c>
      <c r="Q2110" s="79" t="s">
        <v>2082</v>
      </c>
      <c r="R2110" s="79" t="s">
        <v>2145</v>
      </c>
      <c r="S2110" s="77" t="s">
        <v>2105</v>
      </c>
      <c r="T2110" s="249" t="s">
        <v>664</v>
      </c>
      <c r="U2110" s="80" t="s">
        <v>1361</v>
      </c>
      <c r="V2110" s="248"/>
      <c r="W2110" s="193"/>
    </row>
    <row r="2111" s="147" customFormat="1" ht="26" customHeight="1" spans="1:23">
      <c r="A2111" s="133" t="s">
        <v>1942</v>
      </c>
      <c r="B2111" s="58" t="s">
        <v>20</v>
      </c>
      <c r="C2111" s="31" t="str">
        <f>A2111&amp;VLOOKUP(M2111,{"固定资产","1";"生物资产","2";"权益类资产","3";"其他资产","4"},2,FALSE)&amp;TEXT(COUNTIF(A$5:$B2111,A2111),"0000")</f>
        <v>54062420141901010001</v>
      </c>
      <c r="D2111" s="71" t="s">
        <v>6792</v>
      </c>
      <c r="E2111" s="60">
        <v>42002</v>
      </c>
      <c r="F2111" s="61" t="s">
        <v>856</v>
      </c>
      <c r="G2111" s="71" t="s">
        <v>6812</v>
      </c>
      <c r="H2111" s="62">
        <v>10</v>
      </c>
      <c r="I2111" s="62">
        <v>1</v>
      </c>
      <c r="J2111" s="68">
        <v>300000</v>
      </c>
      <c r="K2111" s="70">
        <v>282625</v>
      </c>
      <c r="L2111" s="48">
        <v>17375</v>
      </c>
      <c r="M2111" s="76" t="s">
        <v>2079</v>
      </c>
      <c r="N2111" s="73" t="s">
        <v>2089</v>
      </c>
      <c r="O2111" s="77" t="s">
        <v>1997</v>
      </c>
      <c r="P2111" s="59" t="s">
        <v>2081</v>
      </c>
      <c r="Q2111" s="59" t="s">
        <v>2103</v>
      </c>
      <c r="R2111" s="59" t="s">
        <v>2104</v>
      </c>
      <c r="S2111" s="66" t="s">
        <v>2084</v>
      </c>
      <c r="T2111" s="62" t="s">
        <v>2081</v>
      </c>
      <c r="U2111" s="67" t="s">
        <v>1867</v>
      </c>
      <c r="V2111" s="248"/>
      <c r="W2111" s="193"/>
    </row>
    <row r="2112" s="147" customFormat="1" ht="26" customHeight="1" spans="1:23">
      <c r="A2112" s="57" t="s">
        <v>1944</v>
      </c>
      <c r="B2112" s="58" t="s">
        <v>20</v>
      </c>
      <c r="C2112" s="31" t="str">
        <f>A2112&amp;VLOOKUP(M2112,{"固定资产","1";"生物资产","2";"权益类资产","3";"其他资产","4"},2,FALSE)&amp;TEXT(COUNTIF(A$5:$B2112,A2112),"0000")</f>
        <v>54062420141901120001</v>
      </c>
      <c r="D2112" s="59" t="s">
        <v>6813</v>
      </c>
      <c r="E2112" s="60">
        <v>42102</v>
      </c>
      <c r="F2112" s="61" t="s">
        <v>6674</v>
      </c>
      <c r="G2112" s="62" t="s">
        <v>6807</v>
      </c>
      <c r="H2112" s="62">
        <v>10</v>
      </c>
      <c r="I2112" s="62">
        <v>1</v>
      </c>
      <c r="J2112" s="68">
        <v>350000</v>
      </c>
      <c r="K2112" s="69">
        <v>0</v>
      </c>
      <c r="L2112" s="48">
        <v>350000</v>
      </c>
      <c r="M2112" s="73" t="s">
        <v>2137</v>
      </c>
      <c r="N2112" s="73" t="s">
        <v>2143</v>
      </c>
      <c r="O2112" s="77" t="s">
        <v>1997</v>
      </c>
      <c r="P2112" s="78" t="s">
        <v>2196</v>
      </c>
      <c r="Q2112" s="79" t="s">
        <v>2082</v>
      </c>
      <c r="R2112" s="79" t="s">
        <v>2196</v>
      </c>
      <c r="S2112" s="66" t="s">
        <v>2084</v>
      </c>
      <c r="T2112" s="62" t="s">
        <v>2159</v>
      </c>
      <c r="U2112" s="67" t="s">
        <v>1883</v>
      </c>
      <c r="V2112" s="248"/>
      <c r="W2112" s="193"/>
    </row>
    <row r="2113" s="147" customFormat="1" ht="26" customHeight="1" spans="1:23">
      <c r="A2113" s="57" t="s">
        <v>1816</v>
      </c>
      <c r="B2113" s="58" t="s">
        <v>20</v>
      </c>
      <c r="C2113" s="31" t="s">
        <v>6814</v>
      </c>
      <c r="D2113" s="59" t="s">
        <v>6593</v>
      </c>
      <c r="E2113" s="60">
        <v>42004</v>
      </c>
      <c r="F2113" s="61" t="s">
        <v>856</v>
      </c>
      <c r="G2113" s="62" t="s">
        <v>6815</v>
      </c>
      <c r="H2113" s="62">
        <v>5</v>
      </c>
      <c r="I2113" s="62">
        <v>1</v>
      </c>
      <c r="J2113" s="68">
        <v>300000</v>
      </c>
      <c r="K2113" s="69">
        <v>300000</v>
      </c>
      <c r="L2113" s="48">
        <v>0</v>
      </c>
      <c r="M2113" s="250" t="s">
        <v>2079</v>
      </c>
      <c r="N2113" s="250" t="s">
        <v>2089</v>
      </c>
      <c r="O2113" s="251" t="s">
        <v>1997</v>
      </c>
      <c r="P2113" s="252" t="s">
        <v>2081</v>
      </c>
      <c r="Q2113" s="253" t="s">
        <v>2103</v>
      </c>
      <c r="R2113" s="253" t="s">
        <v>2104</v>
      </c>
      <c r="S2113" s="66" t="s">
        <v>2105</v>
      </c>
      <c r="T2113" s="62" t="s">
        <v>664</v>
      </c>
      <c r="U2113" s="67" t="s">
        <v>853</v>
      </c>
      <c r="V2113" s="248"/>
      <c r="W2113" s="193"/>
    </row>
    <row r="2114" s="147" customFormat="1" ht="26" customHeight="1" spans="1:23">
      <c r="A2114" s="133" t="s">
        <v>1965</v>
      </c>
      <c r="B2114" s="58" t="s">
        <v>20</v>
      </c>
      <c r="C2114" s="31" t="str">
        <f>A2114&amp;VLOOKUP(M2114,{"固定资产","1";"生物资产","2";"权益类资产","3";"其他资产","4"},2,FALSE)&amp;TEXT(COUNTIF(A$5:$B2114,A2114),"0000")</f>
        <v>54062420150700620001</v>
      </c>
      <c r="D2114" s="59" t="s">
        <v>6816</v>
      </c>
      <c r="E2114" s="60">
        <v>42724</v>
      </c>
      <c r="F2114" s="61" t="s">
        <v>1966</v>
      </c>
      <c r="G2114" s="62" t="s">
        <v>2136</v>
      </c>
      <c r="H2114" s="62">
        <v>3</v>
      </c>
      <c r="I2114" s="62">
        <v>100</v>
      </c>
      <c r="J2114" s="68">
        <v>500000</v>
      </c>
      <c r="K2114" s="69">
        <v>0</v>
      </c>
      <c r="L2114" s="48">
        <v>500000</v>
      </c>
      <c r="M2114" s="59" t="s">
        <v>2137</v>
      </c>
      <c r="N2114" s="59" t="s">
        <v>2138</v>
      </c>
      <c r="O2114" s="66" t="s">
        <v>1997</v>
      </c>
      <c r="P2114" s="59" t="s">
        <v>2081</v>
      </c>
      <c r="Q2114" s="59" t="s">
        <v>2103</v>
      </c>
      <c r="R2114" s="59" t="s">
        <v>2139</v>
      </c>
      <c r="S2114" s="66" t="s">
        <v>2084</v>
      </c>
      <c r="T2114" s="62" t="s">
        <v>2081</v>
      </c>
      <c r="U2114" s="67" t="s">
        <v>1968</v>
      </c>
      <c r="V2114" s="248"/>
      <c r="W2114" s="193"/>
    </row>
    <row r="2115" s="147" customFormat="1" ht="26" customHeight="1" spans="1:23">
      <c r="A2115" s="57" t="s">
        <v>1969</v>
      </c>
      <c r="B2115" s="58" t="s">
        <v>20</v>
      </c>
      <c r="C2115" s="31" t="str">
        <f>A2115&amp;VLOOKUP(M2115,{"固定资产","1";"生物资产","2";"权益类资产","3";"其他资产","4"},2,FALSE)&amp;TEXT(COUNTIF(A$5:$B2115,A2115),"0000")</f>
        <v>54062420151900520001</v>
      </c>
      <c r="D2115" s="59" t="s">
        <v>6817</v>
      </c>
      <c r="E2115" s="60">
        <v>42369</v>
      </c>
      <c r="F2115" s="61" t="s">
        <v>1966</v>
      </c>
      <c r="G2115" s="71" t="s">
        <v>6818</v>
      </c>
      <c r="H2115" s="62">
        <v>10</v>
      </c>
      <c r="I2115" s="62">
        <v>1</v>
      </c>
      <c r="J2115" s="63">
        <v>490000</v>
      </c>
      <c r="K2115" s="64">
        <v>0</v>
      </c>
      <c r="L2115" s="65">
        <v>490000</v>
      </c>
      <c r="M2115" s="59" t="s">
        <v>2137</v>
      </c>
      <c r="N2115" s="73" t="s">
        <v>2143</v>
      </c>
      <c r="O2115" s="77" t="s">
        <v>1997</v>
      </c>
      <c r="P2115" s="78" t="s">
        <v>2081</v>
      </c>
      <c r="Q2115" s="79" t="s">
        <v>2103</v>
      </c>
      <c r="R2115" s="79" t="s">
        <v>2104</v>
      </c>
      <c r="S2115" s="66" t="s">
        <v>2084</v>
      </c>
      <c r="T2115" s="41" t="s">
        <v>2159</v>
      </c>
      <c r="U2115" s="67" t="s">
        <v>1968</v>
      </c>
      <c r="V2115" s="248"/>
      <c r="W2115" s="193"/>
    </row>
    <row r="2116" s="147" customFormat="1" ht="26" customHeight="1" spans="1:23">
      <c r="A2116" s="57" t="s">
        <v>1969</v>
      </c>
      <c r="B2116" s="58" t="s">
        <v>20</v>
      </c>
      <c r="C2116" s="31" t="str">
        <f>A2116&amp;VLOOKUP(M2116,{"固定资产","1";"生物资产","2";"权益类资产","3";"其他资产","4"},2,FALSE)&amp;TEXT(COUNTIF(A$5:$B2116,A2116),"0000")</f>
        <v>54062420151900510002</v>
      </c>
      <c r="D2116" s="59" t="s">
        <v>6792</v>
      </c>
      <c r="E2116" s="60">
        <v>42369</v>
      </c>
      <c r="F2116" s="61" t="s">
        <v>1966</v>
      </c>
      <c r="G2116" s="71" t="s">
        <v>6812</v>
      </c>
      <c r="H2116" s="62">
        <v>10</v>
      </c>
      <c r="I2116" s="62">
        <v>1</v>
      </c>
      <c r="J2116" s="68"/>
      <c r="K2116" s="69"/>
      <c r="L2116" s="65"/>
      <c r="M2116" s="76" t="s">
        <v>2079</v>
      </c>
      <c r="N2116" s="73" t="s">
        <v>2089</v>
      </c>
      <c r="O2116" s="77" t="s">
        <v>1997</v>
      </c>
      <c r="P2116" s="59" t="s">
        <v>2081</v>
      </c>
      <c r="Q2116" s="59" t="s">
        <v>2103</v>
      </c>
      <c r="R2116" s="59" t="s">
        <v>2104</v>
      </c>
      <c r="S2116" s="66" t="s">
        <v>2084</v>
      </c>
      <c r="T2116" s="41" t="s">
        <v>2159</v>
      </c>
      <c r="U2116" s="67" t="s">
        <v>1968</v>
      </c>
      <c r="V2116" s="248"/>
      <c r="W2116" s="193"/>
    </row>
    <row r="2117" s="147" customFormat="1" ht="26" customHeight="1" spans="1:23">
      <c r="A2117" s="133" t="s">
        <v>1356</v>
      </c>
      <c r="B2117" s="58" t="s">
        <v>20</v>
      </c>
      <c r="C2117" s="31" t="s">
        <v>6819</v>
      </c>
      <c r="D2117" s="59" t="s">
        <v>6593</v>
      </c>
      <c r="E2117" s="60">
        <v>43465</v>
      </c>
      <c r="F2117" s="61" t="s">
        <v>811</v>
      </c>
      <c r="G2117" s="62" t="s">
        <v>6820</v>
      </c>
      <c r="H2117" s="62">
        <v>5</v>
      </c>
      <c r="I2117" s="62">
        <v>1</v>
      </c>
      <c r="J2117" s="63">
        <v>7198200</v>
      </c>
      <c r="K2117" s="64">
        <v>6838290</v>
      </c>
      <c r="L2117" s="65">
        <v>359910</v>
      </c>
      <c r="M2117" s="76" t="s">
        <v>2079</v>
      </c>
      <c r="N2117" s="73" t="s">
        <v>2089</v>
      </c>
      <c r="O2117" s="77" t="s">
        <v>1997</v>
      </c>
      <c r="P2117" s="59" t="s">
        <v>2081</v>
      </c>
      <c r="Q2117" s="59" t="s">
        <v>2103</v>
      </c>
      <c r="R2117" s="59" t="s">
        <v>2104</v>
      </c>
      <c r="S2117" s="66" t="s">
        <v>2105</v>
      </c>
      <c r="T2117" s="62" t="s">
        <v>664</v>
      </c>
      <c r="U2117" s="67" t="s">
        <v>809</v>
      </c>
      <c r="V2117" s="248"/>
      <c r="W2117" s="193"/>
    </row>
    <row r="2118" s="147" customFormat="1" ht="26" customHeight="1" spans="1:23">
      <c r="A2118" s="133" t="s">
        <v>1356</v>
      </c>
      <c r="B2118" s="58" t="s">
        <v>20</v>
      </c>
      <c r="C2118" s="31" t="s">
        <v>6821</v>
      </c>
      <c r="D2118" s="59" t="s">
        <v>6593</v>
      </c>
      <c r="E2118" s="60">
        <v>43465</v>
      </c>
      <c r="F2118" s="61" t="s">
        <v>6822</v>
      </c>
      <c r="G2118" s="62" t="s">
        <v>6823</v>
      </c>
      <c r="H2118" s="62">
        <v>5</v>
      </c>
      <c r="I2118" s="62">
        <v>1</v>
      </c>
      <c r="J2118" s="254"/>
      <c r="K2118" s="69"/>
      <c r="L2118" s="65"/>
      <c r="M2118" s="76" t="s">
        <v>2079</v>
      </c>
      <c r="N2118" s="73" t="s">
        <v>2089</v>
      </c>
      <c r="O2118" s="77" t="s">
        <v>1997</v>
      </c>
      <c r="P2118" s="59" t="s">
        <v>2081</v>
      </c>
      <c r="Q2118" s="59" t="s">
        <v>2103</v>
      </c>
      <c r="R2118" s="59" t="s">
        <v>2104</v>
      </c>
      <c r="S2118" s="66" t="s">
        <v>2105</v>
      </c>
      <c r="T2118" s="62" t="s">
        <v>664</v>
      </c>
      <c r="U2118" s="67" t="s">
        <v>1151</v>
      </c>
      <c r="V2118" s="248"/>
      <c r="W2118" s="193"/>
    </row>
    <row r="2119" ht="30" customHeight="1" spans="1:23">
      <c r="I2119" s="153">
        <f>SUBTOTAL(9,I5:I2118)</f>
        <v>2907180</v>
      </c>
      <c r="J2119" s="153">
        <f>SUBTOTAL(9,J5:J2118)</f>
        <v>1071548514.53317</v>
      </c>
      <c r="K2119" s="153">
        <f>SUBTOTAL(9,K5:K2118)</f>
        <v>386785850.338948</v>
      </c>
      <c r="L2119" s="153">
        <f>SUBTOTAL(9,L5:L2118)</f>
        <v>685563664.194217</v>
      </c>
    </row>
    <row r="2120" ht="37" customHeight="1" spans="1:23">
      <c r="I2120" s="153">
        <f>'附件5-1'!G354</f>
        <v>3117264</v>
      </c>
      <c r="J2120" s="153">
        <f>'附件5-1'!H354*10000</f>
        <v>1146181437.8809</v>
      </c>
      <c r="L2120" s="153">
        <f>'附件5-1'!I354*10000</f>
        <v>728957735.025797</v>
      </c>
    </row>
    <row r="2121" ht="32" customHeight="1" spans="1:23">
      <c r="I2121" s="153">
        <f>I2119-I2120</f>
        <v>-210084</v>
      </c>
      <c r="J2121" s="153">
        <f>J2119-J2120</f>
        <v>-74632923.3477323</v>
      </c>
      <c r="L2121" s="153">
        <f>L2119-L2120</f>
        <v>-43394070.83158</v>
      </c>
    </row>
  </sheetData>
  <mergeCells count="178">
    <mergeCell ref="A2:V2"/>
    <mergeCell ref="Q3:R3"/>
    <mergeCell ref="F575:F577"/>
    <mergeCell ref="F578:F595"/>
    <mergeCell ref="F624:F638"/>
    <mergeCell ref="J165:J167"/>
    <mergeCell ref="J280:J282"/>
    <mergeCell ref="J329:J363"/>
    <mergeCell ref="J364:J368"/>
    <mergeCell ref="J369:J371"/>
    <mergeCell ref="J372:J374"/>
    <mergeCell ref="J558:J559"/>
    <mergeCell ref="J569:J574"/>
    <mergeCell ref="J1458:J1459"/>
    <mergeCell ref="J2074:J2086"/>
    <mergeCell ref="J2091:J2092"/>
    <mergeCell ref="J2093:J2094"/>
    <mergeCell ref="J2096:J2097"/>
    <mergeCell ref="J2115:J2116"/>
    <mergeCell ref="J2117:J2118"/>
    <mergeCell ref="K165:K167"/>
    <mergeCell ref="K280:K282"/>
    <mergeCell ref="K329:K363"/>
    <mergeCell ref="K364:K368"/>
    <mergeCell ref="K369:K371"/>
    <mergeCell ref="K372:K374"/>
    <mergeCell ref="K558:K559"/>
    <mergeCell ref="K569:K574"/>
    <mergeCell ref="K1458:K1459"/>
    <mergeCell ref="K2074:K2086"/>
    <mergeCell ref="K2091:K2092"/>
    <mergeCell ref="K2093:K2094"/>
    <mergeCell ref="K2096:K2097"/>
    <mergeCell ref="K2115:K2116"/>
    <mergeCell ref="K2117:K2118"/>
    <mergeCell ref="L166:L167"/>
    <mergeCell ref="L280:L282"/>
    <mergeCell ref="L329:L363"/>
    <mergeCell ref="L364:L368"/>
    <mergeCell ref="L369:L371"/>
    <mergeCell ref="L372:L374"/>
    <mergeCell ref="L558:L559"/>
    <mergeCell ref="L569:L574"/>
    <mergeCell ref="L1458:L1459"/>
    <mergeCell ref="L2074:L2086"/>
    <mergeCell ref="L2091:L2092"/>
    <mergeCell ref="L2093:L2094"/>
    <mergeCell ref="L2096:L2097"/>
    <mergeCell ref="L2115:L2116"/>
    <mergeCell ref="L2117:L2118"/>
    <mergeCell ref="T1545:T1568"/>
    <mergeCell ref="T1644:T1649"/>
    <mergeCell ref="T1664:T1672"/>
    <mergeCell ref="T1921:T1926"/>
    <mergeCell ref="V61:V68"/>
    <mergeCell ref="V201:V224"/>
    <mergeCell ref="V260:V261"/>
    <mergeCell ref="V262:V263"/>
    <mergeCell ref="V420:V424"/>
    <mergeCell ref="V545:V553"/>
    <mergeCell ref="V559:V560"/>
    <mergeCell ref="V564:V570"/>
    <mergeCell ref="V593:V603"/>
    <mergeCell ref="V604:V619"/>
    <mergeCell ref="V635:V637"/>
    <mergeCell ref="V639:V648"/>
    <mergeCell ref="V649:V659"/>
    <mergeCell ref="V671:V799"/>
    <mergeCell ref="V800:V803"/>
    <mergeCell ref="V847:V863"/>
    <mergeCell ref="V864:V875"/>
    <mergeCell ref="V876:V881"/>
    <mergeCell ref="V882:V896"/>
    <mergeCell ref="V900:V909"/>
    <mergeCell ref="V911:V929"/>
    <mergeCell ref="V965:V986"/>
    <mergeCell ref="V987:V992"/>
    <mergeCell ref="V1059:V1070"/>
    <mergeCell ref="V1071:V1074"/>
    <mergeCell ref="V1080:V1083"/>
    <mergeCell ref="V1109:V1129"/>
    <mergeCell ref="V1180:V1188"/>
    <mergeCell ref="V1226:V1254"/>
    <mergeCell ref="V1540:V1563"/>
    <mergeCell ref="V1639:V1644"/>
    <mergeCell ref="V1916:V1921"/>
    <mergeCell ref="W5:W10"/>
    <mergeCell ref="W11:W18"/>
    <mergeCell ref="W21:W22"/>
    <mergeCell ref="W29:W31"/>
    <mergeCell ref="W34:W43"/>
    <mergeCell ref="W52:W60"/>
    <mergeCell ref="W61:W68"/>
    <mergeCell ref="W69:W71"/>
    <mergeCell ref="W73:W79"/>
    <mergeCell ref="W84:W86"/>
    <mergeCell ref="W87:W89"/>
    <mergeCell ref="W93:W94"/>
    <mergeCell ref="W96:W111"/>
    <mergeCell ref="W112:W114"/>
    <mergeCell ref="W115:W123"/>
    <mergeCell ref="W125:W127"/>
    <mergeCell ref="W132:W158"/>
    <mergeCell ref="W198:W200"/>
    <mergeCell ref="W361:W365"/>
    <mergeCell ref="W366:W368"/>
    <mergeCell ref="W391:W402"/>
    <mergeCell ref="W554:W555"/>
    <mergeCell ref="W564:W570"/>
    <mergeCell ref="W571:W573"/>
    <mergeCell ref="W574:W589"/>
    <mergeCell ref="W593:W603"/>
    <mergeCell ref="W620:W634"/>
    <mergeCell ref="W635:W637"/>
    <mergeCell ref="W639:W648"/>
    <mergeCell ref="W660:W666"/>
    <mergeCell ref="W667:W670"/>
    <mergeCell ref="W671:W799"/>
    <mergeCell ref="W800:W803"/>
    <mergeCell ref="W827:W845"/>
    <mergeCell ref="W847:W897"/>
    <mergeCell ref="W898:W899"/>
    <mergeCell ref="W900:W909"/>
    <mergeCell ref="W911:W929"/>
    <mergeCell ref="W930:W937"/>
    <mergeCell ref="W965:W986"/>
    <mergeCell ref="W1027:W1036"/>
    <mergeCell ref="W1037:W1058"/>
    <mergeCell ref="W1059:W1074"/>
    <mergeCell ref="W1075:W1079"/>
    <mergeCell ref="W1080:W1083"/>
    <mergeCell ref="W1084:W1091"/>
    <mergeCell ref="W1092:W1099"/>
    <mergeCell ref="W1102:W1104"/>
    <mergeCell ref="W1109:W1129"/>
    <mergeCell ref="W1130:W1138"/>
    <mergeCell ref="W1139:W1179"/>
    <mergeCell ref="W1180:W1188"/>
    <mergeCell ref="W1189:W1204"/>
    <mergeCell ref="W1205:W1225"/>
    <mergeCell ref="W1226:W1254"/>
    <mergeCell ref="W1255:W1258"/>
    <mergeCell ref="W1259:W1292"/>
    <mergeCell ref="W1293:W1298"/>
    <mergeCell ref="W1299:W1309"/>
    <mergeCell ref="W1310:W1313"/>
    <mergeCell ref="W1314:W1325"/>
    <mergeCell ref="W1326:W1347"/>
    <mergeCell ref="W1348:W1352"/>
    <mergeCell ref="W1353:W1368"/>
    <mergeCell ref="W1369:W1382"/>
    <mergeCell ref="W1383:W1390"/>
    <mergeCell ref="W1392:W1426"/>
    <mergeCell ref="W1427:W1436"/>
    <mergeCell ref="W1437:W1460"/>
    <mergeCell ref="W1461:W1482"/>
    <mergeCell ref="W1483:W1488"/>
    <mergeCell ref="W1489:W1539"/>
    <mergeCell ref="W1540:W1563"/>
    <mergeCell ref="W1564:W1576"/>
    <mergeCell ref="W1578:W1582"/>
    <mergeCell ref="W1633:W1638"/>
    <mergeCell ref="W1639:W1644"/>
    <mergeCell ref="W1645:W1658"/>
    <mergeCell ref="W1659:W1667"/>
    <mergeCell ref="W1668:W1689"/>
    <mergeCell ref="W1690:W1897"/>
    <mergeCell ref="W1898:W1905"/>
    <mergeCell ref="W1906:W1915"/>
    <mergeCell ref="W1916:W1921"/>
    <mergeCell ref="W1931:W1937"/>
    <mergeCell ref="W1939:W1940"/>
    <mergeCell ref="W1941:W1952"/>
    <mergeCell ref="W1954:W1957"/>
    <mergeCell ref="W1958:W1965"/>
    <mergeCell ref="W1967:W1980"/>
    <mergeCell ref="W2041:W2053"/>
    <mergeCell ref="W2068:W2080"/>
  </mergeCells>
  <dataValidations count="4">
    <dataValidation type="list" allowBlank="1" showInputMessage="1" showErrorMessage="1" sqref="M5:M32 M34:M43 M45:M67 M283:M285">
      <formula1>"固定资产,生物资产,权益类资产,其他资产"</formula1>
    </dataValidation>
    <dataValidation type="list" allowBlank="1" showInputMessage="1" showErrorMessage="1" sqref="P5:P32 P34:P43 P45:P79 P85:P112 P116:P131 P133:P167 P169:P195 P283:P285">
      <formula1>"正常,损坏,损毁"</formula1>
    </dataValidation>
    <dataValidation type="list" allowBlank="1" showInputMessage="1" showErrorMessage="1" sqref="T5:T10 T19:T20">
      <formula1>"正常,低效,闲置"</formula1>
    </dataValidation>
    <dataValidation allowBlank="1" showInputMessage="1" showErrorMessage="1" sqref="T21:T131 T133:T476 T483:T488 T490:T1926 T2006:T2009 T2023:T2025 T2115:T2116"/>
  </dataValidation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9"/>
  <dimension ref="A1:Y507"/>
  <sheetViews>
    <sheetView zoomScale="70" zoomScaleNormal="70" workbookViewId="0">
      <pane xSplit="4" ySplit="4" topLeftCell="K381" activePane="bottomRight" state="frozen"/>
      <selection/>
      <selection pane="topRight"/>
      <selection pane="bottomLeft"/>
      <selection pane="bottomRight" activeCell="J503" sqref="J503"/>
    </sheetView>
  </sheetViews>
  <sheetFormatPr defaultColWidth="8.9" defaultRowHeight="13.5"/>
  <cols>
    <col min="1" max="1" width="23.0166666666667" style="84" customWidth="1"/>
    <col min="2" max="2" width="10.9666666666667" style="5" customWidth="1"/>
    <col min="3" max="3" width="30.9416666666667" style="5" customWidth="1"/>
    <col min="4" max="5" width="14.3833333333333" style="5" customWidth="1"/>
    <col min="6" max="6" width="19.05" style="5" customWidth="1"/>
    <col min="7" max="7" width="13.1916666666667" style="5" customWidth="1"/>
    <col min="8" max="8" width="12.55" style="5" customWidth="1"/>
    <col min="9" max="9" width="13.7" style="85" customWidth="1"/>
    <col min="10" max="10" width="20.9" style="85" customWidth="1"/>
    <col min="11" max="11" width="22.6916666666667" style="85" customWidth="1"/>
    <col min="12" max="12" width="23.6416666666667" style="85" customWidth="1"/>
    <col min="13" max="13" width="14.6416666666667" style="5" customWidth="1"/>
    <col min="14" max="14" width="14.9" style="5" customWidth="1"/>
    <col min="15" max="15" width="13.2" style="5" customWidth="1"/>
    <col min="16" max="16" width="11.5" style="5" customWidth="1"/>
    <col min="17" max="17" width="11.1" style="5" customWidth="1"/>
    <col min="18" max="18" width="11.7583333333333" style="5" customWidth="1"/>
    <col min="19" max="19" width="13.7166666666667" style="5" customWidth="1"/>
    <col min="20" max="20" width="13.2" style="5" customWidth="1"/>
    <col min="21" max="21" width="23" style="5" customWidth="1"/>
    <col min="22" max="22" width="11.1" customWidth="1"/>
    <col min="23" max="23" width="13.1666666666667" style="4" customWidth="1"/>
    <col min="24" max="24" width="14.6333333333333" customWidth="1"/>
    <col min="25" max="25" width="16.4666666666667" style="86" customWidth="1"/>
  </cols>
  <sheetData>
    <row r="1" s="1" customFormat="1" ht="36" customHeight="1" spans="1:25">
      <c r="A1" s="87" t="s">
        <v>6824</v>
      </c>
      <c r="B1" s="87"/>
      <c r="C1" s="87"/>
      <c r="D1" s="87"/>
      <c r="E1" s="10"/>
      <c r="F1" s="10"/>
      <c r="G1" s="10"/>
      <c r="H1" s="10"/>
      <c r="I1" s="88"/>
      <c r="J1" s="88"/>
      <c r="K1" s="88"/>
      <c r="L1" s="88"/>
      <c r="M1" s="10"/>
      <c r="N1" s="10"/>
      <c r="O1" s="10"/>
      <c r="P1" s="10"/>
      <c r="Q1" s="10"/>
      <c r="R1" s="10"/>
      <c r="S1" s="10"/>
      <c r="T1" s="10"/>
      <c r="U1" s="10"/>
      <c r="W1" s="9"/>
      <c r="Y1" s="89"/>
    </row>
    <row r="2" s="9" customFormat="1" ht="32" customHeight="1" spans="1:25">
      <c r="A2" s="90" t="s">
        <v>6825</v>
      </c>
      <c r="B2" s="90"/>
      <c r="C2" s="90"/>
      <c r="D2" s="90"/>
      <c r="E2" s="90"/>
      <c r="F2" s="90"/>
      <c r="G2" s="90"/>
      <c r="H2" s="90"/>
      <c r="I2" s="91"/>
      <c r="J2" s="91"/>
      <c r="K2" s="91"/>
      <c r="L2" s="91"/>
      <c r="M2" s="90"/>
      <c r="N2" s="90"/>
      <c r="O2" s="90"/>
      <c r="P2" s="90"/>
      <c r="Q2" s="90"/>
      <c r="R2" s="90"/>
      <c r="S2" s="90"/>
      <c r="T2" s="90"/>
      <c r="U2" s="90"/>
      <c r="V2" s="92"/>
      <c r="W2" s="92"/>
      <c r="X2" s="92"/>
      <c r="Y2" s="93"/>
    </row>
    <row r="3" s="9" customFormat="1" ht="37" customHeight="1" spans="1:25">
      <c r="A3" s="94" t="s">
        <v>2043</v>
      </c>
      <c r="B3" s="95" t="s">
        <v>1976</v>
      </c>
      <c r="C3" s="95" t="s">
        <v>2044</v>
      </c>
      <c r="D3" s="95" t="s">
        <v>6826</v>
      </c>
      <c r="E3" s="95" t="s">
        <v>2046</v>
      </c>
      <c r="F3" s="95" t="s">
        <v>6827</v>
      </c>
      <c r="G3" s="95" t="s">
        <v>2048</v>
      </c>
      <c r="H3" s="95" t="s">
        <v>2049</v>
      </c>
      <c r="I3" s="96" t="s">
        <v>6828</v>
      </c>
      <c r="J3" s="96" t="s">
        <v>6829</v>
      </c>
      <c r="K3" s="96" t="s">
        <v>6830</v>
      </c>
      <c r="L3" s="96" t="s">
        <v>6831</v>
      </c>
      <c r="M3" s="95" t="s">
        <v>2053</v>
      </c>
      <c r="N3" s="95" t="s">
        <v>2054</v>
      </c>
      <c r="O3" s="95" t="s">
        <v>2055</v>
      </c>
      <c r="P3" s="97" t="s">
        <v>6832</v>
      </c>
      <c r="Q3" s="98" t="s">
        <v>2057</v>
      </c>
      <c r="R3" s="98"/>
      <c r="S3" s="99" t="s">
        <v>6833</v>
      </c>
      <c r="T3" s="100" t="s">
        <v>6834</v>
      </c>
      <c r="U3" s="95" t="s">
        <v>6835</v>
      </c>
      <c r="V3" s="95" t="s">
        <v>6836</v>
      </c>
      <c r="W3" s="95" t="s">
        <v>6837</v>
      </c>
      <c r="X3" s="95" t="s">
        <v>6838</v>
      </c>
      <c r="Y3" s="101" t="s">
        <v>630</v>
      </c>
    </row>
    <row r="4" s="9" customFormat="1" ht="29" customHeight="1" spans="1:25">
      <c r="A4" s="102" t="s">
        <v>6839</v>
      </c>
      <c r="B4" s="103"/>
      <c r="C4" s="103" t="s">
        <v>6840</v>
      </c>
      <c r="D4" s="103" t="s">
        <v>2062</v>
      </c>
      <c r="E4" s="103" t="s">
        <v>6841</v>
      </c>
      <c r="F4" s="103"/>
      <c r="G4" s="103"/>
      <c r="H4" s="103" t="s">
        <v>2064</v>
      </c>
      <c r="I4" s="104"/>
      <c r="J4" s="104" t="s">
        <v>2065</v>
      </c>
      <c r="K4" s="104" t="s">
        <v>2066</v>
      </c>
      <c r="L4" s="104" t="s">
        <v>2067</v>
      </c>
      <c r="M4" s="103" t="s">
        <v>6842</v>
      </c>
      <c r="N4" s="103" t="s">
        <v>2069</v>
      </c>
      <c r="O4" s="103" t="s">
        <v>6843</v>
      </c>
      <c r="P4" s="105" t="s">
        <v>2070</v>
      </c>
      <c r="Q4" s="106" t="s">
        <v>2071</v>
      </c>
      <c r="R4" s="106" t="s">
        <v>2072</v>
      </c>
      <c r="S4" s="107" t="s">
        <v>2073</v>
      </c>
      <c r="T4" s="108" t="s">
        <v>6844</v>
      </c>
      <c r="U4" s="103"/>
      <c r="V4" s="103"/>
      <c r="W4" s="103" t="s">
        <v>6845</v>
      </c>
      <c r="X4" s="103" t="s">
        <v>6846</v>
      </c>
      <c r="Y4" s="109"/>
    </row>
    <row r="5" ht="23" customHeight="1" spans="1:25">
      <c r="A5" s="110" t="s">
        <v>653</v>
      </c>
      <c r="B5" s="31" t="s">
        <v>20</v>
      </c>
      <c r="C5" s="31" t="s">
        <v>2075</v>
      </c>
      <c r="D5" s="31" t="s">
        <v>2076</v>
      </c>
      <c r="E5" s="32">
        <v>41821</v>
      </c>
      <c r="F5" s="31" t="s">
        <v>2077</v>
      </c>
      <c r="G5" s="31" t="s">
        <v>2078</v>
      </c>
      <c r="H5" s="33">
        <v>20</v>
      </c>
      <c r="I5" s="33">
        <v>1</v>
      </c>
      <c r="J5" s="34">
        <v>539867.58</v>
      </c>
      <c r="K5" s="34">
        <v>267121.9796875</v>
      </c>
      <c r="L5" s="34">
        <v>272745.6003125</v>
      </c>
      <c r="M5" s="33" t="s">
        <v>2079</v>
      </c>
      <c r="N5" s="33" t="s">
        <v>2080</v>
      </c>
      <c r="O5" s="33" t="s">
        <v>1997</v>
      </c>
      <c r="P5" s="33" t="s">
        <v>2081</v>
      </c>
      <c r="Q5" s="33" t="s">
        <v>2082</v>
      </c>
      <c r="R5" s="33" t="s">
        <v>2083</v>
      </c>
      <c r="S5" s="33" t="s">
        <v>2084</v>
      </c>
      <c r="T5" s="33" t="s">
        <v>2083</v>
      </c>
      <c r="U5" s="35" t="s">
        <v>663</v>
      </c>
      <c r="V5" s="36" t="s">
        <v>6847</v>
      </c>
      <c r="W5" s="36" t="s">
        <v>50</v>
      </c>
      <c r="X5" s="36" t="s">
        <v>6848</v>
      </c>
      <c r="Y5" s="37"/>
    </row>
    <row r="6" ht="23" customHeight="1" spans="1:25">
      <c r="A6" s="110" t="s">
        <v>653</v>
      </c>
      <c r="B6" s="31" t="s">
        <v>20</v>
      </c>
      <c r="C6" s="31" t="s">
        <v>2086</v>
      </c>
      <c r="D6" s="31" t="s">
        <v>2087</v>
      </c>
      <c r="E6" s="32">
        <v>41821</v>
      </c>
      <c r="F6" s="31" t="s">
        <v>2077</v>
      </c>
      <c r="G6" s="38" t="s">
        <v>2088</v>
      </c>
      <c r="H6" s="33">
        <v>10</v>
      </c>
      <c r="I6" s="33">
        <v>1</v>
      </c>
      <c r="J6" s="34">
        <v>91000</v>
      </c>
      <c r="K6" s="34">
        <v>86450</v>
      </c>
      <c r="L6" s="34">
        <v>4550</v>
      </c>
      <c r="M6" s="33" t="s">
        <v>2079</v>
      </c>
      <c r="N6" s="33" t="s">
        <v>2089</v>
      </c>
      <c r="O6" s="33" t="s">
        <v>1997</v>
      </c>
      <c r="P6" s="33" t="s">
        <v>2081</v>
      </c>
      <c r="Q6" s="33" t="s">
        <v>2082</v>
      </c>
      <c r="R6" s="33" t="s">
        <v>2083</v>
      </c>
      <c r="S6" s="33" t="s">
        <v>2084</v>
      </c>
      <c r="T6" s="33" t="s">
        <v>2083</v>
      </c>
      <c r="U6" s="35" t="s">
        <v>663</v>
      </c>
      <c r="V6" s="36" t="s">
        <v>6847</v>
      </c>
      <c r="W6" s="36" t="s">
        <v>50</v>
      </c>
      <c r="X6" s="36" t="s">
        <v>6848</v>
      </c>
      <c r="Y6" s="37"/>
    </row>
    <row r="7" ht="23" customHeight="1" spans="1:25">
      <c r="A7" s="110" t="s">
        <v>653</v>
      </c>
      <c r="B7" s="31" t="s">
        <v>20</v>
      </c>
      <c r="C7" s="31" t="s">
        <v>2090</v>
      </c>
      <c r="D7" s="31" t="s">
        <v>2091</v>
      </c>
      <c r="E7" s="32">
        <v>41821</v>
      </c>
      <c r="F7" s="31" t="s">
        <v>2077</v>
      </c>
      <c r="G7" s="31" t="s">
        <v>2092</v>
      </c>
      <c r="H7" s="33">
        <v>10</v>
      </c>
      <c r="I7" s="33">
        <v>1</v>
      </c>
      <c r="J7" s="34">
        <v>31000</v>
      </c>
      <c r="K7" s="34">
        <v>29450</v>
      </c>
      <c r="L7" s="34">
        <v>1550</v>
      </c>
      <c r="M7" s="33" t="s">
        <v>2079</v>
      </c>
      <c r="N7" s="33" t="s">
        <v>2089</v>
      </c>
      <c r="O7" s="33" t="s">
        <v>1997</v>
      </c>
      <c r="P7" s="33" t="s">
        <v>2081</v>
      </c>
      <c r="Q7" s="33" t="s">
        <v>2082</v>
      </c>
      <c r="R7" s="33" t="s">
        <v>2083</v>
      </c>
      <c r="S7" s="33" t="s">
        <v>2084</v>
      </c>
      <c r="T7" s="33" t="s">
        <v>2083</v>
      </c>
      <c r="U7" s="35" t="s">
        <v>663</v>
      </c>
      <c r="V7" s="36" t="s">
        <v>6847</v>
      </c>
      <c r="W7" s="36" t="s">
        <v>50</v>
      </c>
      <c r="X7" s="36" t="s">
        <v>6848</v>
      </c>
      <c r="Y7" s="37"/>
    </row>
    <row r="8" ht="23" customHeight="1" spans="1:25">
      <c r="A8" s="110" t="s">
        <v>653</v>
      </c>
      <c r="B8" s="31" t="s">
        <v>20</v>
      </c>
      <c r="C8" s="31" t="s">
        <v>2093</v>
      </c>
      <c r="D8" s="31" t="s">
        <v>2094</v>
      </c>
      <c r="E8" s="32">
        <v>41821</v>
      </c>
      <c r="F8" s="31" t="s">
        <v>2077</v>
      </c>
      <c r="G8" s="31" t="s">
        <v>2095</v>
      </c>
      <c r="H8" s="33">
        <v>5</v>
      </c>
      <c r="I8" s="33">
        <v>100</v>
      </c>
      <c r="J8" s="34">
        <v>65000</v>
      </c>
      <c r="K8" s="34">
        <v>61750</v>
      </c>
      <c r="L8" s="34">
        <v>3250</v>
      </c>
      <c r="M8" s="33" t="s">
        <v>2079</v>
      </c>
      <c r="N8" s="33" t="s">
        <v>2096</v>
      </c>
      <c r="O8" s="33" t="s">
        <v>1997</v>
      </c>
      <c r="P8" s="33" t="s">
        <v>2081</v>
      </c>
      <c r="Q8" s="33" t="s">
        <v>2082</v>
      </c>
      <c r="R8" s="33" t="s">
        <v>2083</v>
      </c>
      <c r="S8" s="33" t="s">
        <v>2084</v>
      </c>
      <c r="T8" s="33" t="s">
        <v>2083</v>
      </c>
      <c r="U8" s="35" t="s">
        <v>663</v>
      </c>
      <c r="V8" s="36" t="s">
        <v>6847</v>
      </c>
      <c r="W8" s="36" t="s">
        <v>50</v>
      </c>
      <c r="X8" s="36" t="s">
        <v>6848</v>
      </c>
      <c r="Y8" s="37"/>
    </row>
    <row r="9" ht="23" customHeight="1" spans="1:25">
      <c r="A9" s="110" t="s">
        <v>653</v>
      </c>
      <c r="B9" s="31" t="s">
        <v>20</v>
      </c>
      <c r="C9" s="31" t="s">
        <v>2097</v>
      </c>
      <c r="D9" s="31" t="s">
        <v>2098</v>
      </c>
      <c r="E9" s="32">
        <v>41821</v>
      </c>
      <c r="F9" s="31" t="s">
        <v>2077</v>
      </c>
      <c r="G9" s="31" t="s">
        <v>2092</v>
      </c>
      <c r="H9" s="33">
        <v>5</v>
      </c>
      <c r="I9" s="33">
        <v>1</v>
      </c>
      <c r="J9" s="34">
        <v>120000</v>
      </c>
      <c r="K9" s="34">
        <v>114000</v>
      </c>
      <c r="L9" s="34">
        <v>6000</v>
      </c>
      <c r="M9" s="33" t="s">
        <v>2079</v>
      </c>
      <c r="N9" s="33" t="s">
        <v>2096</v>
      </c>
      <c r="O9" s="33" t="s">
        <v>1997</v>
      </c>
      <c r="P9" s="33" t="s">
        <v>2081</v>
      </c>
      <c r="Q9" s="33" t="s">
        <v>2082</v>
      </c>
      <c r="R9" s="33" t="s">
        <v>2083</v>
      </c>
      <c r="S9" s="33" t="s">
        <v>2084</v>
      </c>
      <c r="T9" s="33" t="s">
        <v>2083</v>
      </c>
      <c r="U9" s="35" t="s">
        <v>663</v>
      </c>
      <c r="V9" s="36" t="s">
        <v>6847</v>
      </c>
      <c r="W9" s="36" t="s">
        <v>50</v>
      </c>
      <c r="X9" s="36" t="s">
        <v>6848</v>
      </c>
      <c r="Y9" s="37"/>
    </row>
    <row r="10" ht="23" customHeight="1" spans="1:25">
      <c r="A10" s="110" t="s">
        <v>653</v>
      </c>
      <c r="B10" s="31" t="s">
        <v>20</v>
      </c>
      <c r="C10" s="31" t="s">
        <v>2099</v>
      </c>
      <c r="D10" s="31" t="s">
        <v>2100</v>
      </c>
      <c r="E10" s="32">
        <v>41821</v>
      </c>
      <c r="F10" s="31" t="s">
        <v>2077</v>
      </c>
      <c r="G10" s="31" t="s">
        <v>2092</v>
      </c>
      <c r="H10" s="33">
        <v>5</v>
      </c>
      <c r="I10" s="33">
        <v>1</v>
      </c>
      <c r="J10" s="34">
        <v>45000</v>
      </c>
      <c r="K10" s="34">
        <v>42750</v>
      </c>
      <c r="L10" s="34">
        <v>2250</v>
      </c>
      <c r="M10" s="33" t="s">
        <v>2079</v>
      </c>
      <c r="N10" s="33" t="s">
        <v>2096</v>
      </c>
      <c r="O10" s="33" t="s">
        <v>1997</v>
      </c>
      <c r="P10" s="33" t="s">
        <v>2081</v>
      </c>
      <c r="Q10" s="33" t="s">
        <v>2082</v>
      </c>
      <c r="R10" s="33" t="s">
        <v>2083</v>
      </c>
      <c r="S10" s="33" t="s">
        <v>2084</v>
      </c>
      <c r="T10" s="33" t="s">
        <v>2083</v>
      </c>
      <c r="U10" s="35" t="s">
        <v>663</v>
      </c>
      <c r="V10" s="36" t="s">
        <v>6847</v>
      </c>
      <c r="W10" s="36" t="s">
        <v>50</v>
      </c>
      <c r="X10" s="36" t="s">
        <v>6848</v>
      </c>
      <c r="Y10" s="37"/>
    </row>
    <row r="11" ht="23" hidden="1" customHeight="1" spans="1:25">
      <c r="A11" s="31" t="s">
        <v>691</v>
      </c>
      <c r="B11" s="31" t="s">
        <v>20</v>
      </c>
      <c r="C11" s="31" t="s">
        <v>2140</v>
      </c>
      <c r="D11" s="31" t="s">
        <v>2141</v>
      </c>
      <c r="E11" s="32">
        <v>41395</v>
      </c>
      <c r="F11" s="31" t="s">
        <v>692</v>
      </c>
      <c r="G11" s="31" t="s">
        <v>2142</v>
      </c>
      <c r="H11" s="33">
        <v>1</v>
      </c>
      <c r="I11" s="33">
        <v>100</v>
      </c>
      <c r="J11" s="34">
        <v>41176.4705882353</v>
      </c>
      <c r="K11" s="34">
        <v>41176.4705882353</v>
      </c>
      <c r="L11" s="34">
        <v>0</v>
      </c>
      <c r="M11" s="33" t="s">
        <v>2137</v>
      </c>
      <c r="N11" s="33" t="s">
        <v>2143</v>
      </c>
      <c r="O11" s="33" t="s">
        <v>1997</v>
      </c>
      <c r="P11" s="33" t="s">
        <v>2144</v>
      </c>
      <c r="Q11" s="33" t="s">
        <v>2082</v>
      </c>
      <c r="R11" s="33" t="s">
        <v>2145</v>
      </c>
      <c r="S11" s="33" t="s">
        <v>2084</v>
      </c>
      <c r="T11" s="33" t="s">
        <v>2083</v>
      </c>
      <c r="U11" s="35" t="s">
        <v>696</v>
      </c>
      <c r="V11" s="36" t="s">
        <v>664</v>
      </c>
      <c r="W11" s="36" t="s">
        <v>664</v>
      </c>
      <c r="X11" s="36" t="s">
        <v>664</v>
      </c>
      <c r="Y11" s="37"/>
    </row>
    <row r="12" ht="23" hidden="1" customHeight="1" spans="1:25">
      <c r="A12" s="110" t="s">
        <v>708</v>
      </c>
      <c r="B12" s="31" t="s">
        <v>20</v>
      </c>
      <c r="C12" s="31" t="s">
        <v>2146</v>
      </c>
      <c r="D12" s="31" t="s">
        <v>2147</v>
      </c>
      <c r="E12" s="32">
        <v>41780</v>
      </c>
      <c r="F12" s="31" t="s">
        <v>791</v>
      </c>
      <c r="G12" s="38" t="s">
        <v>2148</v>
      </c>
      <c r="H12" s="33">
        <v>10</v>
      </c>
      <c r="I12" s="33">
        <v>1</v>
      </c>
      <c r="J12" s="34">
        <v>10909.0909090909</v>
      </c>
      <c r="K12" s="34">
        <v>10363.6363636364</v>
      </c>
      <c r="L12" s="34">
        <v>545.454545454544</v>
      </c>
      <c r="M12" s="33" t="s">
        <v>2079</v>
      </c>
      <c r="N12" s="33" t="s">
        <v>2089</v>
      </c>
      <c r="O12" s="33" t="s">
        <v>1997</v>
      </c>
      <c r="P12" s="33" t="s">
        <v>2081</v>
      </c>
      <c r="Q12" s="33" t="s">
        <v>2082</v>
      </c>
      <c r="R12" s="33" t="s">
        <v>2083</v>
      </c>
      <c r="S12" s="33" t="s">
        <v>2084</v>
      </c>
      <c r="T12" s="33" t="s">
        <v>2083</v>
      </c>
      <c r="U12" s="35" t="s">
        <v>712</v>
      </c>
      <c r="V12" s="36" t="s">
        <v>664</v>
      </c>
      <c r="W12" s="36" t="s">
        <v>79</v>
      </c>
      <c r="X12" s="36" t="s">
        <v>664</v>
      </c>
      <c r="Y12" s="37"/>
    </row>
    <row r="13" ht="23" hidden="1" customHeight="1" spans="1:25">
      <c r="A13" s="110" t="s">
        <v>708</v>
      </c>
      <c r="B13" s="31" t="s">
        <v>20</v>
      </c>
      <c r="C13" s="31" t="s">
        <v>2150</v>
      </c>
      <c r="D13" s="31" t="s">
        <v>2151</v>
      </c>
      <c r="E13" s="32">
        <v>41780</v>
      </c>
      <c r="F13" s="31" t="s">
        <v>791</v>
      </c>
      <c r="G13" s="38" t="s">
        <v>2152</v>
      </c>
      <c r="H13" s="33">
        <v>10</v>
      </c>
      <c r="I13" s="33">
        <v>1</v>
      </c>
      <c r="J13" s="34">
        <v>109090.909090909</v>
      </c>
      <c r="K13" s="34">
        <v>103636.363636364</v>
      </c>
      <c r="L13" s="34">
        <v>5454.54545454546</v>
      </c>
      <c r="M13" s="33" t="s">
        <v>2079</v>
      </c>
      <c r="N13" s="33" t="s">
        <v>2089</v>
      </c>
      <c r="O13" s="33" t="s">
        <v>1997</v>
      </c>
      <c r="P13" s="33" t="s">
        <v>2081</v>
      </c>
      <c r="Q13" s="33" t="s">
        <v>2082</v>
      </c>
      <c r="R13" s="33" t="s">
        <v>2083</v>
      </c>
      <c r="S13" s="33" t="s">
        <v>2084</v>
      </c>
      <c r="T13" s="33" t="s">
        <v>2083</v>
      </c>
      <c r="U13" s="35" t="s">
        <v>712</v>
      </c>
      <c r="V13" s="36" t="s">
        <v>664</v>
      </c>
      <c r="W13" s="36" t="s">
        <v>79</v>
      </c>
      <c r="X13" s="36" t="s">
        <v>664</v>
      </c>
      <c r="Y13" s="37"/>
    </row>
    <row r="14" ht="23" hidden="1" customHeight="1" spans="1:25">
      <c r="A14" s="110" t="s">
        <v>708</v>
      </c>
      <c r="B14" s="31" t="s">
        <v>20</v>
      </c>
      <c r="C14" s="31" t="s">
        <v>2153</v>
      </c>
      <c r="D14" s="31" t="s">
        <v>2154</v>
      </c>
      <c r="E14" s="32">
        <v>41780</v>
      </c>
      <c r="F14" s="31" t="s">
        <v>791</v>
      </c>
      <c r="G14" s="38" t="s">
        <v>2155</v>
      </c>
      <c r="H14" s="33">
        <v>10</v>
      </c>
      <c r="I14" s="33">
        <v>1</v>
      </c>
      <c r="J14" s="34">
        <v>4727.27272727273</v>
      </c>
      <c r="K14" s="34">
        <v>4490.90909090909</v>
      </c>
      <c r="L14" s="34">
        <v>236.363636363636</v>
      </c>
      <c r="M14" s="33" t="s">
        <v>2079</v>
      </c>
      <c r="N14" s="33" t="s">
        <v>2089</v>
      </c>
      <c r="O14" s="33" t="s">
        <v>1997</v>
      </c>
      <c r="P14" s="33" t="s">
        <v>2081</v>
      </c>
      <c r="Q14" s="33" t="s">
        <v>2082</v>
      </c>
      <c r="R14" s="33" t="s">
        <v>2083</v>
      </c>
      <c r="S14" s="33" t="s">
        <v>2084</v>
      </c>
      <c r="T14" s="33" t="s">
        <v>2083</v>
      </c>
      <c r="U14" s="35" t="s">
        <v>712</v>
      </c>
      <c r="V14" s="36" t="s">
        <v>664</v>
      </c>
      <c r="W14" s="36" t="s">
        <v>79</v>
      </c>
      <c r="X14" s="36" t="s">
        <v>664</v>
      </c>
      <c r="Y14" s="37"/>
    </row>
    <row r="15" ht="23" hidden="1" customHeight="1" spans="1:25">
      <c r="A15" s="110" t="s">
        <v>708</v>
      </c>
      <c r="B15" s="31" t="s">
        <v>20</v>
      </c>
      <c r="C15" s="31" t="s">
        <v>2156</v>
      </c>
      <c r="D15" s="31" t="s">
        <v>2157</v>
      </c>
      <c r="E15" s="32">
        <v>41780</v>
      </c>
      <c r="F15" s="31" t="s">
        <v>791</v>
      </c>
      <c r="G15" s="31" t="s">
        <v>2158</v>
      </c>
      <c r="H15" s="33">
        <v>3</v>
      </c>
      <c r="I15" s="33">
        <v>5000</v>
      </c>
      <c r="J15" s="34">
        <v>227272.727272727</v>
      </c>
      <c r="K15" s="34">
        <v>0</v>
      </c>
      <c r="L15" s="34">
        <v>227272.727272727</v>
      </c>
      <c r="M15" s="33" t="s">
        <v>2137</v>
      </c>
      <c r="N15" s="33" t="s">
        <v>2138</v>
      </c>
      <c r="O15" s="33" t="s">
        <v>1997</v>
      </c>
      <c r="P15" s="33" t="s">
        <v>2081</v>
      </c>
      <c r="Q15" s="33" t="s">
        <v>2103</v>
      </c>
      <c r="R15" s="33" t="s">
        <v>2139</v>
      </c>
      <c r="S15" s="33" t="s">
        <v>2084</v>
      </c>
      <c r="T15" s="41" t="s">
        <v>2159</v>
      </c>
      <c r="U15" s="35" t="s">
        <v>712</v>
      </c>
      <c r="V15" s="36" t="s">
        <v>664</v>
      </c>
      <c r="W15" s="36" t="s">
        <v>79</v>
      </c>
      <c r="X15" s="36" t="s">
        <v>664</v>
      </c>
      <c r="Y15" s="37"/>
    </row>
    <row r="16" ht="23" hidden="1" customHeight="1" spans="1:25">
      <c r="A16" s="110" t="s">
        <v>708</v>
      </c>
      <c r="B16" s="31" t="s">
        <v>20</v>
      </c>
      <c r="C16" s="31" t="s">
        <v>2161</v>
      </c>
      <c r="D16" s="31" t="s">
        <v>2108</v>
      </c>
      <c r="E16" s="32">
        <v>41780</v>
      </c>
      <c r="F16" s="31" t="s">
        <v>791</v>
      </c>
      <c r="G16" s="31" t="s">
        <v>2078</v>
      </c>
      <c r="H16" s="33">
        <v>10</v>
      </c>
      <c r="I16" s="33">
        <v>1</v>
      </c>
      <c r="J16" s="34">
        <v>74000</v>
      </c>
      <c r="K16" s="34">
        <v>70300</v>
      </c>
      <c r="L16" s="34">
        <v>3700</v>
      </c>
      <c r="M16" s="33" t="s">
        <v>2079</v>
      </c>
      <c r="N16" s="33" t="s">
        <v>2089</v>
      </c>
      <c r="O16" s="33" t="s">
        <v>1997</v>
      </c>
      <c r="P16" s="33" t="s">
        <v>2081</v>
      </c>
      <c r="Q16" s="33" t="s">
        <v>2082</v>
      </c>
      <c r="R16" s="33" t="s">
        <v>2083</v>
      </c>
      <c r="S16" s="33" t="s">
        <v>2084</v>
      </c>
      <c r="T16" s="33" t="s">
        <v>2083</v>
      </c>
      <c r="U16" s="35" t="s">
        <v>712</v>
      </c>
      <c r="V16" s="36" t="s">
        <v>664</v>
      </c>
      <c r="W16" s="36" t="s">
        <v>79</v>
      </c>
      <c r="X16" s="36" t="s">
        <v>664</v>
      </c>
      <c r="Y16" s="37"/>
    </row>
    <row r="17" ht="23" hidden="1" customHeight="1" spans="1:25">
      <c r="A17" s="110" t="s">
        <v>708</v>
      </c>
      <c r="B17" s="31" t="s">
        <v>20</v>
      </c>
      <c r="C17" s="31" t="s">
        <v>2162</v>
      </c>
      <c r="D17" s="31" t="s">
        <v>2087</v>
      </c>
      <c r="E17" s="32">
        <v>41780</v>
      </c>
      <c r="F17" s="31" t="s">
        <v>791</v>
      </c>
      <c r="G17" s="31" t="s">
        <v>2078</v>
      </c>
      <c r="H17" s="33">
        <v>10</v>
      </c>
      <c r="I17" s="33">
        <v>1</v>
      </c>
      <c r="J17" s="34">
        <v>74000</v>
      </c>
      <c r="K17" s="34">
        <v>70300</v>
      </c>
      <c r="L17" s="34">
        <v>3700</v>
      </c>
      <c r="M17" s="33" t="s">
        <v>2079</v>
      </c>
      <c r="N17" s="33" t="s">
        <v>2089</v>
      </c>
      <c r="O17" s="33" t="s">
        <v>1997</v>
      </c>
      <c r="P17" s="33" t="s">
        <v>2081</v>
      </c>
      <c r="Q17" s="33" t="s">
        <v>2082</v>
      </c>
      <c r="R17" s="33" t="s">
        <v>2083</v>
      </c>
      <c r="S17" s="33" t="s">
        <v>2084</v>
      </c>
      <c r="T17" s="33" t="s">
        <v>2083</v>
      </c>
      <c r="U17" s="35" t="s">
        <v>712</v>
      </c>
      <c r="V17" s="36" t="s">
        <v>664</v>
      </c>
      <c r="W17" s="36" t="s">
        <v>79</v>
      </c>
      <c r="X17" s="36" t="s">
        <v>664</v>
      </c>
      <c r="Y17" s="37"/>
    </row>
    <row r="18" ht="23" hidden="1" customHeight="1" spans="1:25">
      <c r="A18" s="31" t="s">
        <v>732</v>
      </c>
      <c r="B18" s="31" t="s">
        <v>20</v>
      </c>
      <c r="C18" s="31" t="s">
        <v>2193</v>
      </c>
      <c r="D18" s="31" t="s">
        <v>2194</v>
      </c>
      <c r="E18" s="32">
        <v>42125</v>
      </c>
      <c r="F18" s="31" t="s">
        <v>2180</v>
      </c>
      <c r="G18" s="31" t="s">
        <v>2195</v>
      </c>
      <c r="H18" s="33">
        <v>3</v>
      </c>
      <c r="I18" s="33">
        <v>800</v>
      </c>
      <c r="J18" s="34">
        <v>20000</v>
      </c>
      <c r="K18" s="34">
        <v>20000</v>
      </c>
      <c r="L18" s="34">
        <v>0</v>
      </c>
      <c r="M18" s="33" t="s">
        <v>2137</v>
      </c>
      <c r="N18" s="33" t="s">
        <v>2143</v>
      </c>
      <c r="O18" s="33" t="s">
        <v>1997</v>
      </c>
      <c r="P18" s="33" t="s">
        <v>2196</v>
      </c>
      <c r="Q18" s="33" t="s">
        <v>2082</v>
      </c>
      <c r="R18" s="33" t="s">
        <v>2197</v>
      </c>
      <c r="S18" s="33" t="s">
        <v>2084</v>
      </c>
      <c r="T18" s="33" t="s">
        <v>2083</v>
      </c>
      <c r="U18" s="35" t="s">
        <v>736</v>
      </c>
      <c r="V18" s="36" t="s">
        <v>664</v>
      </c>
      <c r="W18" s="36" t="s">
        <v>664</v>
      </c>
      <c r="X18" s="36" t="s">
        <v>664</v>
      </c>
      <c r="Y18" s="37"/>
    </row>
    <row r="19" ht="23" hidden="1" customHeight="1" spans="1:25">
      <c r="A19" s="31" t="s">
        <v>732</v>
      </c>
      <c r="B19" s="31" t="s">
        <v>20</v>
      </c>
      <c r="C19" s="31" t="s">
        <v>2198</v>
      </c>
      <c r="D19" s="31" t="s">
        <v>2199</v>
      </c>
      <c r="E19" s="32">
        <v>42125</v>
      </c>
      <c r="F19" s="31" t="s">
        <v>2180</v>
      </c>
      <c r="G19" s="31" t="s">
        <v>2195</v>
      </c>
      <c r="H19" s="33">
        <v>3</v>
      </c>
      <c r="I19" s="33">
        <v>800</v>
      </c>
      <c r="J19" s="34">
        <v>20000</v>
      </c>
      <c r="K19" s="34">
        <v>20000</v>
      </c>
      <c r="L19" s="34">
        <v>0</v>
      </c>
      <c r="M19" s="33" t="s">
        <v>2137</v>
      </c>
      <c r="N19" s="33" t="s">
        <v>2143</v>
      </c>
      <c r="O19" s="33" t="s">
        <v>1997</v>
      </c>
      <c r="P19" s="33" t="s">
        <v>2196</v>
      </c>
      <c r="Q19" s="33" t="s">
        <v>2082</v>
      </c>
      <c r="R19" s="33" t="s">
        <v>2197</v>
      </c>
      <c r="S19" s="33" t="s">
        <v>2084</v>
      </c>
      <c r="T19" s="33" t="s">
        <v>2083</v>
      </c>
      <c r="U19" s="35" t="s">
        <v>736</v>
      </c>
      <c r="V19" s="36" t="s">
        <v>664</v>
      </c>
      <c r="W19" s="36" t="s">
        <v>664</v>
      </c>
      <c r="X19" s="36" t="s">
        <v>664</v>
      </c>
      <c r="Y19" s="37"/>
    </row>
    <row r="20" ht="23" hidden="1" customHeight="1" spans="1:25">
      <c r="A20" s="31" t="s">
        <v>732</v>
      </c>
      <c r="B20" s="31" t="s">
        <v>20</v>
      </c>
      <c r="C20" s="31" t="s">
        <v>2200</v>
      </c>
      <c r="D20" s="31" t="s">
        <v>2201</v>
      </c>
      <c r="E20" s="32">
        <v>42125</v>
      </c>
      <c r="F20" s="31" t="s">
        <v>2180</v>
      </c>
      <c r="G20" s="31" t="s">
        <v>2195</v>
      </c>
      <c r="H20" s="33">
        <v>3</v>
      </c>
      <c r="I20" s="33">
        <v>800</v>
      </c>
      <c r="J20" s="34">
        <v>20000</v>
      </c>
      <c r="K20" s="34">
        <v>20000</v>
      </c>
      <c r="L20" s="34">
        <v>0</v>
      </c>
      <c r="M20" s="33" t="s">
        <v>2137</v>
      </c>
      <c r="N20" s="33" t="s">
        <v>2143</v>
      </c>
      <c r="O20" s="33" t="s">
        <v>1997</v>
      </c>
      <c r="P20" s="33" t="s">
        <v>2196</v>
      </c>
      <c r="Q20" s="33" t="s">
        <v>2082</v>
      </c>
      <c r="R20" s="33" t="s">
        <v>2197</v>
      </c>
      <c r="S20" s="33" t="s">
        <v>2084</v>
      </c>
      <c r="T20" s="33" t="s">
        <v>2083</v>
      </c>
      <c r="U20" s="35" t="s">
        <v>736</v>
      </c>
      <c r="V20" s="36" t="s">
        <v>664</v>
      </c>
      <c r="W20" s="36" t="s">
        <v>664</v>
      </c>
      <c r="X20" s="36" t="s">
        <v>664</v>
      </c>
      <c r="Y20" s="37"/>
    </row>
    <row r="21" ht="23" hidden="1" customHeight="1" spans="1:25">
      <c r="A21" s="31" t="s">
        <v>732</v>
      </c>
      <c r="B21" s="31" t="s">
        <v>20</v>
      </c>
      <c r="C21" s="31" t="s">
        <v>2202</v>
      </c>
      <c r="D21" s="31" t="s">
        <v>2203</v>
      </c>
      <c r="E21" s="32">
        <v>42125</v>
      </c>
      <c r="F21" s="31" t="s">
        <v>2180</v>
      </c>
      <c r="G21" s="31" t="s">
        <v>2195</v>
      </c>
      <c r="H21" s="33">
        <v>3</v>
      </c>
      <c r="I21" s="33">
        <v>800</v>
      </c>
      <c r="J21" s="34">
        <v>20000</v>
      </c>
      <c r="K21" s="34">
        <v>20000</v>
      </c>
      <c r="L21" s="34">
        <v>0</v>
      </c>
      <c r="M21" s="33" t="s">
        <v>2137</v>
      </c>
      <c r="N21" s="33" t="s">
        <v>2143</v>
      </c>
      <c r="O21" s="33" t="s">
        <v>1997</v>
      </c>
      <c r="P21" s="33" t="s">
        <v>2196</v>
      </c>
      <c r="Q21" s="33" t="s">
        <v>2082</v>
      </c>
      <c r="R21" s="33" t="s">
        <v>2197</v>
      </c>
      <c r="S21" s="33" t="s">
        <v>2084</v>
      </c>
      <c r="T21" s="33" t="s">
        <v>2083</v>
      </c>
      <c r="U21" s="35" t="s">
        <v>736</v>
      </c>
      <c r="V21" s="36" t="s">
        <v>664</v>
      </c>
      <c r="W21" s="36" t="s">
        <v>664</v>
      </c>
      <c r="X21" s="36" t="s">
        <v>664</v>
      </c>
      <c r="Y21" s="37"/>
    </row>
    <row r="22" ht="23" hidden="1" customHeight="1" spans="1:25">
      <c r="A22" s="31" t="s">
        <v>744</v>
      </c>
      <c r="B22" s="31" t="s">
        <v>20</v>
      </c>
      <c r="C22" s="31" t="s">
        <v>2211</v>
      </c>
      <c r="D22" s="31" t="s">
        <v>2212</v>
      </c>
      <c r="E22" s="32">
        <v>41609</v>
      </c>
      <c r="F22" s="31" t="s">
        <v>745</v>
      </c>
      <c r="G22" s="31" t="s">
        <v>2213</v>
      </c>
      <c r="H22" s="33">
        <v>3</v>
      </c>
      <c r="I22" s="33">
        <v>10</v>
      </c>
      <c r="J22" s="34">
        <v>67236.3076061073</v>
      </c>
      <c r="K22" s="34">
        <v>63874.4922258019</v>
      </c>
      <c r="L22" s="34">
        <v>3361.81538030536</v>
      </c>
      <c r="M22" s="33" t="s">
        <v>2137</v>
      </c>
      <c r="N22" s="33" t="s">
        <v>2138</v>
      </c>
      <c r="O22" s="33" t="s">
        <v>1997</v>
      </c>
      <c r="P22" s="33" t="s">
        <v>2196</v>
      </c>
      <c r="Q22" s="33" t="s">
        <v>2082</v>
      </c>
      <c r="R22" s="33" t="s">
        <v>2214</v>
      </c>
      <c r="S22" s="33" t="s">
        <v>2084</v>
      </c>
      <c r="T22" s="33" t="s">
        <v>2083</v>
      </c>
      <c r="U22" s="35" t="s">
        <v>748</v>
      </c>
      <c r="V22" s="36" t="s">
        <v>664</v>
      </c>
      <c r="W22" s="36" t="s">
        <v>664</v>
      </c>
      <c r="X22" s="36" t="s">
        <v>664</v>
      </c>
      <c r="Y22" s="37"/>
    </row>
    <row r="23" ht="23" hidden="1" customHeight="1" spans="1:25">
      <c r="A23" s="31" t="s">
        <v>744</v>
      </c>
      <c r="B23" s="31" t="s">
        <v>20</v>
      </c>
      <c r="C23" s="31" t="s">
        <v>2215</v>
      </c>
      <c r="D23" s="31" t="s">
        <v>2216</v>
      </c>
      <c r="E23" s="32">
        <v>41609</v>
      </c>
      <c r="F23" s="31" t="s">
        <v>745</v>
      </c>
      <c r="G23" s="31" t="s">
        <v>2092</v>
      </c>
      <c r="H23" s="33">
        <v>8</v>
      </c>
      <c r="I23" s="33">
        <v>10</v>
      </c>
      <c r="J23" s="34">
        <v>16809.0769015268</v>
      </c>
      <c r="K23" s="34">
        <v>15968.6230564505</v>
      </c>
      <c r="L23" s="34">
        <v>840.453845076339</v>
      </c>
      <c r="M23" s="33" t="s">
        <v>2123</v>
      </c>
      <c r="N23" s="33" t="s">
        <v>2124</v>
      </c>
      <c r="O23" s="33" t="s">
        <v>1997</v>
      </c>
      <c r="P23" s="33" t="s">
        <v>2196</v>
      </c>
      <c r="Q23" s="33" t="s">
        <v>2082</v>
      </c>
      <c r="R23" s="33" t="s">
        <v>2214</v>
      </c>
      <c r="S23" s="33" t="s">
        <v>2084</v>
      </c>
      <c r="T23" s="33" t="s">
        <v>2083</v>
      </c>
      <c r="U23" s="35" t="s">
        <v>748</v>
      </c>
      <c r="V23" s="36" t="s">
        <v>664</v>
      </c>
      <c r="W23" s="36" t="s">
        <v>664</v>
      </c>
      <c r="X23" s="36" t="s">
        <v>664</v>
      </c>
      <c r="Y23" s="37"/>
    </row>
    <row r="24" ht="23" hidden="1" customHeight="1" spans="1:25">
      <c r="A24" s="31" t="s">
        <v>744</v>
      </c>
      <c r="B24" s="31" t="s">
        <v>20</v>
      </c>
      <c r="C24" s="31" t="s">
        <v>2217</v>
      </c>
      <c r="D24" s="31" t="s">
        <v>2218</v>
      </c>
      <c r="E24" s="32">
        <v>41609</v>
      </c>
      <c r="F24" s="31" t="s">
        <v>745</v>
      </c>
      <c r="G24" s="31" t="s">
        <v>2092</v>
      </c>
      <c r="H24" s="33">
        <v>5</v>
      </c>
      <c r="I24" s="33">
        <v>2</v>
      </c>
      <c r="J24" s="34">
        <v>33618.1538030537</v>
      </c>
      <c r="K24" s="34">
        <v>31937.246112901</v>
      </c>
      <c r="L24" s="34">
        <v>1680.90769015269</v>
      </c>
      <c r="M24" s="33" t="s">
        <v>2079</v>
      </c>
      <c r="N24" s="33" t="s">
        <v>2096</v>
      </c>
      <c r="O24" s="33" t="s">
        <v>1997</v>
      </c>
      <c r="P24" s="33" t="s">
        <v>2196</v>
      </c>
      <c r="Q24" s="33" t="s">
        <v>2082</v>
      </c>
      <c r="R24" s="33" t="s">
        <v>2214</v>
      </c>
      <c r="S24" s="33" t="s">
        <v>2084</v>
      </c>
      <c r="T24" s="33" t="s">
        <v>2083</v>
      </c>
      <c r="U24" s="35" t="s">
        <v>748</v>
      </c>
      <c r="V24" s="36" t="s">
        <v>664</v>
      </c>
      <c r="W24" s="36" t="s">
        <v>664</v>
      </c>
      <c r="X24" s="36" t="s">
        <v>664</v>
      </c>
      <c r="Y24" s="37"/>
    </row>
    <row r="25" ht="23" hidden="1" customHeight="1" spans="1:25">
      <c r="A25" s="31" t="s">
        <v>744</v>
      </c>
      <c r="B25" s="31" t="s">
        <v>20</v>
      </c>
      <c r="C25" s="31" t="s">
        <v>2219</v>
      </c>
      <c r="D25" s="31" t="s">
        <v>2220</v>
      </c>
      <c r="E25" s="32">
        <v>41609</v>
      </c>
      <c r="F25" s="31" t="s">
        <v>745</v>
      </c>
      <c r="G25" s="31" t="s">
        <v>2092</v>
      </c>
      <c r="H25" s="33">
        <v>5</v>
      </c>
      <c r="I25" s="33">
        <v>1</v>
      </c>
      <c r="J25" s="34">
        <v>21011.3461269085</v>
      </c>
      <c r="K25" s="34">
        <v>19960.7788205631</v>
      </c>
      <c r="L25" s="34">
        <v>1050.56730634542</v>
      </c>
      <c r="M25" s="33" t="s">
        <v>2123</v>
      </c>
      <c r="N25" s="33" t="s">
        <v>2124</v>
      </c>
      <c r="O25" s="33" t="s">
        <v>1997</v>
      </c>
      <c r="P25" s="33" t="s">
        <v>2196</v>
      </c>
      <c r="Q25" s="33" t="s">
        <v>2082</v>
      </c>
      <c r="R25" s="33" t="s">
        <v>2214</v>
      </c>
      <c r="S25" s="33" t="s">
        <v>2084</v>
      </c>
      <c r="T25" s="33" t="s">
        <v>2083</v>
      </c>
      <c r="U25" s="35" t="s">
        <v>748</v>
      </c>
      <c r="V25" s="36" t="s">
        <v>664</v>
      </c>
      <c r="W25" s="36" t="s">
        <v>664</v>
      </c>
      <c r="X25" s="36" t="s">
        <v>664</v>
      </c>
      <c r="Y25" s="37"/>
    </row>
    <row r="26" ht="23" hidden="1" customHeight="1" spans="1:25">
      <c r="A26" s="31" t="s">
        <v>744</v>
      </c>
      <c r="B26" s="31" t="s">
        <v>20</v>
      </c>
      <c r="C26" s="31" t="s">
        <v>2221</v>
      </c>
      <c r="D26" s="31" t="s">
        <v>2222</v>
      </c>
      <c r="E26" s="32">
        <v>41609</v>
      </c>
      <c r="F26" s="31" t="s">
        <v>745</v>
      </c>
      <c r="G26" s="31" t="s">
        <v>2092</v>
      </c>
      <c r="H26" s="33">
        <v>10</v>
      </c>
      <c r="I26" s="33">
        <v>12</v>
      </c>
      <c r="J26" s="34">
        <v>12606.8076761451</v>
      </c>
      <c r="K26" s="34">
        <v>11976.4672923378</v>
      </c>
      <c r="L26" s="34">
        <v>630.340383807255</v>
      </c>
      <c r="M26" s="33" t="s">
        <v>2079</v>
      </c>
      <c r="N26" s="33" t="s">
        <v>2110</v>
      </c>
      <c r="O26" s="33" t="s">
        <v>1997</v>
      </c>
      <c r="P26" s="33" t="s">
        <v>2196</v>
      </c>
      <c r="Q26" s="33" t="s">
        <v>2082</v>
      </c>
      <c r="R26" s="33" t="s">
        <v>2214</v>
      </c>
      <c r="S26" s="33" t="s">
        <v>2084</v>
      </c>
      <c r="T26" s="33" t="s">
        <v>2083</v>
      </c>
      <c r="U26" s="35" t="s">
        <v>748</v>
      </c>
      <c r="V26" s="36" t="s">
        <v>664</v>
      </c>
      <c r="W26" s="36" t="s">
        <v>664</v>
      </c>
      <c r="X26" s="36" t="s">
        <v>664</v>
      </c>
      <c r="Y26" s="37"/>
    </row>
    <row r="27" ht="23" hidden="1" customHeight="1" spans="1:25">
      <c r="A27" s="30" t="s">
        <v>774</v>
      </c>
      <c r="B27" s="31" t="s">
        <v>20</v>
      </c>
      <c r="C27" s="31" t="s">
        <v>2265</v>
      </c>
      <c r="D27" s="31" t="s">
        <v>2266</v>
      </c>
      <c r="E27" s="32">
        <v>41791</v>
      </c>
      <c r="F27" s="31" t="s">
        <v>871</v>
      </c>
      <c r="G27" s="31" t="s">
        <v>2078</v>
      </c>
      <c r="H27" s="33">
        <v>10</v>
      </c>
      <c r="I27" s="33">
        <v>20</v>
      </c>
      <c r="J27" s="34">
        <v>691538.461538461</v>
      </c>
      <c r="K27" s="34">
        <v>656961.538461538</v>
      </c>
      <c r="L27" s="34">
        <v>34576.923076923</v>
      </c>
      <c r="M27" s="33" t="s">
        <v>2079</v>
      </c>
      <c r="N27" s="33" t="s">
        <v>2089</v>
      </c>
      <c r="O27" s="33" t="s">
        <v>1997</v>
      </c>
      <c r="P27" s="33" t="s">
        <v>2196</v>
      </c>
      <c r="Q27" s="33" t="s">
        <v>2082</v>
      </c>
      <c r="R27" s="33" t="s">
        <v>2267</v>
      </c>
      <c r="S27" s="33" t="s">
        <v>2084</v>
      </c>
      <c r="T27" s="33" t="s">
        <v>2083</v>
      </c>
      <c r="U27" s="35" t="s">
        <v>778</v>
      </c>
      <c r="V27" s="36" t="s">
        <v>664</v>
      </c>
      <c r="W27" s="36" t="s">
        <v>664</v>
      </c>
      <c r="X27" s="36" t="s">
        <v>664</v>
      </c>
      <c r="Y27" s="37"/>
    </row>
    <row r="28" ht="23" hidden="1" customHeight="1" spans="1:25">
      <c r="A28" s="30" t="s">
        <v>774</v>
      </c>
      <c r="B28" s="31" t="s">
        <v>20</v>
      </c>
      <c r="C28" s="31" t="s">
        <v>2268</v>
      </c>
      <c r="D28" s="31" t="s">
        <v>2269</v>
      </c>
      <c r="E28" s="32">
        <v>41791</v>
      </c>
      <c r="F28" s="31" t="s">
        <v>1201</v>
      </c>
      <c r="G28" s="31" t="s">
        <v>2078</v>
      </c>
      <c r="H28" s="33">
        <v>10</v>
      </c>
      <c r="I28" s="33">
        <v>35</v>
      </c>
      <c r="J28" s="34">
        <v>826666.666666667</v>
      </c>
      <c r="K28" s="34">
        <v>785333.333333334</v>
      </c>
      <c r="L28" s="34">
        <v>41333.3333333334</v>
      </c>
      <c r="M28" s="33" t="s">
        <v>2079</v>
      </c>
      <c r="N28" s="33" t="s">
        <v>2089</v>
      </c>
      <c r="O28" s="33" t="s">
        <v>1997</v>
      </c>
      <c r="P28" s="33" t="s">
        <v>2196</v>
      </c>
      <c r="Q28" s="33" t="s">
        <v>2082</v>
      </c>
      <c r="R28" s="33" t="s">
        <v>2267</v>
      </c>
      <c r="S28" s="33" t="s">
        <v>2084</v>
      </c>
      <c r="T28" s="33" t="s">
        <v>2083</v>
      </c>
      <c r="U28" s="35" t="s">
        <v>778</v>
      </c>
      <c r="V28" s="36" t="s">
        <v>664</v>
      </c>
      <c r="W28" s="36" t="s">
        <v>664</v>
      </c>
      <c r="X28" s="36" t="s">
        <v>664</v>
      </c>
      <c r="Y28" s="37"/>
    </row>
    <row r="29" ht="23" hidden="1" customHeight="1" spans="1:25">
      <c r="A29" s="30" t="s">
        <v>774</v>
      </c>
      <c r="B29" s="31" t="s">
        <v>20</v>
      </c>
      <c r="C29" s="31" t="s">
        <v>2270</v>
      </c>
      <c r="D29" s="31" t="s">
        <v>2271</v>
      </c>
      <c r="E29" s="32">
        <v>41791</v>
      </c>
      <c r="F29" s="31" t="s">
        <v>2272</v>
      </c>
      <c r="G29" s="31" t="s">
        <v>2243</v>
      </c>
      <c r="H29" s="33">
        <v>10</v>
      </c>
      <c r="I29" s="33">
        <v>1</v>
      </c>
      <c r="J29" s="34">
        <v>271794.871794872</v>
      </c>
      <c r="K29" s="34">
        <v>258205.128205128</v>
      </c>
      <c r="L29" s="34">
        <v>13589.7435897436</v>
      </c>
      <c r="M29" s="33" t="s">
        <v>2079</v>
      </c>
      <c r="N29" s="33" t="s">
        <v>2089</v>
      </c>
      <c r="O29" s="33" t="s">
        <v>1997</v>
      </c>
      <c r="P29" s="33" t="s">
        <v>2196</v>
      </c>
      <c r="Q29" s="33" t="s">
        <v>2082</v>
      </c>
      <c r="R29" s="33" t="s">
        <v>2267</v>
      </c>
      <c r="S29" s="33" t="s">
        <v>2084</v>
      </c>
      <c r="T29" s="33" t="s">
        <v>2083</v>
      </c>
      <c r="U29" s="35" t="s">
        <v>778</v>
      </c>
      <c r="V29" s="36" t="s">
        <v>664</v>
      </c>
      <c r="W29" s="36" t="s">
        <v>664</v>
      </c>
      <c r="X29" s="36" t="s">
        <v>664</v>
      </c>
      <c r="Y29" s="37"/>
    </row>
    <row r="30" ht="23" hidden="1" customHeight="1" spans="1:25">
      <c r="A30" s="30" t="s">
        <v>779</v>
      </c>
      <c r="B30" s="31" t="s">
        <v>20</v>
      </c>
      <c r="C30" s="31" t="s">
        <v>2273</v>
      </c>
      <c r="D30" s="31" t="s">
        <v>2274</v>
      </c>
      <c r="E30" s="32">
        <v>41609</v>
      </c>
      <c r="F30" s="31" t="s">
        <v>780</v>
      </c>
      <c r="G30" s="31" t="s">
        <v>2078</v>
      </c>
      <c r="H30" s="33">
        <v>10</v>
      </c>
      <c r="I30" s="33">
        <v>1</v>
      </c>
      <c r="J30" s="34">
        <v>420000</v>
      </c>
      <c r="K30" s="34">
        <v>399000</v>
      </c>
      <c r="L30" s="34">
        <v>21000</v>
      </c>
      <c r="M30" s="33" t="s">
        <v>2079</v>
      </c>
      <c r="N30" s="33" t="s">
        <v>2089</v>
      </c>
      <c r="O30" s="33" t="s">
        <v>1997</v>
      </c>
      <c r="P30" s="33" t="s">
        <v>2081</v>
      </c>
      <c r="Q30" s="33" t="s">
        <v>2082</v>
      </c>
      <c r="R30" s="33" t="s">
        <v>2083</v>
      </c>
      <c r="S30" s="33" t="s">
        <v>2084</v>
      </c>
      <c r="T30" s="33" t="s">
        <v>2083</v>
      </c>
      <c r="U30" s="35" t="s">
        <v>782</v>
      </c>
      <c r="V30" s="36" t="s">
        <v>664</v>
      </c>
      <c r="W30" s="36" t="s">
        <v>664</v>
      </c>
      <c r="X30" s="36" t="s">
        <v>664</v>
      </c>
      <c r="Y30" s="37"/>
    </row>
    <row r="31" ht="23" hidden="1" customHeight="1" spans="1:25">
      <c r="A31" s="31" t="s">
        <v>814</v>
      </c>
      <c r="B31" s="31" t="s">
        <v>20</v>
      </c>
      <c r="C31" s="31" t="s">
        <v>2308</v>
      </c>
      <c r="D31" s="31" t="s">
        <v>2309</v>
      </c>
      <c r="E31" s="32">
        <v>42125</v>
      </c>
      <c r="F31" s="31" t="s">
        <v>2303</v>
      </c>
      <c r="G31" s="38" t="s">
        <v>2310</v>
      </c>
      <c r="H31" s="33">
        <v>1</v>
      </c>
      <c r="I31" s="33">
        <v>1</v>
      </c>
      <c r="J31" s="34">
        <v>72000</v>
      </c>
      <c r="K31" s="34">
        <v>72000</v>
      </c>
      <c r="L31" s="34">
        <v>0</v>
      </c>
      <c r="M31" s="33" t="s">
        <v>2123</v>
      </c>
      <c r="N31" s="33" t="s">
        <v>2124</v>
      </c>
      <c r="O31" s="33" t="s">
        <v>1997</v>
      </c>
      <c r="P31" s="33" t="s">
        <v>2196</v>
      </c>
      <c r="Q31" s="33" t="s">
        <v>2082</v>
      </c>
      <c r="R31" s="33" t="s">
        <v>2145</v>
      </c>
      <c r="S31" s="33" t="s">
        <v>2084</v>
      </c>
      <c r="T31" s="33" t="s">
        <v>2159</v>
      </c>
      <c r="U31" s="35" t="s">
        <v>813</v>
      </c>
      <c r="V31" s="36" t="s">
        <v>664</v>
      </c>
      <c r="W31" s="36" t="s">
        <v>664</v>
      </c>
      <c r="X31" s="36" t="s">
        <v>664</v>
      </c>
      <c r="Y31" s="37"/>
    </row>
    <row r="32" ht="23" hidden="1" customHeight="1" spans="1:25">
      <c r="A32" s="31" t="s">
        <v>819</v>
      </c>
      <c r="B32" s="31" t="s">
        <v>20</v>
      </c>
      <c r="C32" s="31" t="s">
        <v>2312</v>
      </c>
      <c r="D32" s="31" t="s">
        <v>2313</v>
      </c>
      <c r="E32" s="32">
        <v>41974</v>
      </c>
      <c r="F32" s="31" t="s">
        <v>820</v>
      </c>
      <c r="G32" s="38" t="s">
        <v>2314</v>
      </c>
      <c r="H32" s="33">
        <v>20</v>
      </c>
      <c r="I32" s="33">
        <v>1</v>
      </c>
      <c r="J32" s="34">
        <v>1071538.46153846</v>
      </c>
      <c r="K32" s="34">
        <v>508980.769230769</v>
      </c>
      <c r="L32" s="34">
        <v>562557.692307692</v>
      </c>
      <c r="M32" s="33" t="s">
        <v>2079</v>
      </c>
      <c r="N32" s="33" t="s">
        <v>2080</v>
      </c>
      <c r="O32" s="33" t="s">
        <v>1997</v>
      </c>
      <c r="P32" s="33" t="s">
        <v>2081</v>
      </c>
      <c r="Q32" s="33" t="s">
        <v>2103</v>
      </c>
      <c r="R32" s="33" t="s">
        <v>2104</v>
      </c>
      <c r="S32" s="33" t="s">
        <v>2084</v>
      </c>
      <c r="T32" s="33" t="s">
        <v>2083</v>
      </c>
      <c r="U32" s="35" t="s">
        <v>817</v>
      </c>
      <c r="V32" s="36" t="s">
        <v>664</v>
      </c>
      <c r="W32" s="36" t="s">
        <v>664</v>
      </c>
      <c r="X32" s="36" t="s">
        <v>664</v>
      </c>
      <c r="Y32" s="37"/>
    </row>
    <row r="33" ht="23" hidden="1" customHeight="1" spans="1:25">
      <c r="A33" s="31" t="s">
        <v>819</v>
      </c>
      <c r="B33" s="31" t="s">
        <v>20</v>
      </c>
      <c r="C33" s="31" t="s">
        <v>2315</v>
      </c>
      <c r="D33" s="31" t="s">
        <v>2316</v>
      </c>
      <c r="E33" s="32">
        <v>41974</v>
      </c>
      <c r="F33" s="31" t="s">
        <v>820</v>
      </c>
      <c r="G33" s="38" t="s">
        <v>2317</v>
      </c>
      <c r="H33" s="33">
        <v>10</v>
      </c>
      <c r="I33" s="33">
        <v>1</v>
      </c>
      <c r="J33" s="34">
        <v>252820.512820513</v>
      </c>
      <c r="K33" s="34">
        <v>240179.487179487</v>
      </c>
      <c r="L33" s="34">
        <v>12641.0256410257</v>
      </c>
      <c r="M33" s="33" t="s">
        <v>2079</v>
      </c>
      <c r="N33" s="33" t="s">
        <v>2089</v>
      </c>
      <c r="O33" s="33" t="s">
        <v>1997</v>
      </c>
      <c r="P33" s="33" t="s">
        <v>2081</v>
      </c>
      <c r="Q33" s="33" t="s">
        <v>2103</v>
      </c>
      <c r="R33" s="33" t="s">
        <v>2104</v>
      </c>
      <c r="S33" s="33" t="s">
        <v>2084</v>
      </c>
      <c r="T33" s="33" t="s">
        <v>2083</v>
      </c>
      <c r="U33" s="35" t="s">
        <v>817</v>
      </c>
      <c r="V33" s="36" t="s">
        <v>664</v>
      </c>
      <c r="W33" s="36" t="s">
        <v>664</v>
      </c>
      <c r="X33" s="36" t="s">
        <v>664</v>
      </c>
      <c r="Y33" s="37"/>
    </row>
    <row r="34" ht="23" hidden="1" customHeight="1" spans="1:25">
      <c r="A34" s="31" t="s">
        <v>819</v>
      </c>
      <c r="B34" s="31" t="s">
        <v>20</v>
      </c>
      <c r="C34" s="31" t="s">
        <v>2318</v>
      </c>
      <c r="D34" s="31" t="s">
        <v>2114</v>
      </c>
      <c r="E34" s="32">
        <v>41974</v>
      </c>
      <c r="F34" s="31" t="s">
        <v>820</v>
      </c>
      <c r="G34" s="31" t="s">
        <v>2078</v>
      </c>
      <c r="H34" s="33">
        <v>10</v>
      </c>
      <c r="I34" s="33">
        <v>1</v>
      </c>
      <c r="J34" s="34">
        <v>25641.0256410256</v>
      </c>
      <c r="K34" s="34">
        <v>24358.9743589743</v>
      </c>
      <c r="L34" s="34">
        <v>1282.05128205128</v>
      </c>
      <c r="M34" s="33" t="s">
        <v>2079</v>
      </c>
      <c r="N34" s="33" t="s">
        <v>2089</v>
      </c>
      <c r="O34" s="33" t="s">
        <v>1997</v>
      </c>
      <c r="P34" s="33" t="s">
        <v>2081</v>
      </c>
      <c r="Q34" s="33" t="s">
        <v>2103</v>
      </c>
      <c r="R34" s="33" t="s">
        <v>2104</v>
      </c>
      <c r="S34" s="33" t="s">
        <v>2084</v>
      </c>
      <c r="T34" s="33" t="s">
        <v>2083</v>
      </c>
      <c r="U34" s="35" t="s">
        <v>817</v>
      </c>
      <c r="V34" s="36" t="s">
        <v>664</v>
      </c>
      <c r="W34" s="36" t="s">
        <v>664</v>
      </c>
      <c r="X34" s="36" t="s">
        <v>664</v>
      </c>
      <c r="Y34" s="37"/>
    </row>
    <row r="35" ht="23" hidden="1" customHeight="1" spans="1:25">
      <c r="A35" s="30" t="s">
        <v>864</v>
      </c>
      <c r="B35" s="31" t="s">
        <v>20</v>
      </c>
      <c r="C35" s="31" t="s">
        <v>2371</v>
      </c>
      <c r="D35" s="31" t="s">
        <v>2372</v>
      </c>
      <c r="E35" s="32">
        <v>41974</v>
      </c>
      <c r="F35" s="31" t="s">
        <v>865</v>
      </c>
      <c r="G35" s="38" t="s">
        <v>2373</v>
      </c>
      <c r="H35" s="33">
        <v>20</v>
      </c>
      <c r="I35" s="33">
        <v>1</v>
      </c>
      <c r="J35" s="34">
        <v>729300</v>
      </c>
      <c r="K35" s="34">
        <v>346417.5</v>
      </c>
      <c r="L35" s="34">
        <v>382882.5</v>
      </c>
      <c r="M35" s="33" t="s">
        <v>2079</v>
      </c>
      <c r="N35" s="33" t="s">
        <v>2080</v>
      </c>
      <c r="O35" s="33" t="s">
        <v>1997</v>
      </c>
      <c r="P35" s="39" t="s">
        <v>2196</v>
      </c>
      <c r="Q35" s="39" t="s">
        <v>2082</v>
      </c>
      <c r="R35" s="39" t="s">
        <v>2196</v>
      </c>
      <c r="S35" s="39" t="s">
        <v>2084</v>
      </c>
      <c r="T35" s="39" t="s">
        <v>2083</v>
      </c>
      <c r="U35" s="35" t="s">
        <v>863</v>
      </c>
      <c r="V35" s="36" t="s">
        <v>664</v>
      </c>
      <c r="W35" s="36" t="s">
        <v>664</v>
      </c>
      <c r="X35" s="36" t="s">
        <v>664</v>
      </c>
      <c r="Y35" s="37"/>
    </row>
    <row r="36" ht="23" hidden="1" customHeight="1" spans="1:25">
      <c r="A36" s="30" t="s">
        <v>864</v>
      </c>
      <c r="B36" s="31" t="s">
        <v>20</v>
      </c>
      <c r="C36" s="31" t="s">
        <v>2374</v>
      </c>
      <c r="D36" s="31" t="s">
        <v>2375</v>
      </c>
      <c r="E36" s="32">
        <v>41974</v>
      </c>
      <c r="F36" s="31" t="s">
        <v>865</v>
      </c>
      <c r="G36" s="31" t="s">
        <v>2092</v>
      </c>
      <c r="H36" s="33">
        <v>5</v>
      </c>
      <c r="I36" s="33">
        <v>1</v>
      </c>
      <c r="J36" s="34">
        <v>27500</v>
      </c>
      <c r="K36" s="34">
        <v>26125</v>
      </c>
      <c r="L36" s="34">
        <v>1375</v>
      </c>
      <c r="M36" s="33" t="s">
        <v>2079</v>
      </c>
      <c r="N36" s="33" t="s">
        <v>2110</v>
      </c>
      <c r="O36" s="33" t="s">
        <v>1997</v>
      </c>
      <c r="P36" s="39" t="s">
        <v>2196</v>
      </c>
      <c r="Q36" s="39" t="s">
        <v>2082</v>
      </c>
      <c r="R36" s="39" t="s">
        <v>2196</v>
      </c>
      <c r="S36" s="39" t="s">
        <v>2084</v>
      </c>
      <c r="T36" s="39" t="s">
        <v>2083</v>
      </c>
      <c r="U36" s="35" t="s">
        <v>863</v>
      </c>
      <c r="V36" s="36" t="s">
        <v>664</v>
      </c>
      <c r="W36" s="36" t="s">
        <v>664</v>
      </c>
      <c r="X36" s="36" t="s">
        <v>664</v>
      </c>
      <c r="Y36" s="37"/>
    </row>
    <row r="37" ht="23" hidden="1" customHeight="1" spans="1:25">
      <c r="A37" s="30" t="s">
        <v>864</v>
      </c>
      <c r="B37" s="31" t="s">
        <v>20</v>
      </c>
      <c r="C37" s="31" t="s">
        <v>2376</v>
      </c>
      <c r="D37" s="31" t="s">
        <v>2094</v>
      </c>
      <c r="E37" s="32">
        <v>41974</v>
      </c>
      <c r="F37" s="31" t="s">
        <v>865</v>
      </c>
      <c r="G37" s="31" t="s">
        <v>2092</v>
      </c>
      <c r="H37" s="33">
        <v>10</v>
      </c>
      <c r="I37" s="33">
        <v>4</v>
      </c>
      <c r="J37" s="34">
        <v>13200</v>
      </c>
      <c r="K37" s="34">
        <v>12540</v>
      </c>
      <c r="L37" s="34">
        <v>660</v>
      </c>
      <c r="M37" s="33" t="s">
        <v>2079</v>
      </c>
      <c r="N37" s="33" t="s">
        <v>2096</v>
      </c>
      <c r="O37" s="33" t="s">
        <v>1997</v>
      </c>
      <c r="P37" s="39" t="s">
        <v>2196</v>
      </c>
      <c r="Q37" s="39" t="s">
        <v>2082</v>
      </c>
      <c r="R37" s="39" t="s">
        <v>2196</v>
      </c>
      <c r="S37" s="39" t="s">
        <v>2084</v>
      </c>
      <c r="T37" s="39" t="s">
        <v>2083</v>
      </c>
      <c r="U37" s="35" t="s">
        <v>863</v>
      </c>
      <c r="V37" s="36" t="s">
        <v>664</v>
      </c>
      <c r="W37" s="36" t="s">
        <v>664</v>
      </c>
      <c r="X37" s="36" t="s">
        <v>664</v>
      </c>
      <c r="Y37" s="37"/>
    </row>
    <row r="38" ht="23" hidden="1" customHeight="1" spans="1:25">
      <c r="A38" s="31" t="s">
        <v>870</v>
      </c>
      <c r="B38" s="31" t="s">
        <v>20</v>
      </c>
      <c r="C38" s="31" t="s">
        <v>2388</v>
      </c>
      <c r="D38" s="31" t="s">
        <v>2389</v>
      </c>
      <c r="E38" s="32">
        <v>41974</v>
      </c>
      <c r="F38" s="31" t="s">
        <v>871</v>
      </c>
      <c r="G38" s="31" t="s">
        <v>2390</v>
      </c>
      <c r="H38" s="33">
        <v>3</v>
      </c>
      <c r="I38" s="33">
        <v>5</v>
      </c>
      <c r="J38" s="34">
        <v>100</v>
      </c>
      <c r="K38" s="34">
        <v>100</v>
      </c>
      <c r="L38" s="34">
        <v>0</v>
      </c>
      <c r="M38" s="33" t="s">
        <v>2079</v>
      </c>
      <c r="N38" s="33" t="s">
        <v>2110</v>
      </c>
      <c r="O38" s="33" t="s">
        <v>1997</v>
      </c>
      <c r="P38" s="33" t="s">
        <v>2196</v>
      </c>
      <c r="Q38" s="33" t="s">
        <v>2082</v>
      </c>
      <c r="R38" s="33" t="s">
        <v>2145</v>
      </c>
      <c r="S38" s="33" t="s">
        <v>2084</v>
      </c>
      <c r="T38" s="33" t="s">
        <v>2083</v>
      </c>
      <c r="U38" s="35" t="s">
        <v>867</v>
      </c>
      <c r="V38" s="36" t="s">
        <v>664</v>
      </c>
      <c r="W38" s="36" t="s">
        <v>664</v>
      </c>
      <c r="X38" s="36" t="s">
        <v>664</v>
      </c>
      <c r="Y38" s="42" t="s">
        <v>2513</v>
      </c>
    </row>
    <row r="39" ht="23" customHeight="1" spans="1:25">
      <c r="A39" s="110" t="s">
        <v>913</v>
      </c>
      <c r="B39" s="31" t="s">
        <v>20</v>
      </c>
      <c r="C39" s="31" t="s">
        <v>2484</v>
      </c>
      <c r="D39" s="31" t="s">
        <v>2485</v>
      </c>
      <c r="E39" s="32">
        <v>42278</v>
      </c>
      <c r="F39" s="31" t="s">
        <v>738</v>
      </c>
      <c r="G39" s="31" t="s">
        <v>2078</v>
      </c>
      <c r="H39" s="33">
        <v>10</v>
      </c>
      <c r="I39" s="40">
        <v>26</v>
      </c>
      <c r="J39" s="34">
        <v>1057259.15</v>
      </c>
      <c r="K39" s="34">
        <v>920696.509791667</v>
      </c>
      <c r="L39" s="34">
        <v>136562.640208333</v>
      </c>
      <c r="M39" s="33" t="s">
        <v>2079</v>
      </c>
      <c r="N39" s="33" t="s">
        <v>2089</v>
      </c>
      <c r="O39" s="33" t="s">
        <v>1997</v>
      </c>
      <c r="P39" s="33" t="s">
        <v>2081</v>
      </c>
      <c r="Q39" s="33" t="s">
        <v>2103</v>
      </c>
      <c r="R39" s="33" t="s">
        <v>2128</v>
      </c>
      <c r="S39" s="33" t="s">
        <v>2084</v>
      </c>
      <c r="T39" s="41" t="s">
        <v>2159</v>
      </c>
      <c r="U39" s="35" t="s">
        <v>911</v>
      </c>
      <c r="V39" s="36" t="s">
        <v>2128</v>
      </c>
      <c r="W39" s="36" t="s">
        <v>50</v>
      </c>
      <c r="X39" s="36" t="s">
        <v>6849</v>
      </c>
      <c r="Y39" s="42"/>
    </row>
    <row r="40" ht="23" customHeight="1" spans="1:25">
      <c r="A40" s="110" t="s">
        <v>913</v>
      </c>
      <c r="B40" s="31" t="s">
        <v>20</v>
      </c>
      <c r="C40" s="31" t="s">
        <v>2486</v>
      </c>
      <c r="D40" s="31" t="s">
        <v>2487</v>
      </c>
      <c r="E40" s="32">
        <v>42278</v>
      </c>
      <c r="F40" s="31" t="s">
        <v>756</v>
      </c>
      <c r="G40" s="31" t="s">
        <v>2078</v>
      </c>
      <c r="H40" s="33">
        <v>10</v>
      </c>
      <c r="I40" s="40">
        <v>32</v>
      </c>
      <c r="J40" s="34">
        <v>791763.1</v>
      </c>
      <c r="K40" s="34">
        <v>689493.699583333</v>
      </c>
      <c r="L40" s="34">
        <v>102269.400416667</v>
      </c>
      <c r="M40" s="33" t="s">
        <v>2079</v>
      </c>
      <c r="N40" s="33" t="s">
        <v>2089</v>
      </c>
      <c r="O40" s="33" t="s">
        <v>1997</v>
      </c>
      <c r="P40" s="33" t="s">
        <v>2081</v>
      </c>
      <c r="Q40" s="33" t="s">
        <v>2103</v>
      </c>
      <c r="R40" s="33" t="s">
        <v>2104</v>
      </c>
      <c r="S40" s="33" t="s">
        <v>2084</v>
      </c>
      <c r="T40" s="41" t="s">
        <v>2159</v>
      </c>
      <c r="U40" s="35" t="s">
        <v>911</v>
      </c>
      <c r="V40" s="36" t="s">
        <v>2128</v>
      </c>
      <c r="W40" s="36" t="s">
        <v>50</v>
      </c>
      <c r="X40" s="36" t="s">
        <v>6849</v>
      </c>
      <c r="Y40" s="42"/>
    </row>
    <row r="41" ht="23" hidden="1" customHeight="1" spans="1:25">
      <c r="A41" s="31" t="s">
        <v>941</v>
      </c>
      <c r="B41" s="31" t="s">
        <v>20</v>
      </c>
      <c r="C41" s="31" t="s">
        <v>2510</v>
      </c>
      <c r="D41" s="31" t="s">
        <v>2511</v>
      </c>
      <c r="E41" s="32">
        <v>42461</v>
      </c>
      <c r="F41" s="31" t="s">
        <v>865</v>
      </c>
      <c r="G41" s="31" t="s">
        <v>2512</v>
      </c>
      <c r="H41" s="33">
        <v>10</v>
      </c>
      <c r="I41" s="40">
        <v>1</v>
      </c>
      <c r="J41" s="34">
        <v>172800</v>
      </c>
      <c r="K41" s="34">
        <v>172800</v>
      </c>
      <c r="L41" s="34">
        <v>0</v>
      </c>
      <c r="M41" s="33" t="s">
        <v>2079</v>
      </c>
      <c r="N41" s="33" t="s">
        <v>2089</v>
      </c>
      <c r="O41" s="33" t="s">
        <v>1997</v>
      </c>
      <c r="P41" s="33" t="s">
        <v>2196</v>
      </c>
      <c r="Q41" s="33" t="s">
        <v>2082</v>
      </c>
      <c r="R41" s="33" t="s">
        <v>2196</v>
      </c>
      <c r="S41" s="33" t="s">
        <v>2084</v>
      </c>
      <c r="T41" s="33" t="s">
        <v>2083</v>
      </c>
      <c r="U41" s="35" t="s">
        <v>863</v>
      </c>
      <c r="V41" s="36" t="s">
        <v>664</v>
      </c>
      <c r="W41" s="36" t="s">
        <v>664</v>
      </c>
      <c r="X41" s="36" t="s">
        <v>664</v>
      </c>
      <c r="Y41" s="42" t="s">
        <v>2513</v>
      </c>
    </row>
    <row r="42" ht="23" hidden="1" customHeight="1" spans="1:25">
      <c r="A42" s="30" t="s">
        <v>950</v>
      </c>
      <c r="B42" s="31" t="s">
        <v>20</v>
      </c>
      <c r="C42" s="31" t="s">
        <v>2517</v>
      </c>
      <c r="D42" s="31" t="s">
        <v>2518</v>
      </c>
      <c r="E42" s="32">
        <v>42491</v>
      </c>
      <c r="F42" s="31" t="s">
        <v>951</v>
      </c>
      <c r="G42" s="31" t="s">
        <v>2519</v>
      </c>
      <c r="H42" s="33">
        <v>20</v>
      </c>
      <c r="I42" s="40">
        <v>1</v>
      </c>
      <c r="J42" s="34">
        <v>393739.937566999</v>
      </c>
      <c r="K42" s="34">
        <v>160531.053712212</v>
      </c>
      <c r="L42" s="34">
        <v>233208.883854787</v>
      </c>
      <c r="M42" s="33" t="s">
        <v>2079</v>
      </c>
      <c r="N42" s="33" t="s">
        <v>2080</v>
      </c>
      <c r="O42" s="33" t="s">
        <v>1997</v>
      </c>
      <c r="P42" s="33" t="s">
        <v>2081</v>
      </c>
      <c r="Q42" s="33" t="s">
        <v>2103</v>
      </c>
      <c r="R42" s="33" t="s">
        <v>2104</v>
      </c>
      <c r="S42" s="33" t="s">
        <v>2084</v>
      </c>
      <c r="T42" s="41" t="s">
        <v>2159</v>
      </c>
      <c r="U42" s="35" t="s">
        <v>953</v>
      </c>
      <c r="V42" s="36" t="s">
        <v>664</v>
      </c>
      <c r="W42" s="36" t="s">
        <v>664</v>
      </c>
      <c r="X42" s="36" t="s">
        <v>664</v>
      </c>
      <c r="Y42" s="42" t="s">
        <v>2513</v>
      </c>
    </row>
    <row r="43" ht="23" hidden="1" customHeight="1" spans="1:25">
      <c r="A43" s="30" t="s">
        <v>950</v>
      </c>
      <c r="B43" s="31" t="s">
        <v>20</v>
      </c>
      <c r="C43" s="31" t="s">
        <v>2520</v>
      </c>
      <c r="D43" s="31" t="s">
        <v>2521</v>
      </c>
      <c r="E43" s="32">
        <v>42491</v>
      </c>
      <c r="F43" s="31" t="s">
        <v>951</v>
      </c>
      <c r="G43" s="31" t="s">
        <v>2519</v>
      </c>
      <c r="H43" s="33">
        <v>10</v>
      </c>
      <c r="I43" s="40">
        <v>1</v>
      </c>
      <c r="J43" s="34">
        <v>403609.371728572</v>
      </c>
      <c r="K43" s="34">
        <v>329109.80853034</v>
      </c>
      <c r="L43" s="34">
        <v>74499.5631982323</v>
      </c>
      <c r="M43" s="33" t="s">
        <v>2079</v>
      </c>
      <c r="N43" s="33" t="s">
        <v>2089</v>
      </c>
      <c r="O43" s="33" t="s">
        <v>1997</v>
      </c>
      <c r="P43" s="33" t="s">
        <v>2081</v>
      </c>
      <c r="Q43" s="33" t="s">
        <v>2103</v>
      </c>
      <c r="R43" s="33" t="s">
        <v>2104</v>
      </c>
      <c r="S43" s="33" t="s">
        <v>2084</v>
      </c>
      <c r="T43" s="41" t="s">
        <v>2159</v>
      </c>
      <c r="U43" s="35" t="s">
        <v>953</v>
      </c>
      <c r="V43" s="36" t="s">
        <v>664</v>
      </c>
      <c r="W43" s="36" t="s">
        <v>664</v>
      </c>
      <c r="X43" s="36" t="s">
        <v>664</v>
      </c>
      <c r="Y43" s="42" t="s">
        <v>2513</v>
      </c>
    </row>
    <row r="44" ht="23" hidden="1" customHeight="1" spans="1:25">
      <c r="A44" s="30" t="s">
        <v>950</v>
      </c>
      <c r="B44" s="31" t="s">
        <v>20</v>
      </c>
      <c r="C44" s="31" t="s">
        <v>2522</v>
      </c>
      <c r="D44" s="31" t="s">
        <v>2523</v>
      </c>
      <c r="E44" s="32">
        <v>42491</v>
      </c>
      <c r="F44" s="31" t="s">
        <v>951</v>
      </c>
      <c r="G44" s="31" t="s">
        <v>2524</v>
      </c>
      <c r="H44" s="33">
        <v>20</v>
      </c>
      <c r="I44" s="40">
        <v>1</v>
      </c>
      <c r="J44" s="34">
        <v>92466.5873367912</v>
      </c>
      <c r="K44" s="34">
        <v>37699.3982121042</v>
      </c>
      <c r="L44" s="34">
        <v>54767.189124687</v>
      </c>
      <c r="M44" s="33" t="s">
        <v>2079</v>
      </c>
      <c r="N44" s="33" t="s">
        <v>2080</v>
      </c>
      <c r="O44" s="33" t="s">
        <v>1997</v>
      </c>
      <c r="P44" s="33" t="s">
        <v>2081</v>
      </c>
      <c r="Q44" s="33" t="s">
        <v>2103</v>
      </c>
      <c r="R44" s="33" t="s">
        <v>2104</v>
      </c>
      <c r="S44" s="33" t="s">
        <v>2084</v>
      </c>
      <c r="T44" s="41" t="s">
        <v>2159</v>
      </c>
      <c r="U44" s="35" t="s">
        <v>953</v>
      </c>
      <c r="V44" s="36" t="s">
        <v>664</v>
      </c>
      <c r="W44" s="36" t="s">
        <v>664</v>
      </c>
      <c r="X44" s="36" t="s">
        <v>664</v>
      </c>
      <c r="Y44" s="42" t="s">
        <v>2513</v>
      </c>
    </row>
    <row r="45" ht="23" hidden="1" customHeight="1" spans="1:25">
      <c r="A45" s="30" t="s">
        <v>950</v>
      </c>
      <c r="B45" s="31" t="s">
        <v>20</v>
      </c>
      <c r="C45" s="31" t="s">
        <v>2525</v>
      </c>
      <c r="D45" s="31" t="s">
        <v>2526</v>
      </c>
      <c r="E45" s="32">
        <v>42491</v>
      </c>
      <c r="F45" s="31" t="s">
        <v>951</v>
      </c>
      <c r="G45" s="31" t="s">
        <v>2527</v>
      </c>
      <c r="H45" s="33">
        <v>20</v>
      </c>
      <c r="I45" s="40">
        <v>1</v>
      </c>
      <c r="J45" s="34">
        <v>43721.5160852611</v>
      </c>
      <c r="K45" s="34">
        <v>17825.6264539283</v>
      </c>
      <c r="L45" s="34">
        <v>25895.8896313328</v>
      </c>
      <c r="M45" s="33" t="s">
        <v>2079</v>
      </c>
      <c r="N45" s="33" t="s">
        <v>2080</v>
      </c>
      <c r="O45" s="33" t="s">
        <v>1997</v>
      </c>
      <c r="P45" s="33" t="s">
        <v>2081</v>
      </c>
      <c r="Q45" s="33" t="s">
        <v>2103</v>
      </c>
      <c r="R45" s="33" t="s">
        <v>2104</v>
      </c>
      <c r="S45" s="33" t="s">
        <v>2084</v>
      </c>
      <c r="T45" s="41" t="s">
        <v>2159</v>
      </c>
      <c r="U45" s="35" t="s">
        <v>953</v>
      </c>
      <c r="V45" s="36" t="s">
        <v>664</v>
      </c>
      <c r="W45" s="36" t="s">
        <v>664</v>
      </c>
      <c r="X45" s="36" t="s">
        <v>664</v>
      </c>
      <c r="Y45" s="42" t="s">
        <v>2513</v>
      </c>
    </row>
    <row r="46" ht="23" hidden="1" customHeight="1" spans="1:25">
      <c r="A46" s="30" t="s">
        <v>950</v>
      </c>
      <c r="B46" s="31" t="s">
        <v>20</v>
      </c>
      <c r="C46" s="31" t="s">
        <v>2528</v>
      </c>
      <c r="D46" s="31" t="s">
        <v>2529</v>
      </c>
      <c r="E46" s="32">
        <v>42491</v>
      </c>
      <c r="F46" s="31" t="s">
        <v>951</v>
      </c>
      <c r="G46" s="31" t="s">
        <v>2530</v>
      </c>
      <c r="H46" s="33">
        <v>10</v>
      </c>
      <c r="I46" s="40">
        <v>1</v>
      </c>
      <c r="J46" s="34">
        <v>148745.287282376</v>
      </c>
      <c r="K46" s="34">
        <v>121289.386338171</v>
      </c>
      <c r="L46" s="34">
        <v>27455.9009442052</v>
      </c>
      <c r="M46" s="33" t="s">
        <v>2079</v>
      </c>
      <c r="N46" s="33" t="s">
        <v>2089</v>
      </c>
      <c r="O46" s="33" t="s">
        <v>1997</v>
      </c>
      <c r="P46" s="33" t="s">
        <v>2081</v>
      </c>
      <c r="Q46" s="33" t="s">
        <v>2103</v>
      </c>
      <c r="R46" s="33" t="s">
        <v>2104</v>
      </c>
      <c r="S46" s="33" t="s">
        <v>2084</v>
      </c>
      <c r="T46" s="41" t="s">
        <v>2159</v>
      </c>
      <c r="U46" s="35" t="s">
        <v>953</v>
      </c>
      <c r="V46" s="36" t="s">
        <v>664</v>
      </c>
      <c r="W46" s="36" t="s">
        <v>664</v>
      </c>
      <c r="X46" s="36" t="s">
        <v>664</v>
      </c>
      <c r="Y46" s="42" t="s">
        <v>2513</v>
      </c>
    </row>
    <row r="47" ht="23" hidden="1" customHeight="1" spans="1:25">
      <c r="A47" s="30" t="s">
        <v>950</v>
      </c>
      <c r="B47" s="31" t="s">
        <v>20</v>
      </c>
      <c r="C47" s="31" t="s">
        <v>2531</v>
      </c>
      <c r="D47" s="31" t="s">
        <v>2532</v>
      </c>
      <c r="E47" s="32">
        <v>42491</v>
      </c>
      <c r="F47" s="31" t="s">
        <v>951</v>
      </c>
      <c r="G47" s="31" t="s">
        <v>2169</v>
      </c>
      <c r="H47" s="33">
        <v>10</v>
      </c>
      <c r="I47" s="40">
        <v>1</v>
      </c>
      <c r="J47" s="34">
        <v>60000</v>
      </c>
      <c r="K47" s="34">
        <v>48925</v>
      </c>
      <c r="L47" s="34">
        <v>11075</v>
      </c>
      <c r="M47" s="33" t="s">
        <v>2079</v>
      </c>
      <c r="N47" s="33" t="s">
        <v>2096</v>
      </c>
      <c r="O47" s="33" t="s">
        <v>1997</v>
      </c>
      <c r="P47" s="33" t="s">
        <v>2081</v>
      </c>
      <c r="Q47" s="33" t="s">
        <v>2103</v>
      </c>
      <c r="R47" s="33" t="s">
        <v>2104</v>
      </c>
      <c r="S47" s="33" t="s">
        <v>2084</v>
      </c>
      <c r="T47" s="41" t="s">
        <v>2159</v>
      </c>
      <c r="U47" s="35" t="s">
        <v>953</v>
      </c>
      <c r="V47" s="36" t="s">
        <v>664</v>
      </c>
      <c r="W47" s="36" t="s">
        <v>664</v>
      </c>
      <c r="X47" s="36" t="s">
        <v>664</v>
      </c>
      <c r="Y47" s="42" t="s">
        <v>2513</v>
      </c>
    </row>
    <row r="48" ht="23" hidden="1" customHeight="1" spans="1:25">
      <c r="A48" s="30" t="s">
        <v>950</v>
      </c>
      <c r="B48" s="31" t="s">
        <v>20</v>
      </c>
      <c r="C48" s="31" t="s">
        <v>2533</v>
      </c>
      <c r="D48" s="31" t="s">
        <v>2534</v>
      </c>
      <c r="E48" s="32">
        <v>42491</v>
      </c>
      <c r="F48" s="31" t="s">
        <v>951</v>
      </c>
      <c r="G48" s="31" t="s">
        <v>2092</v>
      </c>
      <c r="H48" s="33">
        <v>10</v>
      </c>
      <c r="I48" s="40">
        <v>1</v>
      </c>
      <c r="J48" s="34">
        <v>82000</v>
      </c>
      <c r="K48" s="34">
        <v>66864.1666666667</v>
      </c>
      <c r="L48" s="34">
        <v>15135.8333333333</v>
      </c>
      <c r="M48" s="33" t="s">
        <v>2079</v>
      </c>
      <c r="N48" s="33" t="s">
        <v>2096</v>
      </c>
      <c r="O48" s="33" t="s">
        <v>1997</v>
      </c>
      <c r="P48" s="33" t="s">
        <v>2081</v>
      </c>
      <c r="Q48" s="33" t="s">
        <v>2103</v>
      </c>
      <c r="R48" s="33" t="s">
        <v>2104</v>
      </c>
      <c r="S48" s="33" t="s">
        <v>2084</v>
      </c>
      <c r="T48" s="41" t="s">
        <v>2159</v>
      </c>
      <c r="U48" s="35" t="s">
        <v>953</v>
      </c>
      <c r="V48" s="36" t="s">
        <v>664</v>
      </c>
      <c r="W48" s="36" t="s">
        <v>664</v>
      </c>
      <c r="X48" s="36" t="s">
        <v>664</v>
      </c>
      <c r="Y48" s="42" t="s">
        <v>2513</v>
      </c>
    </row>
    <row r="49" ht="23" hidden="1" customHeight="1" spans="1:25">
      <c r="A49" s="30" t="s">
        <v>950</v>
      </c>
      <c r="B49" s="31" t="s">
        <v>20</v>
      </c>
      <c r="C49" s="31" t="s">
        <v>2535</v>
      </c>
      <c r="D49" s="31" t="s">
        <v>2536</v>
      </c>
      <c r="E49" s="32">
        <v>42491</v>
      </c>
      <c r="F49" s="31" t="s">
        <v>951</v>
      </c>
      <c r="G49" s="31" t="s">
        <v>2092</v>
      </c>
      <c r="H49" s="33">
        <v>10</v>
      </c>
      <c r="I49" s="40">
        <v>1</v>
      </c>
      <c r="J49" s="34">
        <v>32000</v>
      </c>
      <c r="K49" s="34">
        <v>26093.3333333333</v>
      </c>
      <c r="L49" s="34">
        <v>5906.66666666667</v>
      </c>
      <c r="M49" s="33" t="s">
        <v>2079</v>
      </c>
      <c r="N49" s="33" t="s">
        <v>2096</v>
      </c>
      <c r="O49" s="33" t="s">
        <v>1997</v>
      </c>
      <c r="P49" s="33" t="s">
        <v>2081</v>
      </c>
      <c r="Q49" s="33" t="s">
        <v>2103</v>
      </c>
      <c r="R49" s="33" t="s">
        <v>2104</v>
      </c>
      <c r="S49" s="33" t="s">
        <v>2084</v>
      </c>
      <c r="T49" s="41" t="s">
        <v>2159</v>
      </c>
      <c r="U49" s="35" t="s">
        <v>953</v>
      </c>
      <c r="V49" s="36" t="s">
        <v>664</v>
      </c>
      <c r="W49" s="36" t="s">
        <v>664</v>
      </c>
      <c r="X49" s="36" t="s">
        <v>664</v>
      </c>
      <c r="Y49" s="42" t="s">
        <v>2513</v>
      </c>
    </row>
    <row r="50" ht="23" hidden="1" customHeight="1" spans="1:25">
      <c r="A50" s="30" t="s">
        <v>950</v>
      </c>
      <c r="B50" s="31" t="s">
        <v>20</v>
      </c>
      <c r="C50" s="31" t="s">
        <v>2537</v>
      </c>
      <c r="D50" s="31" t="s">
        <v>2538</v>
      </c>
      <c r="E50" s="32">
        <v>42491</v>
      </c>
      <c r="F50" s="31" t="s">
        <v>951</v>
      </c>
      <c r="G50" s="31" t="s">
        <v>2092</v>
      </c>
      <c r="H50" s="33">
        <v>10</v>
      </c>
      <c r="I50" s="40">
        <v>1</v>
      </c>
      <c r="J50" s="34">
        <v>24000</v>
      </c>
      <c r="K50" s="34">
        <v>19570</v>
      </c>
      <c r="L50" s="34">
        <v>4430</v>
      </c>
      <c r="M50" s="33" t="s">
        <v>2079</v>
      </c>
      <c r="N50" s="33" t="s">
        <v>2096</v>
      </c>
      <c r="O50" s="33" t="s">
        <v>1997</v>
      </c>
      <c r="P50" s="33" t="s">
        <v>2081</v>
      </c>
      <c r="Q50" s="33" t="s">
        <v>2103</v>
      </c>
      <c r="R50" s="33" t="s">
        <v>2104</v>
      </c>
      <c r="S50" s="33" t="s">
        <v>2084</v>
      </c>
      <c r="T50" s="41" t="s">
        <v>2159</v>
      </c>
      <c r="U50" s="35" t="s">
        <v>953</v>
      </c>
      <c r="V50" s="36" t="s">
        <v>664</v>
      </c>
      <c r="W50" s="36" t="s">
        <v>664</v>
      </c>
      <c r="X50" s="36" t="s">
        <v>664</v>
      </c>
      <c r="Y50" s="42" t="s">
        <v>2513</v>
      </c>
    </row>
    <row r="51" ht="23" hidden="1" customHeight="1" spans="1:25">
      <c r="A51" s="30" t="s">
        <v>950</v>
      </c>
      <c r="B51" s="31" t="s">
        <v>20</v>
      </c>
      <c r="C51" s="31" t="s">
        <v>2539</v>
      </c>
      <c r="D51" s="31" t="s">
        <v>2540</v>
      </c>
      <c r="E51" s="32">
        <v>42491</v>
      </c>
      <c r="F51" s="31" t="s">
        <v>951</v>
      </c>
      <c r="G51" s="31" t="s">
        <v>2092</v>
      </c>
      <c r="H51" s="33">
        <v>10</v>
      </c>
      <c r="I51" s="40">
        <v>2</v>
      </c>
      <c r="J51" s="34">
        <v>9600</v>
      </c>
      <c r="K51" s="34">
        <v>7828</v>
      </c>
      <c r="L51" s="34">
        <v>1772</v>
      </c>
      <c r="M51" s="33" t="s">
        <v>2079</v>
      </c>
      <c r="N51" s="33" t="s">
        <v>2096</v>
      </c>
      <c r="O51" s="33" t="s">
        <v>1997</v>
      </c>
      <c r="P51" s="33" t="s">
        <v>2081</v>
      </c>
      <c r="Q51" s="33" t="s">
        <v>2103</v>
      </c>
      <c r="R51" s="33" t="s">
        <v>2104</v>
      </c>
      <c r="S51" s="33" t="s">
        <v>2084</v>
      </c>
      <c r="T51" s="41" t="s">
        <v>2159</v>
      </c>
      <c r="U51" s="35" t="s">
        <v>953</v>
      </c>
      <c r="V51" s="36" t="s">
        <v>664</v>
      </c>
      <c r="W51" s="36" t="s">
        <v>664</v>
      </c>
      <c r="X51" s="36" t="s">
        <v>664</v>
      </c>
      <c r="Y51" s="42" t="s">
        <v>2513</v>
      </c>
    </row>
    <row r="52" ht="23" hidden="1" customHeight="1" spans="1:25">
      <c r="A52" s="30" t="s">
        <v>950</v>
      </c>
      <c r="B52" s="31" t="s">
        <v>20</v>
      </c>
      <c r="C52" s="31" t="s">
        <v>2541</v>
      </c>
      <c r="D52" s="31" t="s">
        <v>2542</v>
      </c>
      <c r="E52" s="32">
        <v>42491</v>
      </c>
      <c r="F52" s="31" t="s">
        <v>951</v>
      </c>
      <c r="G52" s="31" t="s">
        <v>2092</v>
      </c>
      <c r="H52" s="33">
        <v>10</v>
      </c>
      <c r="I52" s="40">
        <v>2</v>
      </c>
      <c r="J52" s="34">
        <v>240000</v>
      </c>
      <c r="K52" s="34">
        <v>195700</v>
      </c>
      <c r="L52" s="34">
        <v>44300</v>
      </c>
      <c r="M52" s="33" t="s">
        <v>2079</v>
      </c>
      <c r="N52" s="33" t="s">
        <v>2096</v>
      </c>
      <c r="O52" s="33" t="s">
        <v>1997</v>
      </c>
      <c r="P52" s="33" t="s">
        <v>2081</v>
      </c>
      <c r="Q52" s="33" t="s">
        <v>2103</v>
      </c>
      <c r="R52" s="33" t="s">
        <v>2104</v>
      </c>
      <c r="S52" s="33" t="s">
        <v>2084</v>
      </c>
      <c r="T52" s="41" t="s">
        <v>2159</v>
      </c>
      <c r="U52" s="35" t="s">
        <v>953</v>
      </c>
      <c r="V52" s="36" t="s">
        <v>664</v>
      </c>
      <c r="W52" s="36" t="s">
        <v>664</v>
      </c>
      <c r="X52" s="36" t="s">
        <v>664</v>
      </c>
      <c r="Y52" s="42" t="s">
        <v>2513</v>
      </c>
    </row>
    <row r="53" ht="23" hidden="1" customHeight="1" spans="1:25">
      <c r="A53" s="30" t="s">
        <v>950</v>
      </c>
      <c r="B53" s="31" t="s">
        <v>20</v>
      </c>
      <c r="C53" s="31" t="s">
        <v>2543</v>
      </c>
      <c r="D53" s="31" t="s">
        <v>2544</v>
      </c>
      <c r="E53" s="32">
        <v>42491</v>
      </c>
      <c r="F53" s="31" t="s">
        <v>951</v>
      </c>
      <c r="G53" s="31" t="s">
        <v>2250</v>
      </c>
      <c r="H53" s="33">
        <v>10</v>
      </c>
      <c r="I53" s="40">
        <v>1</v>
      </c>
      <c r="J53" s="34">
        <v>204643.2</v>
      </c>
      <c r="K53" s="34">
        <v>166869.476</v>
      </c>
      <c r="L53" s="34">
        <v>37773.724</v>
      </c>
      <c r="M53" s="33" t="s">
        <v>2079</v>
      </c>
      <c r="N53" s="33" t="s">
        <v>2089</v>
      </c>
      <c r="O53" s="33" t="s">
        <v>1997</v>
      </c>
      <c r="P53" s="33" t="s">
        <v>2081</v>
      </c>
      <c r="Q53" s="33" t="s">
        <v>2103</v>
      </c>
      <c r="R53" s="33" t="s">
        <v>2104</v>
      </c>
      <c r="S53" s="33" t="s">
        <v>2084</v>
      </c>
      <c r="T53" s="41" t="s">
        <v>2159</v>
      </c>
      <c r="U53" s="35" t="s">
        <v>953</v>
      </c>
      <c r="V53" s="36" t="s">
        <v>664</v>
      </c>
      <c r="W53" s="36" t="s">
        <v>664</v>
      </c>
      <c r="X53" s="36" t="s">
        <v>664</v>
      </c>
      <c r="Y53" s="42" t="s">
        <v>2513</v>
      </c>
    </row>
    <row r="54" ht="23" hidden="1" customHeight="1" spans="1:25">
      <c r="A54" s="30" t="s">
        <v>950</v>
      </c>
      <c r="B54" s="31" t="s">
        <v>20</v>
      </c>
      <c r="C54" s="31" t="s">
        <v>2545</v>
      </c>
      <c r="D54" s="31" t="s">
        <v>2546</v>
      </c>
      <c r="E54" s="32">
        <v>42491</v>
      </c>
      <c r="F54" s="31" t="s">
        <v>951</v>
      </c>
      <c r="G54" s="31" t="s">
        <v>2142</v>
      </c>
      <c r="H54" s="33">
        <v>3</v>
      </c>
      <c r="I54" s="40">
        <v>70</v>
      </c>
      <c r="J54" s="34">
        <v>965474.1</v>
      </c>
      <c r="K54" s="34">
        <v>0</v>
      </c>
      <c r="L54" s="34">
        <v>965474.1</v>
      </c>
      <c r="M54" s="33" t="s">
        <v>2137</v>
      </c>
      <c r="N54" s="33" t="s">
        <v>2143</v>
      </c>
      <c r="O54" s="33" t="s">
        <v>1997</v>
      </c>
      <c r="P54" s="33" t="s">
        <v>2081</v>
      </c>
      <c r="Q54" s="33" t="s">
        <v>2103</v>
      </c>
      <c r="R54" s="33" t="s">
        <v>2305</v>
      </c>
      <c r="S54" s="33" t="s">
        <v>2084</v>
      </c>
      <c r="T54" s="41" t="s">
        <v>2159</v>
      </c>
      <c r="U54" s="35" t="s">
        <v>953</v>
      </c>
      <c r="V54" s="36" t="s">
        <v>664</v>
      </c>
      <c r="W54" s="36" t="s">
        <v>664</v>
      </c>
      <c r="X54" s="36" t="s">
        <v>664</v>
      </c>
      <c r="Y54" s="42" t="s">
        <v>2513</v>
      </c>
    </row>
    <row r="55" ht="23" hidden="1" customHeight="1" spans="1:25">
      <c r="A55" s="30" t="s">
        <v>955</v>
      </c>
      <c r="B55" s="31" t="s">
        <v>20</v>
      </c>
      <c r="C55" s="31" t="s">
        <v>2547</v>
      </c>
      <c r="D55" s="31" t="s">
        <v>2548</v>
      </c>
      <c r="E55" s="32">
        <v>42583</v>
      </c>
      <c r="F55" s="31" t="s">
        <v>951</v>
      </c>
      <c r="G55" s="31" t="s">
        <v>2142</v>
      </c>
      <c r="H55" s="33">
        <v>3</v>
      </c>
      <c r="I55" s="40">
        <v>150</v>
      </c>
      <c r="J55" s="34">
        <v>890000</v>
      </c>
      <c r="K55" s="34">
        <v>0</v>
      </c>
      <c r="L55" s="34">
        <v>890000</v>
      </c>
      <c r="M55" s="33" t="s">
        <v>2137</v>
      </c>
      <c r="N55" s="33" t="s">
        <v>2143</v>
      </c>
      <c r="O55" s="33" t="s">
        <v>1997</v>
      </c>
      <c r="P55" s="33" t="s">
        <v>2081</v>
      </c>
      <c r="Q55" s="33" t="s">
        <v>2103</v>
      </c>
      <c r="R55" s="33" t="s">
        <v>2104</v>
      </c>
      <c r="S55" s="33" t="s">
        <v>2084</v>
      </c>
      <c r="T55" s="41" t="s">
        <v>2159</v>
      </c>
      <c r="U55" s="35" t="s">
        <v>953</v>
      </c>
      <c r="V55" s="36" t="s">
        <v>664</v>
      </c>
      <c r="W55" s="36" t="s">
        <v>664</v>
      </c>
      <c r="X55" s="36" t="s">
        <v>664</v>
      </c>
      <c r="Y55" s="42" t="s">
        <v>2513</v>
      </c>
    </row>
    <row r="56" ht="23" hidden="1" customHeight="1" spans="1:25">
      <c r="A56" s="30" t="s">
        <v>955</v>
      </c>
      <c r="B56" s="31" t="s">
        <v>20</v>
      </c>
      <c r="C56" s="31" t="s">
        <v>2549</v>
      </c>
      <c r="D56" s="31" t="s">
        <v>2550</v>
      </c>
      <c r="E56" s="32">
        <v>42583</v>
      </c>
      <c r="F56" s="31" t="s">
        <v>951</v>
      </c>
      <c r="G56" s="31" t="s">
        <v>2095</v>
      </c>
      <c r="H56" s="33">
        <v>10</v>
      </c>
      <c r="I56" s="40">
        <v>4</v>
      </c>
      <c r="J56" s="34">
        <v>80000</v>
      </c>
      <c r="K56" s="34">
        <v>63333.3333333333</v>
      </c>
      <c r="L56" s="34">
        <v>16666.6666666667</v>
      </c>
      <c r="M56" s="33" t="s">
        <v>2079</v>
      </c>
      <c r="N56" s="33" t="s">
        <v>2089</v>
      </c>
      <c r="O56" s="33" t="s">
        <v>1997</v>
      </c>
      <c r="P56" s="33" t="s">
        <v>2081</v>
      </c>
      <c r="Q56" s="33" t="s">
        <v>2103</v>
      </c>
      <c r="R56" s="33" t="s">
        <v>2104</v>
      </c>
      <c r="S56" s="33" t="s">
        <v>2084</v>
      </c>
      <c r="T56" s="41" t="s">
        <v>2159</v>
      </c>
      <c r="U56" s="35" t="s">
        <v>953</v>
      </c>
      <c r="V56" s="36" t="s">
        <v>664</v>
      </c>
      <c r="W56" s="36" t="s">
        <v>664</v>
      </c>
      <c r="X56" s="36" t="s">
        <v>664</v>
      </c>
      <c r="Y56" s="42" t="s">
        <v>2513</v>
      </c>
    </row>
    <row r="57" ht="23" hidden="1" customHeight="1" spans="1:25">
      <c r="A57" s="30" t="s">
        <v>955</v>
      </c>
      <c r="B57" s="31" t="s">
        <v>20</v>
      </c>
      <c r="C57" s="31" t="s">
        <v>2551</v>
      </c>
      <c r="D57" s="31" t="s">
        <v>2552</v>
      </c>
      <c r="E57" s="32">
        <v>42583</v>
      </c>
      <c r="F57" s="31" t="s">
        <v>951</v>
      </c>
      <c r="G57" s="31" t="s">
        <v>2169</v>
      </c>
      <c r="H57" s="33">
        <v>10</v>
      </c>
      <c r="I57" s="40">
        <v>4</v>
      </c>
      <c r="J57" s="34">
        <v>2400</v>
      </c>
      <c r="K57" s="34">
        <v>1900</v>
      </c>
      <c r="L57" s="34">
        <v>500</v>
      </c>
      <c r="M57" s="33" t="s">
        <v>2079</v>
      </c>
      <c r="N57" s="33" t="s">
        <v>2096</v>
      </c>
      <c r="O57" s="33" t="s">
        <v>1997</v>
      </c>
      <c r="P57" s="33" t="s">
        <v>2081</v>
      </c>
      <c r="Q57" s="33" t="s">
        <v>2103</v>
      </c>
      <c r="R57" s="33" t="s">
        <v>2104</v>
      </c>
      <c r="S57" s="33" t="s">
        <v>2084</v>
      </c>
      <c r="T57" s="41" t="s">
        <v>2159</v>
      </c>
      <c r="U57" s="35" t="s">
        <v>953</v>
      </c>
      <c r="V57" s="36" t="s">
        <v>664</v>
      </c>
      <c r="W57" s="36" t="s">
        <v>664</v>
      </c>
      <c r="X57" s="36" t="s">
        <v>664</v>
      </c>
      <c r="Y57" s="42" t="s">
        <v>2513</v>
      </c>
    </row>
    <row r="58" ht="23" hidden="1" customHeight="1" spans="1:25">
      <c r="A58" s="30" t="s">
        <v>955</v>
      </c>
      <c r="B58" s="31" t="s">
        <v>20</v>
      </c>
      <c r="C58" s="31" t="s">
        <v>2553</v>
      </c>
      <c r="D58" s="31" t="s">
        <v>2554</v>
      </c>
      <c r="E58" s="32">
        <v>42583</v>
      </c>
      <c r="F58" s="31" t="s">
        <v>951</v>
      </c>
      <c r="G58" s="31" t="s">
        <v>2169</v>
      </c>
      <c r="H58" s="33">
        <v>10</v>
      </c>
      <c r="I58" s="40">
        <v>2</v>
      </c>
      <c r="J58" s="34">
        <v>4800</v>
      </c>
      <c r="K58" s="34">
        <v>3800</v>
      </c>
      <c r="L58" s="34">
        <v>1000</v>
      </c>
      <c r="M58" s="33" t="s">
        <v>2079</v>
      </c>
      <c r="N58" s="33" t="s">
        <v>2096</v>
      </c>
      <c r="O58" s="33" t="s">
        <v>1997</v>
      </c>
      <c r="P58" s="33" t="s">
        <v>2081</v>
      </c>
      <c r="Q58" s="33" t="s">
        <v>2103</v>
      </c>
      <c r="R58" s="33" t="s">
        <v>2104</v>
      </c>
      <c r="S58" s="33" t="s">
        <v>2084</v>
      </c>
      <c r="T58" s="41" t="s">
        <v>2159</v>
      </c>
      <c r="U58" s="35" t="s">
        <v>953</v>
      </c>
      <c r="V58" s="43"/>
      <c r="W58" s="36" t="s">
        <v>664</v>
      </c>
      <c r="X58" s="36"/>
      <c r="Y58" s="42" t="s">
        <v>2513</v>
      </c>
    </row>
    <row r="59" ht="23" hidden="1" customHeight="1" spans="1:25">
      <c r="A59" s="30" t="s">
        <v>955</v>
      </c>
      <c r="B59" s="31" t="s">
        <v>20</v>
      </c>
      <c r="C59" s="31" t="s">
        <v>2555</v>
      </c>
      <c r="D59" s="31" t="s">
        <v>2556</v>
      </c>
      <c r="E59" s="32">
        <v>42583</v>
      </c>
      <c r="F59" s="31" t="s">
        <v>951</v>
      </c>
      <c r="G59" s="31" t="s">
        <v>2169</v>
      </c>
      <c r="H59" s="33">
        <v>10</v>
      </c>
      <c r="I59" s="40">
        <v>2</v>
      </c>
      <c r="J59" s="34">
        <v>6800</v>
      </c>
      <c r="K59" s="34">
        <v>5383.33333333333</v>
      </c>
      <c r="L59" s="34">
        <v>1416.66666666667</v>
      </c>
      <c r="M59" s="33" t="s">
        <v>2079</v>
      </c>
      <c r="N59" s="33" t="s">
        <v>2096</v>
      </c>
      <c r="O59" s="33" t="s">
        <v>1997</v>
      </c>
      <c r="P59" s="33" t="s">
        <v>2081</v>
      </c>
      <c r="Q59" s="33" t="s">
        <v>2103</v>
      </c>
      <c r="R59" s="33" t="s">
        <v>2104</v>
      </c>
      <c r="S59" s="33" t="s">
        <v>2084</v>
      </c>
      <c r="T59" s="41" t="s">
        <v>2159</v>
      </c>
      <c r="U59" s="35" t="s">
        <v>953</v>
      </c>
      <c r="V59" s="36" t="s">
        <v>664</v>
      </c>
      <c r="W59" s="36" t="s">
        <v>664</v>
      </c>
      <c r="X59" s="36" t="s">
        <v>664</v>
      </c>
      <c r="Y59" s="37"/>
    </row>
    <row r="60" ht="23" hidden="1" customHeight="1" spans="1:25">
      <c r="A60" s="30" t="s">
        <v>955</v>
      </c>
      <c r="B60" s="31" t="s">
        <v>20</v>
      </c>
      <c r="C60" s="31" t="s">
        <v>2557</v>
      </c>
      <c r="D60" s="31" t="s">
        <v>2558</v>
      </c>
      <c r="E60" s="32">
        <v>42583</v>
      </c>
      <c r="F60" s="31" t="s">
        <v>951</v>
      </c>
      <c r="G60" s="31" t="s">
        <v>2092</v>
      </c>
      <c r="H60" s="33">
        <v>5</v>
      </c>
      <c r="I60" s="40">
        <v>1</v>
      </c>
      <c r="J60" s="34">
        <v>1000</v>
      </c>
      <c r="K60" s="34">
        <v>950</v>
      </c>
      <c r="L60" s="34">
        <v>50</v>
      </c>
      <c r="M60" s="33" t="s">
        <v>2079</v>
      </c>
      <c r="N60" s="33" t="s">
        <v>2110</v>
      </c>
      <c r="O60" s="33" t="s">
        <v>1997</v>
      </c>
      <c r="P60" s="33" t="s">
        <v>2081</v>
      </c>
      <c r="Q60" s="33" t="s">
        <v>2103</v>
      </c>
      <c r="R60" s="33" t="s">
        <v>2104</v>
      </c>
      <c r="S60" s="33" t="s">
        <v>2084</v>
      </c>
      <c r="T60" s="41" t="s">
        <v>2159</v>
      </c>
      <c r="U60" s="35" t="s">
        <v>953</v>
      </c>
      <c r="V60" s="36" t="s">
        <v>664</v>
      </c>
      <c r="W60" s="36" t="s">
        <v>664</v>
      </c>
      <c r="X60" s="36" t="s">
        <v>664</v>
      </c>
      <c r="Y60" s="37"/>
    </row>
    <row r="61" ht="23" hidden="1" customHeight="1" spans="1:25">
      <c r="A61" s="30" t="s">
        <v>955</v>
      </c>
      <c r="B61" s="31" t="s">
        <v>20</v>
      </c>
      <c r="C61" s="31" t="s">
        <v>2559</v>
      </c>
      <c r="D61" s="31" t="s">
        <v>2475</v>
      </c>
      <c r="E61" s="32">
        <v>42583</v>
      </c>
      <c r="F61" s="31" t="s">
        <v>951</v>
      </c>
      <c r="G61" s="31" t="s">
        <v>2560</v>
      </c>
      <c r="H61" s="33">
        <v>3</v>
      </c>
      <c r="I61" s="40">
        <v>1</v>
      </c>
      <c r="J61" s="34">
        <v>40000</v>
      </c>
      <c r="K61" s="34">
        <v>38000</v>
      </c>
      <c r="L61" s="34">
        <v>2000</v>
      </c>
      <c r="M61" s="33" t="s">
        <v>2123</v>
      </c>
      <c r="N61" s="33" t="s">
        <v>2124</v>
      </c>
      <c r="O61" s="33" t="s">
        <v>1997</v>
      </c>
      <c r="P61" s="33" t="s">
        <v>2081</v>
      </c>
      <c r="Q61" s="33" t="s">
        <v>2103</v>
      </c>
      <c r="R61" s="33" t="s">
        <v>2104</v>
      </c>
      <c r="S61" s="33" t="s">
        <v>2084</v>
      </c>
      <c r="T61" s="41" t="s">
        <v>2159</v>
      </c>
      <c r="U61" s="35" t="s">
        <v>953</v>
      </c>
      <c r="V61" s="36" t="s">
        <v>664</v>
      </c>
      <c r="W61" s="36" t="s">
        <v>664</v>
      </c>
      <c r="X61" s="36" t="s">
        <v>664</v>
      </c>
      <c r="Y61" s="37"/>
    </row>
    <row r="62" ht="23" hidden="1" customHeight="1" spans="1:25">
      <c r="A62" s="30" t="s">
        <v>955</v>
      </c>
      <c r="B62" s="31" t="s">
        <v>20</v>
      </c>
      <c r="C62" s="31" t="s">
        <v>2561</v>
      </c>
      <c r="D62" s="31" t="s">
        <v>2562</v>
      </c>
      <c r="E62" s="32">
        <v>42583</v>
      </c>
      <c r="F62" s="31" t="s">
        <v>951</v>
      </c>
      <c r="G62" s="31" t="s">
        <v>2243</v>
      </c>
      <c r="H62" s="33">
        <v>10</v>
      </c>
      <c r="I62" s="40">
        <v>1</v>
      </c>
      <c r="J62" s="34">
        <v>275000</v>
      </c>
      <c r="K62" s="34">
        <v>217708.333333333</v>
      </c>
      <c r="L62" s="34">
        <v>57291.6666666667</v>
      </c>
      <c r="M62" s="33" t="s">
        <v>2079</v>
      </c>
      <c r="N62" s="33" t="s">
        <v>2089</v>
      </c>
      <c r="O62" s="33" t="s">
        <v>1997</v>
      </c>
      <c r="P62" s="33" t="s">
        <v>2081</v>
      </c>
      <c r="Q62" s="33" t="s">
        <v>2103</v>
      </c>
      <c r="R62" s="33" t="s">
        <v>2104</v>
      </c>
      <c r="S62" s="33" t="s">
        <v>2084</v>
      </c>
      <c r="T62" s="41" t="s">
        <v>2159</v>
      </c>
      <c r="U62" s="35" t="s">
        <v>953</v>
      </c>
      <c r="V62" s="36" t="s">
        <v>664</v>
      </c>
      <c r="W62" s="36" t="s">
        <v>664</v>
      </c>
      <c r="X62" s="36" t="s">
        <v>664</v>
      </c>
      <c r="Y62" s="37"/>
    </row>
    <row r="63" ht="23" hidden="1" customHeight="1" spans="1:25">
      <c r="A63" s="30" t="s">
        <v>961</v>
      </c>
      <c r="B63" s="31" t="s">
        <v>20</v>
      </c>
      <c r="C63" s="31" t="s">
        <v>2569</v>
      </c>
      <c r="D63" s="31" t="s">
        <v>2570</v>
      </c>
      <c r="E63" s="32">
        <v>42339</v>
      </c>
      <c r="F63" s="31" t="s">
        <v>962</v>
      </c>
      <c r="G63" s="31" t="s">
        <v>2571</v>
      </c>
      <c r="H63" s="33">
        <v>3</v>
      </c>
      <c r="I63" s="40">
        <v>1</v>
      </c>
      <c r="J63" s="34">
        <v>285220</v>
      </c>
      <c r="K63" s="34">
        <v>285220</v>
      </c>
      <c r="L63" s="34">
        <v>0</v>
      </c>
      <c r="M63" s="33" t="s">
        <v>2137</v>
      </c>
      <c r="N63" s="33" t="s">
        <v>2143</v>
      </c>
      <c r="O63" s="33" t="s">
        <v>1997</v>
      </c>
      <c r="P63" s="33" t="s">
        <v>2196</v>
      </c>
      <c r="Q63" s="33" t="s">
        <v>2082</v>
      </c>
      <c r="R63" s="33" t="s">
        <v>2197</v>
      </c>
      <c r="S63" s="33" t="s">
        <v>2084</v>
      </c>
      <c r="T63" s="33" t="s">
        <v>2083</v>
      </c>
      <c r="U63" s="35" t="s">
        <v>957</v>
      </c>
      <c r="V63" s="36" t="s">
        <v>664</v>
      </c>
      <c r="W63" s="36" t="s">
        <v>664</v>
      </c>
      <c r="X63" s="36" t="s">
        <v>664</v>
      </c>
      <c r="Y63" s="37"/>
    </row>
    <row r="64" ht="23" hidden="1" customHeight="1" spans="1:25">
      <c r="A64" s="30" t="s">
        <v>961</v>
      </c>
      <c r="B64" s="31" t="s">
        <v>20</v>
      </c>
      <c r="C64" s="31" t="s">
        <v>2572</v>
      </c>
      <c r="D64" s="31" t="s">
        <v>2573</v>
      </c>
      <c r="E64" s="32">
        <v>42339</v>
      </c>
      <c r="F64" s="31" t="s">
        <v>962</v>
      </c>
      <c r="G64" s="31" t="s">
        <v>2246</v>
      </c>
      <c r="H64" s="33">
        <v>3</v>
      </c>
      <c r="I64" s="40">
        <v>10215</v>
      </c>
      <c r="J64" s="34">
        <v>14650</v>
      </c>
      <c r="K64" s="34">
        <v>14650</v>
      </c>
      <c r="L64" s="34">
        <v>0</v>
      </c>
      <c r="M64" s="33" t="s">
        <v>2137</v>
      </c>
      <c r="N64" s="33" t="s">
        <v>2143</v>
      </c>
      <c r="O64" s="33" t="s">
        <v>1997</v>
      </c>
      <c r="P64" s="33" t="s">
        <v>2196</v>
      </c>
      <c r="Q64" s="33" t="s">
        <v>2082</v>
      </c>
      <c r="R64" s="33" t="s">
        <v>2197</v>
      </c>
      <c r="S64" s="33" t="s">
        <v>2084</v>
      </c>
      <c r="T64" s="33" t="s">
        <v>2083</v>
      </c>
      <c r="U64" s="35" t="s">
        <v>957</v>
      </c>
      <c r="V64" s="36" t="s">
        <v>664</v>
      </c>
      <c r="W64" s="36" t="s">
        <v>664</v>
      </c>
      <c r="X64" s="36" t="s">
        <v>664</v>
      </c>
      <c r="Y64" s="37"/>
    </row>
    <row r="65" ht="23" hidden="1" customHeight="1" spans="1:25">
      <c r="A65" s="30" t="s">
        <v>975</v>
      </c>
      <c r="B65" s="31" t="s">
        <v>20</v>
      </c>
      <c r="C65" s="31" t="s">
        <v>2577</v>
      </c>
      <c r="D65" s="31" t="s">
        <v>2578</v>
      </c>
      <c r="E65" s="32">
        <v>42339</v>
      </c>
      <c r="F65" s="31" t="s">
        <v>20</v>
      </c>
      <c r="G65" s="31" t="s">
        <v>2579</v>
      </c>
      <c r="H65" s="33">
        <v>20</v>
      </c>
      <c r="I65" s="40">
        <v>1</v>
      </c>
      <c r="J65" s="34">
        <v>2491913.10430706</v>
      </c>
      <c r="K65" s="34">
        <v>1065292.85209127</v>
      </c>
      <c r="L65" s="34">
        <v>1426620.25221579</v>
      </c>
      <c r="M65" s="33" t="s">
        <v>2079</v>
      </c>
      <c r="N65" s="33" t="s">
        <v>2080</v>
      </c>
      <c r="O65" s="33" t="s">
        <v>1997</v>
      </c>
      <c r="P65" s="33" t="s">
        <v>2081</v>
      </c>
      <c r="Q65" s="33" t="s">
        <v>2082</v>
      </c>
      <c r="R65" s="33" t="s">
        <v>2083</v>
      </c>
      <c r="S65" s="33" t="s">
        <v>2084</v>
      </c>
      <c r="T65" s="33" t="s">
        <v>2083</v>
      </c>
      <c r="U65" s="35" t="s">
        <v>979</v>
      </c>
      <c r="V65" s="36" t="s">
        <v>664</v>
      </c>
      <c r="W65" s="36" t="s">
        <v>664</v>
      </c>
      <c r="X65" s="36" t="s">
        <v>664</v>
      </c>
      <c r="Y65" s="37"/>
    </row>
    <row r="66" ht="23" hidden="1" customHeight="1" spans="1:25">
      <c r="A66" s="30" t="s">
        <v>975</v>
      </c>
      <c r="B66" s="31" t="s">
        <v>20</v>
      </c>
      <c r="C66" s="31" t="s">
        <v>2582</v>
      </c>
      <c r="D66" s="31" t="s">
        <v>2583</v>
      </c>
      <c r="E66" s="32">
        <v>42339</v>
      </c>
      <c r="F66" s="31" t="s">
        <v>20</v>
      </c>
      <c r="G66" s="31" t="s">
        <v>2584</v>
      </c>
      <c r="H66" s="33">
        <v>20</v>
      </c>
      <c r="I66" s="40">
        <v>1</v>
      </c>
      <c r="J66" s="34">
        <v>387816.473776736</v>
      </c>
      <c r="K66" s="34">
        <v>165791.542539555</v>
      </c>
      <c r="L66" s="34">
        <v>222024.931237181</v>
      </c>
      <c r="M66" s="33" t="s">
        <v>2079</v>
      </c>
      <c r="N66" s="33" t="s">
        <v>2080</v>
      </c>
      <c r="O66" s="33" t="s">
        <v>1997</v>
      </c>
      <c r="P66" s="33" t="s">
        <v>2081</v>
      </c>
      <c r="Q66" s="33" t="s">
        <v>2082</v>
      </c>
      <c r="R66" s="33" t="s">
        <v>2083</v>
      </c>
      <c r="S66" s="33" t="s">
        <v>2084</v>
      </c>
      <c r="T66" s="33" t="s">
        <v>2083</v>
      </c>
      <c r="U66" s="35" t="s">
        <v>979</v>
      </c>
      <c r="V66" s="36" t="s">
        <v>664</v>
      </c>
      <c r="W66" s="36" t="s">
        <v>664</v>
      </c>
      <c r="X66" s="36" t="s">
        <v>664</v>
      </c>
      <c r="Y66" s="37"/>
    </row>
    <row r="67" ht="23" hidden="1" customHeight="1" spans="1:25">
      <c r="A67" s="30" t="s">
        <v>975</v>
      </c>
      <c r="B67" s="31" t="s">
        <v>20</v>
      </c>
      <c r="C67" s="31" t="s">
        <v>2585</v>
      </c>
      <c r="D67" s="31" t="s">
        <v>2586</v>
      </c>
      <c r="E67" s="32">
        <v>42339</v>
      </c>
      <c r="F67" s="31" t="s">
        <v>20</v>
      </c>
      <c r="G67" s="31" t="s">
        <v>2243</v>
      </c>
      <c r="H67" s="33">
        <v>10</v>
      </c>
      <c r="I67" s="40">
        <v>1</v>
      </c>
      <c r="J67" s="34">
        <v>119970.421916203</v>
      </c>
      <c r="K67" s="34">
        <v>102574.710738354</v>
      </c>
      <c r="L67" s="34">
        <v>17395.7111778494</v>
      </c>
      <c r="M67" s="33" t="s">
        <v>2079</v>
      </c>
      <c r="N67" s="33" t="s">
        <v>2089</v>
      </c>
      <c r="O67" s="33" t="s">
        <v>1997</v>
      </c>
      <c r="P67" s="33" t="s">
        <v>2081</v>
      </c>
      <c r="Q67" s="33" t="s">
        <v>2082</v>
      </c>
      <c r="R67" s="33" t="s">
        <v>2083</v>
      </c>
      <c r="S67" s="33" t="s">
        <v>2084</v>
      </c>
      <c r="T67" s="33" t="s">
        <v>2083</v>
      </c>
      <c r="U67" s="35" t="s">
        <v>979</v>
      </c>
      <c r="V67" s="36" t="s">
        <v>664</v>
      </c>
      <c r="W67" s="36" t="s">
        <v>664</v>
      </c>
      <c r="X67" s="36" t="s">
        <v>664</v>
      </c>
      <c r="Y67" s="37"/>
    </row>
    <row r="68" ht="23" hidden="1" customHeight="1" spans="1:25">
      <c r="A68" s="31" t="s">
        <v>980</v>
      </c>
      <c r="B68" s="31" t="s">
        <v>20</v>
      </c>
      <c r="C68" s="31" t="s">
        <v>2592</v>
      </c>
      <c r="D68" s="31" t="s">
        <v>2593</v>
      </c>
      <c r="E68" s="32">
        <v>42584</v>
      </c>
      <c r="F68" s="31" t="s">
        <v>655</v>
      </c>
      <c r="G68" s="31" t="s">
        <v>2078</v>
      </c>
      <c r="H68" s="33">
        <v>10</v>
      </c>
      <c r="I68" s="40">
        <v>1</v>
      </c>
      <c r="J68" s="34">
        <v>14351.8574062747</v>
      </c>
      <c r="K68" s="34">
        <v>14351.8574062747</v>
      </c>
      <c r="L68" s="34">
        <v>0</v>
      </c>
      <c r="M68" s="33" t="s">
        <v>2079</v>
      </c>
      <c r="N68" s="33" t="s">
        <v>2089</v>
      </c>
      <c r="O68" s="33" t="s">
        <v>1997</v>
      </c>
      <c r="P68" s="33" t="s">
        <v>2196</v>
      </c>
      <c r="Q68" s="33" t="s">
        <v>2082</v>
      </c>
      <c r="R68" s="33" t="s">
        <v>2196</v>
      </c>
      <c r="S68" s="33" t="s">
        <v>2084</v>
      </c>
      <c r="T68" s="33" t="s">
        <v>2083</v>
      </c>
      <c r="U68" s="35" t="s">
        <v>969</v>
      </c>
      <c r="V68" s="36" t="s">
        <v>664</v>
      </c>
      <c r="W68" s="36" t="s">
        <v>664</v>
      </c>
      <c r="X68" s="36" t="s">
        <v>664</v>
      </c>
      <c r="Y68" s="37"/>
    </row>
    <row r="69" ht="23" hidden="1" customHeight="1" spans="1:25">
      <c r="A69" s="31" t="s">
        <v>980</v>
      </c>
      <c r="B69" s="31" t="s">
        <v>20</v>
      </c>
      <c r="C69" s="31" t="s">
        <v>2598</v>
      </c>
      <c r="D69" s="31" t="s">
        <v>2599</v>
      </c>
      <c r="E69" s="32">
        <v>42584</v>
      </c>
      <c r="F69" s="31" t="s">
        <v>655</v>
      </c>
      <c r="G69" s="31" t="s">
        <v>2169</v>
      </c>
      <c r="H69" s="33">
        <v>10</v>
      </c>
      <c r="I69" s="40">
        <v>1</v>
      </c>
      <c r="J69" s="34">
        <v>1350</v>
      </c>
      <c r="K69" s="34">
        <v>1350</v>
      </c>
      <c r="L69" s="34">
        <v>0</v>
      </c>
      <c r="M69" s="33" t="s">
        <v>2079</v>
      </c>
      <c r="N69" s="33" t="s">
        <v>2096</v>
      </c>
      <c r="O69" s="33" t="s">
        <v>1997</v>
      </c>
      <c r="P69" s="33" t="s">
        <v>2196</v>
      </c>
      <c r="Q69" s="33" t="s">
        <v>2082</v>
      </c>
      <c r="R69" s="33" t="s">
        <v>2214</v>
      </c>
      <c r="S69" s="33" t="s">
        <v>2084</v>
      </c>
      <c r="T69" s="33" t="s">
        <v>2083</v>
      </c>
      <c r="U69" s="35" t="s">
        <v>969</v>
      </c>
      <c r="V69" s="36" t="s">
        <v>664</v>
      </c>
      <c r="W69" s="36" t="s">
        <v>664</v>
      </c>
      <c r="X69" s="36" t="s">
        <v>664</v>
      </c>
      <c r="Y69" s="37"/>
    </row>
    <row r="70" ht="23" hidden="1" customHeight="1" spans="1:25">
      <c r="A70" s="31" t="s">
        <v>980</v>
      </c>
      <c r="B70" s="31" t="s">
        <v>20</v>
      </c>
      <c r="C70" s="31" t="s">
        <v>2600</v>
      </c>
      <c r="D70" s="31" t="s">
        <v>2601</v>
      </c>
      <c r="E70" s="32">
        <v>42584</v>
      </c>
      <c r="F70" s="31" t="s">
        <v>655</v>
      </c>
      <c r="G70" s="31" t="s">
        <v>2169</v>
      </c>
      <c r="H70" s="33">
        <v>10</v>
      </c>
      <c r="I70" s="40">
        <v>1</v>
      </c>
      <c r="J70" s="34">
        <v>1700</v>
      </c>
      <c r="K70" s="34">
        <v>1700</v>
      </c>
      <c r="L70" s="34">
        <v>0</v>
      </c>
      <c r="M70" s="33" t="s">
        <v>2079</v>
      </c>
      <c r="N70" s="33" t="s">
        <v>2096</v>
      </c>
      <c r="O70" s="33" t="s">
        <v>1997</v>
      </c>
      <c r="P70" s="33" t="s">
        <v>2196</v>
      </c>
      <c r="Q70" s="33" t="s">
        <v>2082</v>
      </c>
      <c r="R70" s="33" t="s">
        <v>2214</v>
      </c>
      <c r="S70" s="33" t="s">
        <v>2084</v>
      </c>
      <c r="T70" s="33" t="s">
        <v>2083</v>
      </c>
      <c r="U70" s="35" t="s">
        <v>969</v>
      </c>
      <c r="V70" s="36" t="s">
        <v>664</v>
      </c>
      <c r="W70" s="36" t="s">
        <v>664</v>
      </c>
      <c r="X70" s="36" t="s">
        <v>664</v>
      </c>
      <c r="Y70" s="37"/>
    </row>
    <row r="71" ht="23" hidden="1" customHeight="1" spans="1:25">
      <c r="A71" s="31" t="s">
        <v>980</v>
      </c>
      <c r="B71" s="31" t="s">
        <v>20</v>
      </c>
      <c r="C71" s="31" t="s">
        <v>2602</v>
      </c>
      <c r="D71" s="31" t="s">
        <v>2603</v>
      </c>
      <c r="E71" s="32">
        <v>42584</v>
      </c>
      <c r="F71" s="31" t="s">
        <v>655</v>
      </c>
      <c r="G71" s="31" t="s">
        <v>2169</v>
      </c>
      <c r="H71" s="33">
        <v>10</v>
      </c>
      <c r="I71" s="40">
        <v>1</v>
      </c>
      <c r="J71" s="34">
        <v>850</v>
      </c>
      <c r="K71" s="34">
        <v>850</v>
      </c>
      <c r="L71" s="34">
        <v>0</v>
      </c>
      <c r="M71" s="33" t="s">
        <v>2079</v>
      </c>
      <c r="N71" s="33" t="s">
        <v>2096</v>
      </c>
      <c r="O71" s="33" t="s">
        <v>1997</v>
      </c>
      <c r="P71" s="33" t="s">
        <v>2196</v>
      </c>
      <c r="Q71" s="33" t="s">
        <v>2082</v>
      </c>
      <c r="R71" s="33" t="s">
        <v>2214</v>
      </c>
      <c r="S71" s="33" t="s">
        <v>2084</v>
      </c>
      <c r="T71" s="33" t="s">
        <v>2083</v>
      </c>
      <c r="U71" s="35" t="s">
        <v>969</v>
      </c>
      <c r="V71" s="36" t="s">
        <v>664</v>
      </c>
      <c r="W71" s="36" t="s">
        <v>664</v>
      </c>
      <c r="X71" s="36" t="s">
        <v>664</v>
      </c>
      <c r="Y71" s="37"/>
    </row>
    <row r="72" ht="23" hidden="1" customHeight="1" spans="1:25">
      <c r="A72" s="31" t="s">
        <v>980</v>
      </c>
      <c r="B72" s="31" t="s">
        <v>20</v>
      </c>
      <c r="C72" s="31" t="s">
        <v>2604</v>
      </c>
      <c r="D72" s="31" t="s">
        <v>2605</v>
      </c>
      <c r="E72" s="32">
        <v>42584</v>
      </c>
      <c r="F72" s="31" t="s">
        <v>655</v>
      </c>
      <c r="G72" s="31" t="s">
        <v>2169</v>
      </c>
      <c r="H72" s="33">
        <v>10</v>
      </c>
      <c r="I72" s="40">
        <v>1</v>
      </c>
      <c r="J72" s="34">
        <v>750</v>
      </c>
      <c r="K72" s="34">
        <v>750</v>
      </c>
      <c r="L72" s="34">
        <v>0</v>
      </c>
      <c r="M72" s="33" t="s">
        <v>2079</v>
      </c>
      <c r="N72" s="33" t="s">
        <v>2096</v>
      </c>
      <c r="O72" s="33" t="s">
        <v>1997</v>
      </c>
      <c r="P72" s="33" t="s">
        <v>2196</v>
      </c>
      <c r="Q72" s="33" t="s">
        <v>2082</v>
      </c>
      <c r="R72" s="33" t="s">
        <v>2214</v>
      </c>
      <c r="S72" s="33" t="s">
        <v>2084</v>
      </c>
      <c r="T72" s="33" t="s">
        <v>2083</v>
      </c>
      <c r="U72" s="35" t="s">
        <v>969</v>
      </c>
      <c r="V72" s="36" t="s">
        <v>664</v>
      </c>
      <c r="W72" s="36" t="s">
        <v>664</v>
      </c>
      <c r="X72" s="36" t="s">
        <v>664</v>
      </c>
      <c r="Y72" s="37"/>
    </row>
    <row r="73" ht="23" hidden="1" customHeight="1" spans="1:25">
      <c r="A73" s="31" t="s">
        <v>980</v>
      </c>
      <c r="B73" s="31" t="s">
        <v>20</v>
      </c>
      <c r="C73" s="31" t="s">
        <v>2611</v>
      </c>
      <c r="D73" s="31" t="s">
        <v>2612</v>
      </c>
      <c r="E73" s="32">
        <v>42584</v>
      </c>
      <c r="F73" s="31" t="s">
        <v>655</v>
      </c>
      <c r="G73" s="31" t="s">
        <v>2169</v>
      </c>
      <c r="H73" s="33">
        <v>10</v>
      </c>
      <c r="I73" s="40">
        <v>1</v>
      </c>
      <c r="J73" s="34">
        <v>850</v>
      </c>
      <c r="K73" s="34">
        <v>850</v>
      </c>
      <c r="L73" s="34">
        <v>0</v>
      </c>
      <c r="M73" s="33" t="s">
        <v>2079</v>
      </c>
      <c r="N73" s="33" t="s">
        <v>2096</v>
      </c>
      <c r="O73" s="33" t="s">
        <v>1997</v>
      </c>
      <c r="P73" s="33" t="s">
        <v>2196</v>
      </c>
      <c r="Q73" s="33" t="s">
        <v>2082</v>
      </c>
      <c r="R73" s="33" t="s">
        <v>2196</v>
      </c>
      <c r="S73" s="33" t="s">
        <v>2084</v>
      </c>
      <c r="T73" s="33" t="s">
        <v>2083</v>
      </c>
      <c r="U73" s="35" t="s">
        <v>969</v>
      </c>
      <c r="V73" s="36" t="s">
        <v>664</v>
      </c>
      <c r="W73" s="36" t="s">
        <v>664</v>
      </c>
      <c r="X73" s="36" t="s">
        <v>664</v>
      </c>
      <c r="Y73" s="37"/>
    </row>
    <row r="74" ht="23" hidden="1" customHeight="1" spans="1:25">
      <c r="A74" s="31" t="s">
        <v>980</v>
      </c>
      <c r="B74" s="31" t="s">
        <v>20</v>
      </c>
      <c r="C74" s="31" t="s">
        <v>2618</v>
      </c>
      <c r="D74" s="31" t="s">
        <v>2599</v>
      </c>
      <c r="E74" s="32">
        <v>42584</v>
      </c>
      <c r="F74" s="31" t="s">
        <v>1683</v>
      </c>
      <c r="G74" s="31" t="s">
        <v>2169</v>
      </c>
      <c r="H74" s="33">
        <v>10</v>
      </c>
      <c r="I74" s="40">
        <v>1</v>
      </c>
      <c r="J74" s="34">
        <v>1350</v>
      </c>
      <c r="K74" s="34">
        <v>1350</v>
      </c>
      <c r="L74" s="34">
        <v>0</v>
      </c>
      <c r="M74" s="33" t="s">
        <v>2079</v>
      </c>
      <c r="N74" s="33" t="s">
        <v>2096</v>
      </c>
      <c r="O74" s="33" t="s">
        <v>1997</v>
      </c>
      <c r="P74" s="33" t="s">
        <v>2196</v>
      </c>
      <c r="Q74" s="33" t="s">
        <v>2082</v>
      </c>
      <c r="R74" s="33" t="s">
        <v>2214</v>
      </c>
      <c r="S74" s="33" t="s">
        <v>2084</v>
      </c>
      <c r="T74" s="33" t="s">
        <v>2083</v>
      </c>
      <c r="U74" s="35" t="s">
        <v>969</v>
      </c>
      <c r="V74" s="36" t="s">
        <v>664</v>
      </c>
      <c r="W74" s="36" t="s">
        <v>664</v>
      </c>
      <c r="X74" s="36" t="s">
        <v>664</v>
      </c>
      <c r="Y74" s="37"/>
    </row>
    <row r="75" ht="23" hidden="1" customHeight="1" spans="1:25">
      <c r="A75" s="31" t="s">
        <v>980</v>
      </c>
      <c r="B75" s="31" t="s">
        <v>20</v>
      </c>
      <c r="C75" s="31" t="s">
        <v>2619</v>
      </c>
      <c r="D75" s="31" t="s">
        <v>2601</v>
      </c>
      <c r="E75" s="32">
        <v>42584</v>
      </c>
      <c r="F75" s="31" t="s">
        <v>1683</v>
      </c>
      <c r="G75" s="31" t="s">
        <v>2169</v>
      </c>
      <c r="H75" s="33">
        <v>10</v>
      </c>
      <c r="I75" s="40">
        <v>1</v>
      </c>
      <c r="J75" s="34">
        <v>1700</v>
      </c>
      <c r="K75" s="34">
        <v>1700</v>
      </c>
      <c r="L75" s="34">
        <v>0</v>
      </c>
      <c r="M75" s="33" t="s">
        <v>2079</v>
      </c>
      <c r="N75" s="33" t="s">
        <v>2096</v>
      </c>
      <c r="O75" s="33" t="s">
        <v>1997</v>
      </c>
      <c r="P75" s="33" t="s">
        <v>2196</v>
      </c>
      <c r="Q75" s="33" t="s">
        <v>2082</v>
      </c>
      <c r="R75" s="33" t="s">
        <v>2214</v>
      </c>
      <c r="S75" s="33" t="s">
        <v>2084</v>
      </c>
      <c r="T75" s="33" t="s">
        <v>2083</v>
      </c>
      <c r="U75" s="35" t="s">
        <v>969</v>
      </c>
      <c r="V75" s="36" t="s">
        <v>664</v>
      </c>
      <c r="W75" s="36" t="s">
        <v>664</v>
      </c>
      <c r="X75" s="36" t="s">
        <v>664</v>
      </c>
      <c r="Y75" s="37"/>
    </row>
    <row r="76" ht="23" hidden="1" customHeight="1" spans="1:25">
      <c r="A76" s="31" t="s">
        <v>980</v>
      </c>
      <c r="B76" s="31" t="s">
        <v>20</v>
      </c>
      <c r="C76" s="31" t="s">
        <v>2620</v>
      </c>
      <c r="D76" s="31" t="s">
        <v>2603</v>
      </c>
      <c r="E76" s="32">
        <v>42584</v>
      </c>
      <c r="F76" s="31" t="s">
        <v>1683</v>
      </c>
      <c r="G76" s="31" t="s">
        <v>2169</v>
      </c>
      <c r="H76" s="33">
        <v>5</v>
      </c>
      <c r="I76" s="40">
        <v>1</v>
      </c>
      <c r="J76" s="34">
        <v>850</v>
      </c>
      <c r="K76" s="34">
        <v>850</v>
      </c>
      <c r="L76" s="34">
        <v>0</v>
      </c>
      <c r="M76" s="33" t="s">
        <v>2079</v>
      </c>
      <c r="N76" s="33" t="s">
        <v>2110</v>
      </c>
      <c r="O76" s="33" t="s">
        <v>1997</v>
      </c>
      <c r="P76" s="33" t="s">
        <v>2196</v>
      </c>
      <c r="Q76" s="33" t="s">
        <v>2082</v>
      </c>
      <c r="R76" s="33" t="s">
        <v>2214</v>
      </c>
      <c r="S76" s="33" t="s">
        <v>2084</v>
      </c>
      <c r="T76" s="33" t="s">
        <v>2083</v>
      </c>
      <c r="U76" s="35" t="s">
        <v>969</v>
      </c>
      <c r="V76" s="36" t="s">
        <v>664</v>
      </c>
      <c r="W76" s="36" t="s">
        <v>664</v>
      </c>
      <c r="X76" s="36" t="s">
        <v>664</v>
      </c>
      <c r="Y76" s="37"/>
    </row>
    <row r="77" ht="23" hidden="1" customHeight="1" spans="1:25">
      <c r="A77" s="31" t="s">
        <v>980</v>
      </c>
      <c r="B77" s="31" t="s">
        <v>20</v>
      </c>
      <c r="C77" s="31" t="s">
        <v>2621</v>
      </c>
      <c r="D77" s="31" t="s">
        <v>2605</v>
      </c>
      <c r="E77" s="32">
        <v>42584</v>
      </c>
      <c r="F77" s="31" t="s">
        <v>1683</v>
      </c>
      <c r="G77" s="31" t="s">
        <v>2169</v>
      </c>
      <c r="H77" s="33">
        <v>10</v>
      </c>
      <c r="I77" s="40">
        <v>1</v>
      </c>
      <c r="J77" s="34">
        <v>750</v>
      </c>
      <c r="K77" s="34">
        <v>750</v>
      </c>
      <c r="L77" s="34">
        <v>0</v>
      </c>
      <c r="M77" s="33" t="s">
        <v>2079</v>
      </c>
      <c r="N77" s="33" t="s">
        <v>2096</v>
      </c>
      <c r="O77" s="33" t="s">
        <v>1997</v>
      </c>
      <c r="P77" s="33" t="s">
        <v>2196</v>
      </c>
      <c r="Q77" s="33" t="s">
        <v>2082</v>
      </c>
      <c r="R77" s="33" t="s">
        <v>2214</v>
      </c>
      <c r="S77" s="33" t="s">
        <v>2084</v>
      </c>
      <c r="T77" s="33" t="s">
        <v>2083</v>
      </c>
      <c r="U77" s="35" t="s">
        <v>969</v>
      </c>
      <c r="V77" s="36" t="s">
        <v>664</v>
      </c>
      <c r="W77" s="36" t="s">
        <v>664</v>
      </c>
      <c r="X77" s="36" t="s">
        <v>664</v>
      </c>
      <c r="Y77" s="37"/>
    </row>
    <row r="78" ht="23" hidden="1" customHeight="1" spans="1:25">
      <c r="A78" s="31" t="s">
        <v>980</v>
      </c>
      <c r="B78" s="31" t="s">
        <v>20</v>
      </c>
      <c r="C78" s="31" t="s">
        <v>2625</v>
      </c>
      <c r="D78" s="31" t="s">
        <v>2612</v>
      </c>
      <c r="E78" s="32">
        <v>42584</v>
      </c>
      <c r="F78" s="31" t="s">
        <v>1683</v>
      </c>
      <c r="G78" s="31" t="s">
        <v>2169</v>
      </c>
      <c r="H78" s="33">
        <v>10</v>
      </c>
      <c r="I78" s="40">
        <v>1</v>
      </c>
      <c r="J78" s="34">
        <v>850</v>
      </c>
      <c r="K78" s="34">
        <v>850</v>
      </c>
      <c r="L78" s="34">
        <v>0</v>
      </c>
      <c r="M78" s="33" t="s">
        <v>2079</v>
      </c>
      <c r="N78" s="33" t="s">
        <v>2096</v>
      </c>
      <c r="O78" s="33" t="s">
        <v>1997</v>
      </c>
      <c r="P78" s="33" t="s">
        <v>2196</v>
      </c>
      <c r="Q78" s="33" t="s">
        <v>2082</v>
      </c>
      <c r="R78" s="33" t="s">
        <v>2196</v>
      </c>
      <c r="S78" s="33" t="s">
        <v>2084</v>
      </c>
      <c r="T78" s="33" t="s">
        <v>2083</v>
      </c>
      <c r="U78" s="35" t="s">
        <v>969</v>
      </c>
      <c r="V78" s="36" t="s">
        <v>664</v>
      </c>
      <c r="W78" s="36" t="s">
        <v>664</v>
      </c>
      <c r="X78" s="36" t="s">
        <v>664</v>
      </c>
      <c r="Y78" s="37"/>
    </row>
    <row r="79" ht="23" hidden="1" customHeight="1" spans="1:25">
      <c r="A79" s="31" t="s">
        <v>985</v>
      </c>
      <c r="B79" s="31" t="s">
        <v>20</v>
      </c>
      <c r="C79" s="31" t="s">
        <v>2631</v>
      </c>
      <c r="D79" s="31" t="s">
        <v>2632</v>
      </c>
      <c r="E79" s="32">
        <v>42644</v>
      </c>
      <c r="F79" s="31" t="s">
        <v>655</v>
      </c>
      <c r="G79" s="31" t="s">
        <v>2095</v>
      </c>
      <c r="H79" s="33">
        <v>10</v>
      </c>
      <c r="I79" s="40">
        <v>1</v>
      </c>
      <c r="J79" s="34">
        <v>22987.1200322221</v>
      </c>
      <c r="K79" s="34">
        <v>22987.1200322221</v>
      </c>
      <c r="L79" s="34">
        <v>0</v>
      </c>
      <c r="M79" s="33" t="s">
        <v>2079</v>
      </c>
      <c r="N79" s="39" t="s">
        <v>2089</v>
      </c>
      <c r="O79" s="39" t="s">
        <v>1997</v>
      </c>
      <c r="P79" s="39" t="s">
        <v>2196</v>
      </c>
      <c r="Q79" s="39" t="s">
        <v>2082</v>
      </c>
      <c r="R79" s="39" t="s">
        <v>2196</v>
      </c>
      <c r="S79" s="39" t="s">
        <v>2084</v>
      </c>
      <c r="T79" s="39" t="s">
        <v>2083</v>
      </c>
      <c r="U79" s="35" t="s">
        <v>969</v>
      </c>
      <c r="V79" s="36" t="s">
        <v>664</v>
      </c>
      <c r="W79" s="36" t="s">
        <v>664</v>
      </c>
      <c r="X79" s="36" t="s">
        <v>664</v>
      </c>
      <c r="Y79" s="37"/>
    </row>
    <row r="80" ht="23" hidden="1" customHeight="1" spans="1:25">
      <c r="A80" s="31" t="s">
        <v>985</v>
      </c>
      <c r="B80" s="31" t="s">
        <v>20</v>
      </c>
      <c r="C80" s="31" t="s">
        <v>2633</v>
      </c>
      <c r="D80" s="31" t="s">
        <v>2634</v>
      </c>
      <c r="E80" s="32">
        <v>42644</v>
      </c>
      <c r="F80" s="31" t="s">
        <v>655</v>
      </c>
      <c r="G80" s="31" t="s">
        <v>2635</v>
      </c>
      <c r="H80" s="33">
        <v>8</v>
      </c>
      <c r="I80" s="40">
        <v>18</v>
      </c>
      <c r="J80" s="34">
        <v>79717.6470588235</v>
      </c>
      <c r="K80" s="34">
        <v>79717.6470588235</v>
      </c>
      <c r="L80" s="34">
        <v>0</v>
      </c>
      <c r="M80" s="33" t="s">
        <v>2079</v>
      </c>
      <c r="N80" s="39" t="s">
        <v>2356</v>
      </c>
      <c r="O80" s="39" t="s">
        <v>1997</v>
      </c>
      <c r="P80" s="39" t="s">
        <v>2196</v>
      </c>
      <c r="Q80" s="39" t="s">
        <v>2082</v>
      </c>
      <c r="R80" s="39" t="s">
        <v>2196</v>
      </c>
      <c r="S80" s="39" t="s">
        <v>2084</v>
      </c>
      <c r="T80" s="39" t="s">
        <v>2083</v>
      </c>
      <c r="U80" s="35" t="s">
        <v>969</v>
      </c>
      <c r="V80" s="36" t="s">
        <v>664</v>
      </c>
      <c r="W80" s="36" t="s">
        <v>664</v>
      </c>
      <c r="X80" s="36" t="s">
        <v>664</v>
      </c>
      <c r="Y80" s="37"/>
    </row>
    <row r="81" s="83" customFormat="1" ht="23" hidden="1" customHeight="1" spans="1:25">
      <c r="A81" s="31" t="s">
        <v>985</v>
      </c>
      <c r="B81" s="31" t="s">
        <v>20</v>
      </c>
      <c r="C81" s="31" t="s">
        <v>2637</v>
      </c>
      <c r="D81" s="31" t="s">
        <v>2638</v>
      </c>
      <c r="E81" s="32">
        <v>42644</v>
      </c>
      <c r="F81" s="31" t="s">
        <v>655</v>
      </c>
      <c r="G81" s="31" t="s">
        <v>2635</v>
      </c>
      <c r="H81" s="33">
        <v>8</v>
      </c>
      <c r="I81" s="40">
        <v>2</v>
      </c>
      <c r="J81" s="34">
        <v>8282.35294117647</v>
      </c>
      <c r="K81" s="34">
        <v>8282.35294117647</v>
      </c>
      <c r="L81" s="34">
        <v>0</v>
      </c>
      <c r="M81" s="33" t="s">
        <v>2079</v>
      </c>
      <c r="N81" s="39" t="s">
        <v>2356</v>
      </c>
      <c r="O81" s="39" t="s">
        <v>1997</v>
      </c>
      <c r="P81" s="39" t="s">
        <v>2196</v>
      </c>
      <c r="Q81" s="39" t="s">
        <v>2082</v>
      </c>
      <c r="R81" s="39" t="s">
        <v>2196</v>
      </c>
      <c r="S81" s="39" t="s">
        <v>2084</v>
      </c>
      <c r="T81" s="39" t="s">
        <v>2083</v>
      </c>
      <c r="U81" s="35" t="s">
        <v>969</v>
      </c>
      <c r="V81" s="111"/>
      <c r="W81" s="112"/>
      <c r="X81" s="111"/>
      <c r="Y81" s="113"/>
    </row>
    <row r="82" ht="23" hidden="1" customHeight="1" spans="1:25">
      <c r="A82" s="31" t="s">
        <v>985</v>
      </c>
      <c r="B82" s="31" t="s">
        <v>20</v>
      </c>
      <c r="C82" s="31" t="s">
        <v>2648</v>
      </c>
      <c r="D82" s="31" t="s">
        <v>2632</v>
      </c>
      <c r="E82" s="32">
        <v>42644</v>
      </c>
      <c r="F82" s="31" t="s">
        <v>2641</v>
      </c>
      <c r="G82" s="31" t="s">
        <v>2095</v>
      </c>
      <c r="H82" s="33">
        <v>10</v>
      </c>
      <c r="I82" s="40">
        <v>1</v>
      </c>
      <c r="J82" s="34">
        <v>24354.55</v>
      </c>
      <c r="K82" s="34">
        <v>18895.0717083333</v>
      </c>
      <c r="L82" s="34">
        <v>5459.47829166667</v>
      </c>
      <c r="M82" s="33" t="s">
        <v>2079</v>
      </c>
      <c r="N82" s="39" t="s">
        <v>2089</v>
      </c>
      <c r="O82" s="39" t="s">
        <v>1997</v>
      </c>
      <c r="P82" s="39" t="s">
        <v>2081</v>
      </c>
      <c r="Q82" s="39" t="s">
        <v>2103</v>
      </c>
      <c r="R82" s="39" t="s">
        <v>2104</v>
      </c>
      <c r="S82" s="39" t="s">
        <v>2084</v>
      </c>
      <c r="T82" s="39" t="s">
        <v>2083</v>
      </c>
      <c r="U82" s="35" t="s">
        <v>969</v>
      </c>
      <c r="V82" s="36" t="s">
        <v>664</v>
      </c>
      <c r="W82" s="36" t="s">
        <v>664</v>
      </c>
      <c r="X82" s="36" t="s">
        <v>664</v>
      </c>
      <c r="Y82" s="37"/>
    </row>
    <row r="83" ht="23" hidden="1" customHeight="1" spans="1:25">
      <c r="A83" s="31" t="s">
        <v>985</v>
      </c>
      <c r="B83" s="31" t="s">
        <v>20</v>
      </c>
      <c r="C83" s="31" t="s">
        <v>2649</v>
      </c>
      <c r="D83" s="31" t="s">
        <v>2634</v>
      </c>
      <c r="E83" s="32">
        <v>42644</v>
      </c>
      <c r="F83" s="31" t="s">
        <v>2641</v>
      </c>
      <c r="G83" s="31" t="s">
        <v>2635</v>
      </c>
      <c r="H83" s="33">
        <v>8</v>
      </c>
      <c r="I83" s="40">
        <v>18</v>
      </c>
      <c r="J83" s="34">
        <v>79717.65</v>
      </c>
      <c r="K83" s="34">
        <v>75731.7675</v>
      </c>
      <c r="L83" s="34">
        <v>3985.88250000001</v>
      </c>
      <c r="M83" s="33" t="s">
        <v>2079</v>
      </c>
      <c r="N83" s="39" t="s">
        <v>2356</v>
      </c>
      <c r="O83" s="39" t="s">
        <v>1997</v>
      </c>
      <c r="P83" s="39" t="s">
        <v>2081</v>
      </c>
      <c r="Q83" s="39" t="s">
        <v>2103</v>
      </c>
      <c r="R83" s="39" t="s">
        <v>2104</v>
      </c>
      <c r="S83" s="39" t="s">
        <v>2084</v>
      </c>
      <c r="T83" s="39" t="s">
        <v>2083</v>
      </c>
      <c r="U83" s="35" t="s">
        <v>969</v>
      </c>
      <c r="V83" s="36" t="s">
        <v>664</v>
      </c>
      <c r="W83" s="36" t="s">
        <v>664</v>
      </c>
      <c r="X83" s="36" t="s">
        <v>664</v>
      </c>
      <c r="Y83" s="37"/>
    </row>
    <row r="84" ht="23" hidden="1" customHeight="1" spans="1:25">
      <c r="A84" s="31" t="s">
        <v>985</v>
      </c>
      <c r="B84" s="31" t="s">
        <v>20</v>
      </c>
      <c r="C84" s="31" t="s">
        <v>2650</v>
      </c>
      <c r="D84" s="31" t="s">
        <v>2638</v>
      </c>
      <c r="E84" s="32">
        <v>42644</v>
      </c>
      <c r="F84" s="31" t="s">
        <v>2641</v>
      </c>
      <c r="G84" s="31" t="s">
        <v>2635</v>
      </c>
      <c r="H84" s="33">
        <v>8</v>
      </c>
      <c r="I84" s="40">
        <v>2</v>
      </c>
      <c r="J84" s="34">
        <v>8282.35</v>
      </c>
      <c r="K84" s="34">
        <v>7868.2325</v>
      </c>
      <c r="L84" s="34">
        <v>414.1175</v>
      </c>
      <c r="M84" s="33" t="s">
        <v>2079</v>
      </c>
      <c r="N84" s="39" t="s">
        <v>2356</v>
      </c>
      <c r="O84" s="39" t="s">
        <v>1997</v>
      </c>
      <c r="P84" s="39" t="s">
        <v>2081</v>
      </c>
      <c r="Q84" s="39" t="s">
        <v>2103</v>
      </c>
      <c r="R84" s="39" t="s">
        <v>2104</v>
      </c>
      <c r="S84" s="39" t="s">
        <v>2084</v>
      </c>
      <c r="T84" s="39" t="s">
        <v>2083</v>
      </c>
      <c r="U84" s="35" t="s">
        <v>969</v>
      </c>
      <c r="V84" s="36" t="s">
        <v>664</v>
      </c>
      <c r="W84" s="36" t="s">
        <v>664</v>
      </c>
      <c r="X84" s="36" t="s">
        <v>664</v>
      </c>
      <c r="Y84" s="37"/>
    </row>
    <row r="85" ht="23" hidden="1" customHeight="1" spans="1:25">
      <c r="A85" s="31" t="s">
        <v>985</v>
      </c>
      <c r="B85" s="31" t="s">
        <v>20</v>
      </c>
      <c r="C85" s="31" t="s">
        <v>2654</v>
      </c>
      <c r="D85" s="31" t="s">
        <v>2629</v>
      </c>
      <c r="E85" s="32">
        <v>42644</v>
      </c>
      <c r="F85" s="31" t="s">
        <v>2652</v>
      </c>
      <c r="G85" s="31" t="s">
        <v>2655</v>
      </c>
      <c r="H85" s="33">
        <v>10</v>
      </c>
      <c r="I85" s="40">
        <v>1</v>
      </c>
      <c r="J85" s="34">
        <v>68286.94</v>
      </c>
      <c r="K85" s="34">
        <v>52979.2842833333</v>
      </c>
      <c r="L85" s="34">
        <v>15307.6557166667</v>
      </c>
      <c r="M85" s="33" t="s">
        <v>2079</v>
      </c>
      <c r="N85" s="39" t="s">
        <v>2089</v>
      </c>
      <c r="O85" s="39" t="s">
        <v>1997</v>
      </c>
      <c r="P85" s="39" t="s">
        <v>2081</v>
      </c>
      <c r="Q85" s="39" t="s">
        <v>2082</v>
      </c>
      <c r="R85" s="39" t="s">
        <v>2083</v>
      </c>
      <c r="S85" s="39" t="s">
        <v>2084</v>
      </c>
      <c r="T85" s="39" t="s">
        <v>2083</v>
      </c>
      <c r="U85" s="35" t="s">
        <v>969</v>
      </c>
      <c r="V85" s="36" t="s">
        <v>664</v>
      </c>
      <c r="W85" s="36" t="s">
        <v>664</v>
      </c>
      <c r="X85" s="36" t="s">
        <v>664</v>
      </c>
      <c r="Y85" s="37"/>
    </row>
    <row r="86" ht="23" hidden="1" customHeight="1" spans="1:25">
      <c r="A86" s="31" t="s">
        <v>985</v>
      </c>
      <c r="B86" s="31" t="s">
        <v>20</v>
      </c>
      <c r="C86" s="31" t="s">
        <v>2659</v>
      </c>
      <c r="D86" s="31" t="s">
        <v>2632</v>
      </c>
      <c r="E86" s="32">
        <v>42644</v>
      </c>
      <c r="F86" s="31" t="s">
        <v>2652</v>
      </c>
      <c r="G86" s="31" t="s">
        <v>2095</v>
      </c>
      <c r="H86" s="33">
        <v>10</v>
      </c>
      <c r="I86" s="40">
        <v>1</v>
      </c>
      <c r="J86" s="34">
        <v>24788.44</v>
      </c>
      <c r="K86" s="34">
        <v>19231.6980333333</v>
      </c>
      <c r="L86" s="34">
        <v>5556.74196666666</v>
      </c>
      <c r="M86" s="33" t="s">
        <v>2079</v>
      </c>
      <c r="N86" s="39" t="s">
        <v>2089</v>
      </c>
      <c r="O86" s="39" t="s">
        <v>1997</v>
      </c>
      <c r="P86" s="39" t="s">
        <v>2081</v>
      </c>
      <c r="Q86" s="39" t="s">
        <v>2082</v>
      </c>
      <c r="R86" s="39" t="s">
        <v>2083</v>
      </c>
      <c r="S86" s="39" t="s">
        <v>2084</v>
      </c>
      <c r="T86" s="39" t="s">
        <v>2083</v>
      </c>
      <c r="U86" s="35" t="s">
        <v>969</v>
      </c>
      <c r="V86" s="36" t="s">
        <v>664</v>
      </c>
      <c r="W86" s="36" t="s">
        <v>664</v>
      </c>
      <c r="X86" s="36" t="s">
        <v>664</v>
      </c>
      <c r="Y86" s="37"/>
    </row>
    <row r="87" ht="23" hidden="1" customHeight="1" spans="1:25">
      <c r="A87" s="31" t="s">
        <v>985</v>
      </c>
      <c r="B87" s="31" t="s">
        <v>20</v>
      </c>
      <c r="C87" s="31" t="s">
        <v>2661</v>
      </c>
      <c r="D87" s="31" t="s">
        <v>2634</v>
      </c>
      <c r="E87" s="32">
        <v>42644</v>
      </c>
      <c r="F87" s="31" t="s">
        <v>2652</v>
      </c>
      <c r="G87" s="31" t="s">
        <v>2635</v>
      </c>
      <c r="H87" s="33">
        <v>8</v>
      </c>
      <c r="I87" s="40">
        <v>18</v>
      </c>
      <c r="J87" s="34">
        <v>79717.65</v>
      </c>
      <c r="K87" s="34">
        <v>75731.7675</v>
      </c>
      <c r="L87" s="34">
        <v>3985.88250000001</v>
      </c>
      <c r="M87" s="33" t="s">
        <v>2079</v>
      </c>
      <c r="N87" s="39" t="s">
        <v>2356</v>
      </c>
      <c r="O87" s="39" t="s">
        <v>1997</v>
      </c>
      <c r="P87" s="39" t="s">
        <v>2081</v>
      </c>
      <c r="Q87" s="39" t="s">
        <v>2103</v>
      </c>
      <c r="R87" s="39" t="s">
        <v>2104</v>
      </c>
      <c r="S87" s="39" t="s">
        <v>2084</v>
      </c>
      <c r="T87" s="39" t="s">
        <v>2083</v>
      </c>
      <c r="U87" s="35" t="s">
        <v>969</v>
      </c>
      <c r="V87" s="36" t="s">
        <v>664</v>
      </c>
      <c r="W87" s="36" t="s">
        <v>664</v>
      </c>
      <c r="X87" s="36" t="s">
        <v>664</v>
      </c>
      <c r="Y87" s="37"/>
    </row>
    <row r="88" ht="23" hidden="1" customHeight="1" spans="1:25">
      <c r="A88" s="31" t="s">
        <v>985</v>
      </c>
      <c r="B88" s="31" t="s">
        <v>20</v>
      </c>
      <c r="C88" s="31" t="s">
        <v>2662</v>
      </c>
      <c r="D88" s="31" t="s">
        <v>2638</v>
      </c>
      <c r="E88" s="32">
        <v>42644</v>
      </c>
      <c r="F88" s="31" t="s">
        <v>2652</v>
      </c>
      <c r="G88" s="31" t="s">
        <v>2635</v>
      </c>
      <c r="H88" s="33">
        <v>8</v>
      </c>
      <c r="I88" s="40">
        <v>2</v>
      </c>
      <c r="J88" s="34">
        <v>8282.35</v>
      </c>
      <c r="K88" s="34">
        <v>7868.2325</v>
      </c>
      <c r="L88" s="34">
        <v>414.1175</v>
      </c>
      <c r="M88" s="33" t="s">
        <v>2079</v>
      </c>
      <c r="N88" s="39" t="s">
        <v>2356</v>
      </c>
      <c r="O88" s="39" t="s">
        <v>1997</v>
      </c>
      <c r="P88" s="39" t="s">
        <v>2081</v>
      </c>
      <c r="Q88" s="39" t="s">
        <v>2103</v>
      </c>
      <c r="R88" s="39" t="s">
        <v>2104</v>
      </c>
      <c r="S88" s="39" t="s">
        <v>2084</v>
      </c>
      <c r="T88" s="39" t="s">
        <v>2083</v>
      </c>
      <c r="U88" s="35" t="s">
        <v>969</v>
      </c>
      <c r="V88" s="36" t="s">
        <v>664</v>
      </c>
      <c r="W88" s="36" t="s">
        <v>664</v>
      </c>
      <c r="X88" s="36" t="s">
        <v>664</v>
      </c>
      <c r="Y88" s="37"/>
    </row>
    <row r="89" ht="23" hidden="1" customHeight="1" spans="1:25">
      <c r="A89" s="31" t="s">
        <v>989</v>
      </c>
      <c r="B89" s="31" t="s">
        <v>20</v>
      </c>
      <c r="C89" s="31" t="s">
        <v>2672</v>
      </c>
      <c r="D89" s="31" t="s">
        <v>2673</v>
      </c>
      <c r="E89" s="32">
        <v>43192</v>
      </c>
      <c r="F89" s="31" t="s">
        <v>655</v>
      </c>
      <c r="G89" s="31" t="s">
        <v>2243</v>
      </c>
      <c r="H89" s="33">
        <v>1</v>
      </c>
      <c r="I89" s="40">
        <v>1</v>
      </c>
      <c r="J89" s="34">
        <v>58000</v>
      </c>
      <c r="K89" s="34">
        <v>58000</v>
      </c>
      <c r="L89" s="34">
        <v>0</v>
      </c>
      <c r="M89" s="33" t="s">
        <v>2123</v>
      </c>
      <c r="N89" s="39" t="s">
        <v>2124</v>
      </c>
      <c r="O89" s="39" t="s">
        <v>1997</v>
      </c>
      <c r="P89" s="39" t="s">
        <v>2196</v>
      </c>
      <c r="Q89" s="39" t="s">
        <v>2082</v>
      </c>
      <c r="R89" s="39" t="s">
        <v>2145</v>
      </c>
      <c r="S89" s="39" t="s">
        <v>2084</v>
      </c>
      <c r="T89" s="39" t="s">
        <v>2083</v>
      </c>
      <c r="U89" s="35" t="s">
        <v>663</v>
      </c>
      <c r="V89" s="36" t="s">
        <v>664</v>
      </c>
      <c r="W89" s="36" t="s">
        <v>664</v>
      </c>
      <c r="X89" s="36" t="s">
        <v>664</v>
      </c>
      <c r="Y89" s="37"/>
    </row>
    <row r="90" ht="23" hidden="1" customHeight="1" spans="1:25">
      <c r="A90" s="30" t="s">
        <v>996</v>
      </c>
      <c r="B90" s="31" t="s">
        <v>20</v>
      </c>
      <c r="C90" s="31" t="s">
        <v>2675</v>
      </c>
      <c r="D90" s="31" t="s">
        <v>2676</v>
      </c>
      <c r="E90" s="32">
        <v>42705</v>
      </c>
      <c r="F90" s="31" t="s">
        <v>997</v>
      </c>
      <c r="G90" s="31" t="s">
        <v>2677</v>
      </c>
      <c r="H90" s="33">
        <v>1</v>
      </c>
      <c r="I90" s="40">
        <v>1</v>
      </c>
      <c r="J90" s="34">
        <v>265682.994454713</v>
      </c>
      <c r="K90" s="34">
        <v>265682.994454713</v>
      </c>
      <c r="L90" s="34">
        <v>0</v>
      </c>
      <c r="M90" s="33" t="s">
        <v>2137</v>
      </c>
      <c r="N90" s="33" t="s">
        <v>2143</v>
      </c>
      <c r="O90" s="33" t="s">
        <v>1997</v>
      </c>
      <c r="P90" s="33" t="s">
        <v>2196</v>
      </c>
      <c r="Q90" s="33" t="s">
        <v>2082</v>
      </c>
      <c r="R90" s="33" t="s">
        <v>2196</v>
      </c>
      <c r="S90" s="33" t="s">
        <v>2084</v>
      </c>
      <c r="T90" s="33" t="s">
        <v>2083</v>
      </c>
      <c r="U90" s="35" t="s">
        <v>988</v>
      </c>
      <c r="V90" s="36" t="s">
        <v>664</v>
      </c>
      <c r="W90" s="36" t="s">
        <v>664</v>
      </c>
      <c r="X90" s="36" t="s">
        <v>664</v>
      </c>
      <c r="Y90" s="37"/>
    </row>
    <row r="91" ht="23" hidden="1" customHeight="1" spans="1:25">
      <c r="A91" s="30" t="s">
        <v>996</v>
      </c>
      <c r="B91" s="31" t="s">
        <v>20</v>
      </c>
      <c r="C91" s="31" t="s">
        <v>2678</v>
      </c>
      <c r="D91" s="31" t="s">
        <v>2679</v>
      </c>
      <c r="E91" s="32">
        <v>42705</v>
      </c>
      <c r="F91" s="31" t="s">
        <v>997</v>
      </c>
      <c r="G91" s="31" t="s">
        <v>2142</v>
      </c>
      <c r="H91" s="33">
        <v>3</v>
      </c>
      <c r="I91" s="40">
        <v>168</v>
      </c>
      <c r="J91" s="34">
        <v>190617.005545287</v>
      </c>
      <c r="K91" s="34">
        <v>190617.005545287</v>
      </c>
      <c r="L91" s="34">
        <v>0</v>
      </c>
      <c r="M91" s="33" t="s">
        <v>2123</v>
      </c>
      <c r="N91" s="33" t="s">
        <v>2124</v>
      </c>
      <c r="O91" s="33" t="s">
        <v>1997</v>
      </c>
      <c r="P91" s="33" t="s">
        <v>2196</v>
      </c>
      <c r="Q91" s="33" t="s">
        <v>2082</v>
      </c>
      <c r="R91" s="33" t="s">
        <v>2196</v>
      </c>
      <c r="S91" s="33" t="s">
        <v>2084</v>
      </c>
      <c r="T91" s="33" t="s">
        <v>2083</v>
      </c>
      <c r="U91" s="35" t="s">
        <v>988</v>
      </c>
      <c r="V91" s="36" t="s">
        <v>664</v>
      </c>
      <c r="W91" s="36" t="s">
        <v>664</v>
      </c>
      <c r="X91" s="36" t="s">
        <v>664</v>
      </c>
      <c r="Y91" s="37"/>
    </row>
    <row r="92" ht="23" customHeight="1" spans="1:25">
      <c r="A92" s="114" t="s">
        <v>1021</v>
      </c>
      <c r="B92" s="115" t="s">
        <v>20</v>
      </c>
      <c r="C92" s="115" t="s">
        <v>2680</v>
      </c>
      <c r="D92" s="115" t="s">
        <v>2681</v>
      </c>
      <c r="E92" s="116">
        <v>43291</v>
      </c>
      <c r="F92" s="115" t="s">
        <v>738</v>
      </c>
      <c r="G92" s="115" t="s">
        <v>2565</v>
      </c>
      <c r="H92" s="117">
        <v>10</v>
      </c>
      <c r="I92" s="117">
        <v>1</v>
      </c>
      <c r="J92" s="118">
        <v>242332.134882585</v>
      </c>
      <c r="K92" s="118">
        <v>145803.167821022</v>
      </c>
      <c r="L92" s="118">
        <v>96528.967061563</v>
      </c>
      <c r="M92" s="117" t="s">
        <v>2079</v>
      </c>
      <c r="N92" s="117" t="s">
        <v>2089</v>
      </c>
      <c r="O92" s="117" t="s">
        <v>1997</v>
      </c>
      <c r="P92" s="117" t="s">
        <v>2081</v>
      </c>
      <c r="Q92" s="117" t="s">
        <v>2082</v>
      </c>
      <c r="R92" s="117" t="s">
        <v>2083</v>
      </c>
      <c r="S92" s="117" t="s">
        <v>2084</v>
      </c>
      <c r="T92" s="117" t="s">
        <v>2083</v>
      </c>
      <c r="U92" s="119" t="s">
        <v>2682</v>
      </c>
      <c r="V92" s="36" t="s">
        <v>2128</v>
      </c>
      <c r="W92" s="36" t="s">
        <v>50</v>
      </c>
      <c r="X92" s="36" t="s">
        <v>6848</v>
      </c>
      <c r="Y92" s="37"/>
    </row>
    <row r="93" ht="23" customHeight="1" spans="1:25">
      <c r="A93" s="114" t="s">
        <v>1021</v>
      </c>
      <c r="B93" s="115" t="s">
        <v>20</v>
      </c>
      <c r="C93" s="115" t="s">
        <v>2683</v>
      </c>
      <c r="D93" s="115" t="s">
        <v>2684</v>
      </c>
      <c r="E93" s="116">
        <v>43291</v>
      </c>
      <c r="F93" s="115" t="s">
        <v>738</v>
      </c>
      <c r="G93" s="115" t="s">
        <v>2685</v>
      </c>
      <c r="H93" s="117">
        <v>10</v>
      </c>
      <c r="I93" s="117">
        <v>1</v>
      </c>
      <c r="J93" s="118">
        <v>71539.539819061</v>
      </c>
      <c r="K93" s="118">
        <v>43042.9564578017</v>
      </c>
      <c r="L93" s="118">
        <v>28496.5833612593</v>
      </c>
      <c r="M93" s="117" t="s">
        <v>2079</v>
      </c>
      <c r="N93" s="117" t="s">
        <v>2080</v>
      </c>
      <c r="O93" s="117" t="s">
        <v>1997</v>
      </c>
      <c r="P93" s="117" t="s">
        <v>2081</v>
      </c>
      <c r="Q93" s="117" t="s">
        <v>2082</v>
      </c>
      <c r="R93" s="117" t="s">
        <v>2083</v>
      </c>
      <c r="S93" s="117" t="s">
        <v>2084</v>
      </c>
      <c r="T93" s="117" t="s">
        <v>2083</v>
      </c>
      <c r="U93" s="119" t="s">
        <v>1010</v>
      </c>
      <c r="V93" s="36" t="s">
        <v>2128</v>
      </c>
      <c r="W93" s="36" t="s">
        <v>50</v>
      </c>
      <c r="X93" s="36" t="s">
        <v>6848</v>
      </c>
      <c r="Y93" s="37"/>
    </row>
    <row r="94" ht="23" customHeight="1" spans="1:25">
      <c r="A94" s="114" t="s">
        <v>1021</v>
      </c>
      <c r="B94" s="115" t="s">
        <v>20</v>
      </c>
      <c r="C94" s="115" t="s">
        <v>2686</v>
      </c>
      <c r="D94" s="115" t="s">
        <v>2114</v>
      </c>
      <c r="E94" s="116">
        <v>43291</v>
      </c>
      <c r="F94" s="115" t="s">
        <v>738</v>
      </c>
      <c r="G94" s="115" t="s">
        <v>2078</v>
      </c>
      <c r="H94" s="117">
        <v>10</v>
      </c>
      <c r="I94" s="117">
        <v>1</v>
      </c>
      <c r="J94" s="118">
        <v>20683.4711500261</v>
      </c>
      <c r="K94" s="118">
        <v>12444.5551419324</v>
      </c>
      <c r="L94" s="118">
        <v>8238.91600809373</v>
      </c>
      <c r="M94" s="117" t="s">
        <v>2079</v>
      </c>
      <c r="N94" s="117" t="s">
        <v>2089</v>
      </c>
      <c r="O94" s="117" t="s">
        <v>1997</v>
      </c>
      <c r="P94" s="117" t="s">
        <v>2081</v>
      </c>
      <c r="Q94" s="117" t="s">
        <v>2082</v>
      </c>
      <c r="R94" s="117" t="s">
        <v>2083</v>
      </c>
      <c r="S94" s="117" t="s">
        <v>2084</v>
      </c>
      <c r="T94" s="117" t="s">
        <v>2083</v>
      </c>
      <c r="U94" s="119" t="s">
        <v>2687</v>
      </c>
      <c r="V94" s="36" t="s">
        <v>2128</v>
      </c>
      <c r="W94" s="36" t="s">
        <v>50</v>
      </c>
      <c r="X94" s="36" t="s">
        <v>6848</v>
      </c>
      <c r="Y94" s="37"/>
    </row>
    <row r="95" ht="23" customHeight="1" spans="1:25">
      <c r="A95" s="114" t="s">
        <v>1021</v>
      </c>
      <c r="B95" s="115" t="s">
        <v>20</v>
      </c>
      <c r="C95" s="115" t="s">
        <v>2688</v>
      </c>
      <c r="D95" s="115" t="s">
        <v>2689</v>
      </c>
      <c r="E95" s="116">
        <v>43291</v>
      </c>
      <c r="F95" s="115" t="s">
        <v>738</v>
      </c>
      <c r="G95" s="115" t="s">
        <v>2690</v>
      </c>
      <c r="H95" s="117">
        <v>10</v>
      </c>
      <c r="I95" s="117">
        <v>1</v>
      </c>
      <c r="J95" s="118">
        <v>51501.843163565</v>
      </c>
      <c r="K95" s="118">
        <v>30986.9423034116</v>
      </c>
      <c r="L95" s="118">
        <v>20514.9008601534</v>
      </c>
      <c r="M95" s="117" t="s">
        <v>2079</v>
      </c>
      <c r="N95" s="117" t="s">
        <v>2089</v>
      </c>
      <c r="O95" s="117" t="s">
        <v>1997</v>
      </c>
      <c r="P95" s="117" t="s">
        <v>2196</v>
      </c>
      <c r="Q95" s="117" t="s">
        <v>2082</v>
      </c>
      <c r="R95" s="117" t="s">
        <v>2214</v>
      </c>
      <c r="S95" s="117" t="s">
        <v>2084</v>
      </c>
      <c r="T95" s="117" t="s">
        <v>2083</v>
      </c>
      <c r="U95" s="119" t="s">
        <v>2691</v>
      </c>
      <c r="V95" s="36" t="s">
        <v>2128</v>
      </c>
      <c r="W95" s="36" t="s">
        <v>50</v>
      </c>
      <c r="X95" s="36" t="s">
        <v>6848</v>
      </c>
      <c r="Y95" s="37"/>
    </row>
    <row r="96" ht="23" customHeight="1" spans="1:25">
      <c r="A96" s="114" t="s">
        <v>1021</v>
      </c>
      <c r="B96" s="115" t="s">
        <v>20</v>
      </c>
      <c r="C96" s="115" t="s">
        <v>2692</v>
      </c>
      <c r="D96" s="115" t="s">
        <v>2475</v>
      </c>
      <c r="E96" s="116">
        <v>43291</v>
      </c>
      <c r="F96" s="115" t="s">
        <v>738</v>
      </c>
      <c r="G96" s="115" t="s">
        <v>2693</v>
      </c>
      <c r="H96" s="117">
        <v>3</v>
      </c>
      <c r="I96" s="117">
        <v>1</v>
      </c>
      <c r="J96" s="118">
        <v>23268.9050437794</v>
      </c>
      <c r="K96" s="118">
        <v>22105.4597915904</v>
      </c>
      <c r="L96" s="118">
        <v>1163.44525218897</v>
      </c>
      <c r="M96" s="117" t="s">
        <v>2079</v>
      </c>
      <c r="N96" s="117" t="s">
        <v>2089</v>
      </c>
      <c r="O96" s="117" t="s">
        <v>1997</v>
      </c>
      <c r="P96" s="117" t="s">
        <v>2081</v>
      </c>
      <c r="Q96" s="117" t="s">
        <v>2082</v>
      </c>
      <c r="R96" s="117" t="s">
        <v>2083</v>
      </c>
      <c r="S96" s="117" t="s">
        <v>2084</v>
      </c>
      <c r="T96" s="117" t="s">
        <v>2083</v>
      </c>
      <c r="U96" s="119" t="s">
        <v>2694</v>
      </c>
      <c r="V96" s="36" t="s">
        <v>2128</v>
      </c>
      <c r="W96" s="36" t="s">
        <v>50</v>
      </c>
      <c r="X96" s="36" t="s">
        <v>6848</v>
      </c>
      <c r="Y96" s="37"/>
    </row>
    <row r="97" ht="23" customHeight="1" spans="1:25">
      <c r="A97" s="114" t="s">
        <v>1021</v>
      </c>
      <c r="B97" s="115" t="s">
        <v>20</v>
      </c>
      <c r="C97" s="115" t="s">
        <v>2695</v>
      </c>
      <c r="D97" s="115" t="s">
        <v>2696</v>
      </c>
      <c r="E97" s="116">
        <v>43291</v>
      </c>
      <c r="F97" s="115" t="s">
        <v>738</v>
      </c>
      <c r="G97" s="115" t="s">
        <v>2136</v>
      </c>
      <c r="H97" s="117">
        <v>3</v>
      </c>
      <c r="I97" s="117">
        <v>65</v>
      </c>
      <c r="J97" s="118">
        <v>537770.249900679</v>
      </c>
      <c r="K97" s="118">
        <v>0</v>
      </c>
      <c r="L97" s="118">
        <v>537770.249900679</v>
      </c>
      <c r="M97" s="117" t="s">
        <v>2137</v>
      </c>
      <c r="N97" s="117" t="s">
        <v>2138</v>
      </c>
      <c r="O97" s="117" t="s">
        <v>1997</v>
      </c>
      <c r="P97" s="117" t="s">
        <v>2081</v>
      </c>
      <c r="Q97" s="117" t="s">
        <v>2103</v>
      </c>
      <c r="R97" s="117" t="s">
        <v>2139</v>
      </c>
      <c r="S97" s="117" t="s">
        <v>2084</v>
      </c>
      <c r="T97" s="41" t="s">
        <v>2159</v>
      </c>
      <c r="U97" s="119" t="s">
        <v>2697</v>
      </c>
      <c r="V97" s="36" t="s">
        <v>2128</v>
      </c>
      <c r="W97" s="36" t="s">
        <v>50</v>
      </c>
      <c r="X97" s="36" t="s">
        <v>6848</v>
      </c>
      <c r="Y97" s="37"/>
    </row>
    <row r="98" ht="23" customHeight="1" spans="1:25">
      <c r="A98" s="114" t="s">
        <v>1021</v>
      </c>
      <c r="B98" s="115" t="s">
        <v>20</v>
      </c>
      <c r="C98" s="115" t="s">
        <v>2698</v>
      </c>
      <c r="D98" s="115" t="s">
        <v>2699</v>
      </c>
      <c r="E98" s="116">
        <v>43291</v>
      </c>
      <c r="F98" s="115" t="s">
        <v>738</v>
      </c>
      <c r="G98" s="115" t="s">
        <v>2333</v>
      </c>
      <c r="H98" s="117">
        <v>10</v>
      </c>
      <c r="I98" s="117">
        <v>1</v>
      </c>
      <c r="J98" s="118">
        <v>62050.4134500783</v>
      </c>
      <c r="K98" s="118">
        <v>37333.6654257971</v>
      </c>
      <c r="L98" s="118">
        <v>24716.7480242812</v>
      </c>
      <c r="M98" s="117" t="s">
        <v>2079</v>
      </c>
      <c r="N98" s="117" t="s">
        <v>2089</v>
      </c>
      <c r="O98" s="117" t="s">
        <v>1997</v>
      </c>
      <c r="P98" s="117" t="s">
        <v>2081</v>
      </c>
      <c r="Q98" s="117" t="s">
        <v>2082</v>
      </c>
      <c r="R98" s="117" t="s">
        <v>2083</v>
      </c>
      <c r="S98" s="117" t="s">
        <v>2084</v>
      </c>
      <c r="T98" s="117" t="s">
        <v>2083</v>
      </c>
      <c r="U98" s="119" t="s">
        <v>2700</v>
      </c>
      <c r="V98" s="36" t="s">
        <v>2128</v>
      </c>
      <c r="W98" s="36" t="s">
        <v>50</v>
      </c>
      <c r="X98" s="36" t="s">
        <v>6848</v>
      </c>
      <c r="Y98" s="37"/>
    </row>
    <row r="99" ht="23" customHeight="1" spans="1:25">
      <c r="A99" s="114" t="s">
        <v>1021</v>
      </c>
      <c r="B99" s="115" t="s">
        <v>20</v>
      </c>
      <c r="C99" s="115" t="s">
        <v>2703</v>
      </c>
      <c r="D99" s="115" t="s">
        <v>2704</v>
      </c>
      <c r="E99" s="116">
        <v>43291</v>
      </c>
      <c r="F99" s="115" t="s">
        <v>902</v>
      </c>
      <c r="G99" s="115" t="s">
        <v>2685</v>
      </c>
      <c r="H99" s="117">
        <v>10</v>
      </c>
      <c r="I99" s="117">
        <v>1</v>
      </c>
      <c r="J99" s="118">
        <v>28853.4422542864</v>
      </c>
      <c r="K99" s="118">
        <v>17360.1544229956</v>
      </c>
      <c r="L99" s="118">
        <v>11493.2878312908</v>
      </c>
      <c r="M99" s="117" t="s">
        <v>2079</v>
      </c>
      <c r="N99" s="117" t="s">
        <v>2089</v>
      </c>
      <c r="O99" s="117" t="s">
        <v>1997</v>
      </c>
      <c r="P99" s="117" t="s">
        <v>2081</v>
      </c>
      <c r="Q99" s="117" t="s">
        <v>2103</v>
      </c>
      <c r="R99" s="117" t="s">
        <v>2104</v>
      </c>
      <c r="S99" s="117" t="s">
        <v>2084</v>
      </c>
      <c r="T99" s="41" t="s">
        <v>2159</v>
      </c>
      <c r="U99" s="119" t="s">
        <v>2705</v>
      </c>
      <c r="V99" s="36" t="s">
        <v>2128</v>
      </c>
      <c r="W99" s="36" t="s">
        <v>50</v>
      </c>
      <c r="X99" s="36" t="s">
        <v>6848</v>
      </c>
      <c r="Y99" s="37"/>
    </row>
    <row r="100" ht="23" customHeight="1" spans="1:25">
      <c r="A100" s="114" t="s">
        <v>1021</v>
      </c>
      <c r="B100" s="115" t="s">
        <v>20</v>
      </c>
      <c r="C100" s="115" t="s">
        <v>2706</v>
      </c>
      <c r="D100" s="115" t="s">
        <v>2696</v>
      </c>
      <c r="E100" s="116">
        <v>43291</v>
      </c>
      <c r="F100" s="115" t="s">
        <v>902</v>
      </c>
      <c r="G100" s="115" t="s">
        <v>2685</v>
      </c>
      <c r="H100" s="117">
        <v>3</v>
      </c>
      <c r="I100" s="117">
        <v>1</v>
      </c>
      <c r="J100" s="118">
        <v>24000</v>
      </c>
      <c r="K100" s="118">
        <v>0</v>
      </c>
      <c r="L100" s="118">
        <v>24000</v>
      </c>
      <c r="M100" s="117" t="s">
        <v>2079</v>
      </c>
      <c r="N100" s="117" t="s">
        <v>2138</v>
      </c>
      <c r="O100" s="117" t="s">
        <v>1997</v>
      </c>
      <c r="P100" s="117" t="s">
        <v>2081</v>
      </c>
      <c r="Q100" s="117" t="s">
        <v>2103</v>
      </c>
      <c r="R100" s="117" t="s">
        <v>2139</v>
      </c>
      <c r="S100" s="117" t="s">
        <v>2084</v>
      </c>
      <c r="T100" s="41" t="s">
        <v>2159</v>
      </c>
      <c r="U100" s="119" t="s">
        <v>2707</v>
      </c>
      <c r="V100" s="36" t="s">
        <v>2128</v>
      </c>
      <c r="W100" s="36" t="s">
        <v>50</v>
      </c>
      <c r="X100" s="36" t="s">
        <v>6848</v>
      </c>
      <c r="Y100" s="37"/>
    </row>
    <row r="101" ht="23" hidden="1" customHeight="1" spans="1:25">
      <c r="A101" s="31" t="s">
        <v>1067</v>
      </c>
      <c r="B101" s="31" t="s">
        <v>20</v>
      </c>
      <c r="C101" s="31" t="s">
        <v>2714</v>
      </c>
      <c r="D101" s="31" t="s">
        <v>2715</v>
      </c>
      <c r="E101" s="32">
        <v>42556</v>
      </c>
      <c r="F101" s="31" t="s">
        <v>672</v>
      </c>
      <c r="G101" s="31" t="s">
        <v>2716</v>
      </c>
      <c r="H101" s="33">
        <v>1</v>
      </c>
      <c r="I101" s="33">
        <v>12600</v>
      </c>
      <c r="J101" s="34">
        <v>88200</v>
      </c>
      <c r="K101" s="34">
        <v>88200</v>
      </c>
      <c r="L101" s="34">
        <v>0</v>
      </c>
      <c r="M101" s="33" t="s">
        <v>2137</v>
      </c>
      <c r="N101" s="33" t="s">
        <v>2143</v>
      </c>
      <c r="O101" s="33" t="s">
        <v>1997</v>
      </c>
      <c r="P101" s="33" t="s">
        <v>2196</v>
      </c>
      <c r="Q101" s="33" t="s">
        <v>2082</v>
      </c>
      <c r="R101" s="33" t="s">
        <v>2197</v>
      </c>
      <c r="S101" s="33" t="s">
        <v>2084</v>
      </c>
      <c r="T101" s="33" t="s">
        <v>2083</v>
      </c>
      <c r="U101" s="35" t="s">
        <v>674</v>
      </c>
      <c r="V101" s="36" t="s">
        <v>664</v>
      </c>
      <c r="W101" s="36" t="s">
        <v>664</v>
      </c>
      <c r="X101" s="36" t="s">
        <v>664</v>
      </c>
      <c r="Y101" s="37"/>
    </row>
    <row r="102" ht="23" hidden="1" customHeight="1" spans="1:25">
      <c r="A102" s="30" t="s">
        <v>1114</v>
      </c>
      <c r="B102" s="31" t="s">
        <v>20</v>
      </c>
      <c r="C102" s="31" t="s">
        <v>2758</v>
      </c>
      <c r="D102" s="31" t="s">
        <v>2759</v>
      </c>
      <c r="E102" s="32">
        <v>42925</v>
      </c>
      <c r="F102" s="31" t="s">
        <v>972</v>
      </c>
      <c r="G102" s="31" t="s">
        <v>2095</v>
      </c>
      <c r="H102" s="33">
        <v>5</v>
      </c>
      <c r="I102" s="33">
        <v>4</v>
      </c>
      <c r="J102" s="34">
        <v>7000</v>
      </c>
      <c r="K102" s="34">
        <v>7000</v>
      </c>
      <c r="L102" s="34">
        <v>0</v>
      </c>
      <c r="M102" s="33" t="s">
        <v>2079</v>
      </c>
      <c r="N102" s="33" t="s">
        <v>2089</v>
      </c>
      <c r="O102" s="33" t="s">
        <v>1997</v>
      </c>
      <c r="P102" s="33" t="s">
        <v>2196</v>
      </c>
      <c r="Q102" s="33" t="s">
        <v>2082</v>
      </c>
      <c r="R102" s="33" t="s">
        <v>2267</v>
      </c>
      <c r="S102" s="33" t="s">
        <v>2084</v>
      </c>
      <c r="T102" s="33" t="s">
        <v>2083</v>
      </c>
      <c r="U102" s="35" t="s">
        <v>1105</v>
      </c>
      <c r="V102" s="36" t="s">
        <v>664</v>
      </c>
      <c r="W102" s="36" t="s">
        <v>664</v>
      </c>
      <c r="X102" s="36" t="s">
        <v>664</v>
      </c>
      <c r="Y102" s="37"/>
    </row>
    <row r="103" ht="23" hidden="1" customHeight="1" spans="1:25">
      <c r="A103" s="30" t="s">
        <v>1114</v>
      </c>
      <c r="B103" s="31" t="s">
        <v>20</v>
      </c>
      <c r="C103" s="31" t="s">
        <v>2761</v>
      </c>
      <c r="D103" s="31" t="s">
        <v>2762</v>
      </c>
      <c r="E103" s="32">
        <v>42925</v>
      </c>
      <c r="F103" s="31" t="s">
        <v>972</v>
      </c>
      <c r="G103" s="31" t="s">
        <v>2763</v>
      </c>
      <c r="H103" s="33">
        <v>1</v>
      </c>
      <c r="I103" s="33">
        <v>8000</v>
      </c>
      <c r="J103" s="34">
        <v>140000</v>
      </c>
      <c r="K103" s="34">
        <v>140000</v>
      </c>
      <c r="L103" s="34">
        <v>0</v>
      </c>
      <c r="M103" s="33" t="s">
        <v>2137</v>
      </c>
      <c r="N103" s="33" t="s">
        <v>2143</v>
      </c>
      <c r="O103" s="33" t="s">
        <v>1997</v>
      </c>
      <c r="P103" s="33" t="s">
        <v>2196</v>
      </c>
      <c r="Q103" s="33" t="s">
        <v>2082</v>
      </c>
      <c r="R103" s="33" t="s">
        <v>2197</v>
      </c>
      <c r="S103" s="33" t="s">
        <v>2084</v>
      </c>
      <c r="T103" s="33" t="s">
        <v>2083</v>
      </c>
      <c r="U103" s="35" t="s">
        <v>1105</v>
      </c>
      <c r="V103" s="36" t="s">
        <v>664</v>
      </c>
      <c r="W103" s="36" t="s">
        <v>664</v>
      </c>
      <c r="X103" s="36" t="s">
        <v>664</v>
      </c>
      <c r="Y103" s="37"/>
    </row>
    <row r="104" ht="23" hidden="1" customHeight="1" spans="1:25">
      <c r="A104" s="30" t="s">
        <v>1114</v>
      </c>
      <c r="B104" s="31" t="s">
        <v>20</v>
      </c>
      <c r="C104" s="31" t="s">
        <v>2764</v>
      </c>
      <c r="D104" s="31" t="s">
        <v>2558</v>
      </c>
      <c r="E104" s="32">
        <v>42925</v>
      </c>
      <c r="F104" s="31" t="s">
        <v>972</v>
      </c>
      <c r="G104" s="31" t="s">
        <v>2092</v>
      </c>
      <c r="H104" s="33">
        <v>5</v>
      </c>
      <c r="I104" s="33">
        <v>1</v>
      </c>
      <c r="J104" s="34">
        <v>1000</v>
      </c>
      <c r="K104" s="34">
        <v>1000</v>
      </c>
      <c r="L104" s="34">
        <v>0</v>
      </c>
      <c r="M104" s="33" t="s">
        <v>2079</v>
      </c>
      <c r="N104" s="33" t="s">
        <v>2096</v>
      </c>
      <c r="O104" s="33" t="s">
        <v>1997</v>
      </c>
      <c r="P104" s="33" t="s">
        <v>2196</v>
      </c>
      <c r="Q104" s="33" t="s">
        <v>2082</v>
      </c>
      <c r="R104" s="33" t="s">
        <v>2214</v>
      </c>
      <c r="S104" s="33" t="s">
        <v>2084</v>
      </c>
      <c r="T104" s="33" t="s">
        <v>2083</v>
      </c>
      <c r="U104" s="35" t="s">
        <v>1105</v>
      </c>
      <c r="V104" s="36" t="s">
        <v>664</v>
      </c>
      <c r="W104" s="36" t="s">
        <v>664</v>
      </c>
      <c r="X104" s="36" t="s">
        <v>664</v>
      </c>
      <c r="Y104" s="37"/>
    </row>
    <row r="105" ht="23" hidden="1" customHeight="1" spans="1:25">
      <c r="A105" s="31" t="s">
        <v>1147</v>
      </c>
      <c r="B105" s="31" t="s">
        <v>20</v>
      </c>
      <c r="C105" s="31" t="s">
        <v>2804</v>
      </c>
      <c r="D105" s="31" t="s">
        <v>2805</v>
      </c>
      <c r="E105" s="32">
        <v>42717</v>
      </c>
      <c r="F105" s="31" t="s">
        <v>2806</v>
      </c>
      <c r="G105" s="31" t="s">
        <v>2169</v>
      </c>
      <c r="H105" s="33">
        <v>5</v>
      </c>
      <c r="I105" s="33">
        <v>1</v>
      </c>
      <c r="J105" s="34">
        <v>7800</v>
      </c>
      <c r="K105" s="34">
        <v>7410</v>
      </c>
      <c r="L105" s="34">
        <v>390</v>
      </c>
      <c r="M105" s="33" t="s">
        <v>2079</v>
      </c>
      <c r="N105" s="33" t="s">
        <v>2096</v>
      </c>
      <c r="O105" s="33" t="s">
        <v>1997</v>
      </c>
      <c r="P105" s="33" t="s">
        <v>2196</v>
      </c>
      <c r="Q105" s="33" t="s">
        <v>2082</v>
      </c>
      <c r="R105" s="33" t="s">
        <v>2196</v>
      </c>
      <c r="S105" s="33" t="s">
        <v>2084</v>
      </c>
      <c r="T105" s="33" t="s">
        <v>2083</v>
      </c>
      <c r="U105" s="35" t="s">
        <v>1121</v>
      </c>
      <c r="V105" s="36" t="s">
        <v>664</v>
      </c>
      <c r="W105" s="36" t="s">
        <v>664</v>
      </c>
      <c r="X105" s="36" t="s">
        <v>664</v>
      </c>
      <c r="Y105" s="37"/>
    </row>
    <row r="106" ht="23" hidden="1" customHeight="1" spans="1:25">
      <c r="A106" s="31" t="s">
        <v>1147</v>
      </c>
      <c r="B106" s="31" t="s">
        <v>20</v>
      </c>
      <c r="C106" s="31" t="s">
        <v>2807</v>
      </c>
      <c r="D106" s="31" t="s">
        <v>2808</v>
      </c>
      <c r="E106" s="32">
        <v>42717</v>
      </c>
      <c r="F106" s="31" t="s">
        <v>2806</v>
      </c>
      <c r="G106" s="31" t="s">
        <v>2169</v>
      </c>
      <c r="H106" s="33">
        <v>5</v>
      </c>
      <c r="I106" s="33">
        <v>1</v>
      </c>
      <c r="J106" s="34">
        <v>6500</v>
      </c>
      <c r="K106" s="34">
        <v>6175</v>
      </c>
      <c r="L106" s="34">
        <v>325</v>
      </c>
      <c r="M106" s="33" t="s">
        <v>2079</v>
      </c>
      <c r="N106" s="33" t="s">
        <v>2096</v>
      </c>
      <c r="O106" s="33" t="s">
        <v>1997</v>
      </c>
      <c r="P106" s="33" t="s">
        <v>2196</v>
      </c>
      <c r="Q106" s="33" t="s">
        <v>2082</v>
      </c>
      <c r="R106" s="33" t="s">
        <v>2196</v>
      </c>
      <c r="S106" s="33" t="s">
        <v>2084</v>
      </c>
      <c r="T106" s="33" t="s">
        <v>2083</v>
      </c>
      <c r="U106" s="35" t="s">
        <v>1121</v>
      </c>
      <c r="V106" s="36" t="s">
        <v>664</v>
      </c>
      <c r="W106" s="36" t="s">
        <v>664</v>
      </c>
      <c r="X106" s="36" t="s">
        <v>664</v>
      </c>
      <c r="Y106" s="37"/>
    </row>
    <row r="107" ht="23" hidden="1" customHeight="1" spans="1:25">
      <c r="A107" s="31" t="s">
        <v>1147</v>
      </c>
      <c r="B107" s="31" t="s">
        <v>20</v>
      </c>
      <c r="C107" s="31" t="s">
        <v>2809</v>
      </c>
      <c r="D107" s="31" t="s">
        <v>2810</v>
      </c>
      <c r="E107" s="32">
        <v>42717</v>
      </c>
      <c r="F107" s="31" t="s">
        <v>2806</v>
      </c>
      <c r="G107" s="31" t="s">
        <v>2169</v>
      </c>
      <c r="H107" s="33">
        <v>5</v>
      </c>
      <c r="I107" s="33">
        <v>2</v>
      </c>
      <c r="J107" s="34">
        <v>1400</v>
      </c>
      <c r="K107" s="34">
        <v>1330</v>
      </c>
      <c r="L107" s="34">
        <v>70</v>
      </c>
      <c r="M107" s="33" t="s">
        <v>2079</v>
      </c>
      <c r="N107" s="33" t="s">
        <v>2096</v>
      </c>
      <c r="O107" s="33" t="s">
        <v>1997</v>
      </c>
      <c r="P107" s="33" t="s">
        <v>2196</v>
      </c>
      <c r="Q107" s="33" t="s">
        <v>2082</v>
      </c>
      <c r="R107" s="33" t="s">
        <v>2196</v>
      </c>
      <c r="S107" s="33" t="s">
        <v>2084</v>
      </c>
      <c r="T107" s="33" t="s">
        <v>2083</v>
      </c>
      <c r="U107" s="35" t="s">
        <v>1121</v>
      </c>
      <c r="V107" s="36" t="s">
        <v>664</v>
      </c>
      <c r="W107" s="36" t="s">
        <v>664</v>
      </c>
      <c r="X107" s="36" t="s">
        <v>664</v>
      </c>
      <c r="Y107" s="37"/>
    </row>
    <row r="108" ht="23" hidden="1" customHeight="1" spans="1:25">
      <c r="A108" s="31" t="s">
        <v>1147</v>
      </c>
      <c r="B108" s="31" t="s">
        <v>20</v>
      </c>
      <c r="C108" s="31" t="s">
        <v>2811</v>
      </c>
      <c r="D108" s="31" t="s">
        <v>2812</v>
      </c>
      <c r="E108" s="32">
        <v>42717</v>
      </c>
      <c r="F108" s="31" t="s">
        <v>2806</v>
      </c>
      <c r="G108" s="31" t="s">
        <v>2095</v>
      </c>
      <c r="H108" s="33">
        <v>5</v>
      </c>
      <c r="I108" s="33">
        <v>4</v>
      </c>
      <c r="J108" s="34">
        <v>20000</v>
      </c>
      <c r="K108" s="34">
        <v>19000</v>
      </c>
      <c r="L108" s="34">
        <v>1000</v>
      </c>
      <c r="M108" s="33" t="s">
        <v>2079</v>
      </c>
      <c r="N108" s="33" t="s">
        <v>2110</v>
      </c>
      <c r="O108" s="33" t="s">
        <v>1997</v>
      </c>
      <c r="P108" s="33" t="s">
        <v>2196</v>
      </c>
      <c r="Q108" s="33" t="s">
        <v>2082</v>
      </c>
      <c r="R108" s="33" t="s">
        <v>2196</v>
      </c>
      <c r="S108" s="33" t="s">
        <v>2084</v>
      </c>
      <c r="T108" s="33" t="s">
        <v>2083</v>
      </c>
      <c r="U108" s="35" t="s">
        <v>1121</v>
      </c>
      <c r="V108" s="36" t="s">
        <v>664</v>
      </c>
      <c r="W108" s="36" t="s">
        <v>664</v>
      </c>
      <c r="X108" s="36" t="s">
        <v>664</v>
      </c>
      <c r="Y108" s="37"/>
    </row>
    <row r="109" ht="23" hidden="1" customHeight="1" spans="1:25">
      <c r="A109" s="31" t="s">
        <v>1147</v>
      </c>
      <c r="B109" s="31" t="s">
        <v>20</v>
      </c>
      <c r="C109" s="31" t="s">
        <v>2815</v>
      </c>
      <c r="D109" s="31" t="s">
        <v>2816</v>
      </c>
      <c r="E109" s="32">
        <v>42717</v>
      </c>
      <c r="F109" s="31" t="s">
        <v>2806</v>
      </c>
      <c r="G109" s="31" t="s">
        <v>2169</v>
      </c>
      <c r="H109" s="33">
        <v>5</v>
      </c>
      <c r="I109" s="33">
        <v>1</v>
      </c>
      <c r="J109" s="34">
        <v>18000</v>
      </c>
      <c r="K109" s="34">
        <v>17100</v>
      </c>
      <c r="L109" s="34">
        <v>900</v>
      </c>
      <c r="M109" s="33" t="s">
        <v>2079</v>
      </c>
      <c r="N109" s="33" t="s">
        <v>2096</v>
      </c>
      <c r="O109" s="33" t="s">
        <v>1997</v>
      </c>
      <c r="P109" s="33" t="s">
        <v>2196</v>
      </c>
      <c r="Q109" s="33" t="s">
        <v>2082</v>
      </c>
      <c r="R109" s="33" t="s">
        <v>2196</v>
      </c>
      <c r="S109" s="33" t="s">
        <v>2084</v>
      </c>
      <c r="T109" s="33" t="s">
        <v>2083</v>
      </c>
      <c r="U109" s="35" t="s">
        <v>1121</v>
      </c>
      <c r="V109" s="36" t="s">
        <v>664</v>
      </c>
      <c r="W109" s="36" t="s">
        <v>664</v>
      </c>
      <c r="X109" s="36" t="s">
        <v>664</v>
      </c>
      <c r="Y109" s="37"/>
    </row>
    <row r="110" ht="23" hidden="1" customHeight="1" spans="1:25">
      <c r="A110" s="31" t="s">
        <v>1147</v>
      </c>
      <c r="B110" s="31" t="s">
        <v>20</v>
      </c>
      <c r="C110" s="31" t="s">
        <v>2817</v>
      </c>
      <c r="D110" s="31" t="s">
        <v>2818</v>
      </c>
      <c r="E110" s="32">
        <v>42717</v>
      </c>
      <c r="F110" s="31" t="s">
        <v>2806</v>
      </c>
      <c r="G110" s="31" t="s">
        <v>2243</v>
      </c>
      <c r="H110" s="33">
        <v>1</v>
      </c>
      <c r="I110" s="33">
        <v>1</v>
      </c>
      <c r="J110" s="34">
        <v>2000</v>
      </c>
      <c r="K110" s="34">
        <v>1900</v>
      </c>
      <c r="L110" s="34">
        <v>100</v>
      </c>
      <c r="M110" s="33" t="s">
        <v>2123</v>
      </c>
      <c r="N110" s="33" t="s">
        <v>2124</v>
      </c>
      <c r="O110" s="33" t="s">
        <v>1997</v>
      </c>
      <c r="P110" s="33" t="s">
        <v>2196</v>
      </c>
      <c r="Q110" s="33" t="s">
        <v>2082</v>
      </c>
      <c r="R110" s="33" t="s">
        <v>2145</v>
      </c>
      <c r="S110" s="33" t="s">
        <v>2084</v>
      </c>
      <c r="T110" s="33" t="s">
        <v>2083</v>
      </c>
      <c r="U110" s="35" t="s">
        <v>1121</v>
      </c>
      <c r="V110" s="36" t="s">
        <v>664</v>
      </c>
      <c r="W110" s="36" t="s">
        <v>664</v>
      </c>
      <c r="X110" s="36" t="s">
        <v>664</v>
      </c>
      <c r="Y110" s="37"/>
    </row>
    <row r="111" ht="23" hidden="1" customHeight="1" spans="1:25">
      <c r="A111" s="31" t="s">
        <v>1147</v>
      </c>
      <c r="B111" s="31" t="s">
        <v>20</v>
      </c>
      <c r="C111" s="31" t="s">
        <v>2819</v>
      </c>
      <c r="D111" s="31" t="s">
        <v>2820</v>
      </c>
      <c r="E111" s="32">
        <v>42717</v>
      </c>
      <c r="F111" s="31" t="s">
        <v>2806</v>
      </c>
      <c r="G111" s="31" t="s">
        <v>2095</v>
      </c>
      <c r="H111" s="33">
        <v>1</v>
      </c>
      <c r="I111" s="33">
        <v>5000</v>
      </c>
      <c r="J111" s="34">
        <v>6000</v>
      </c>
      <c r="K111" s="34">
        <v>5700</v>
      </c>
      <c r="L111" s="34">
        <v>300</v>
      </c>
      <c r="M111" s="33" t="s">
        <v>2123</v>
      </c>
      <c r="N111" s="33" t="s">
        <v>2124</v>
      </c>
      <c r="O111" s="33" t="s">
        <v>1997</v>
      </c>
      <c r="P111" s="33" t="s">
        <v>2196</v>
      </c>
      <c r="Q111" s="33" t="s">
        <v>2082</v>
      </c>
      <c r="R111" s="33" t="s">
        <v>2145</v>
      </c>
      <c r="S111" s="33" t="s">
        <v>2084</v>
      </c>
      <c r="T111" s="33" t="s">
        <v>2083</v>
      </c>
      <c r="U111" s="35" t="s">
        <v>1121</v>
      </c>
      <c r="V111" s="36" t="s">
        <v>664</v>
      </c>
      <c r="W111" s="36" t="s">
        <v>664</v>
      </c>
      <c r="X111" s="36" t="s">
        <v>664</v>
      </c>
      <c r="Y111" s="37"/>
    </row>
    <row r="112" ht="23" hidden="1" customHeight="1" spans="1:25">
      <c r="A112" s="31" t="s">
        <v>1147</v>
      </c>
      <c r="B112" s="31" t="s">
        <v>20</v>
      </c>
      <c r="C112" s="31" t="s">
        <v>2821</v>
      </c>
      <c r="D112" s="31" t="s">
        <v>2822</v>
      </c>
      <c r="E112" s="32">
        <v>42717</v>
      </c>
      <c r="F112" s="31" t="s">
        <v>2806</v>
      </c>
      <c r="G112" s="31" t="s">
        <v>2095</v>
      </c>
      <c r="H112" s="33">
        <v>1</v>
      </c>
      <c r="I112" s="33">
        <v>10000</v>
      </c>
      <c r="J112" s="34">
        <v>16000</v>
      </c>
      <c r="K112" s="34">
        <v>15200</v>
      </c>
      <c r="L112" s="34">
        <v>800</v>
      </c>
      <c r="M112" s="33" t="s">
        <v>2123</v>
      </c>
      <c r="N112" s="33" t="s">
        <v>2124</v>
      </c>
      <c r="O112" s="33" t="s">
        <v>1997</v>
      </c>
      <c r="P112" s="33" t="s">
        <v>2196</v>
      </c>
      <c r="Q112" s="33" t="s">
        <v>2082</v>
      </c>
      <c r="R112" s="33" t="s">
        <v>2145</v>
      </c>
      <c r="S112" s="33" t="s">
        <v>2084</v>
      </c>
      <c r="T112" s="33" t="s">
        <v>2083</v>
      </c>
      <c r="U112" s="35" t="s">
        <v>1121</v>
      </c>
      <c r="V112" s="36" t="s">
        <v>664</v>
      </c>
      <c r="W112" s="36" t="s">
        <v>664</v>
      </c>
      <c r="X112" s="36" t="s">
        <v>664</v>
      </c>
      <c r="Y112" s="37"/>
    </row>
    <row r="113" ht="23" hidden="1" customHeight="1" spans="1:25">
      <c r="A113" s="31" t="s">
        <v>1147</v>
      </c>
      <c r="B113" s="31" t="s">
        <v>20</v>
      </c>
      <c r="C113" s="31" t="s">
        <v>2824</v>
      </c>
      <c r="D113" s="31" t="s">
        <v>2825</v>
      </c>
      <c r="E113" s="32">
        <v>42717</v>
      </c>
      <c r="F113" s="31" t="s">
        <v>2806</v>
      </c>
      <c r="G113" s="31" t="s">
        <v>2095</v>
      </c>
      <c r="H113" s="33">
        <v>1</v>
      </c>
      <c r="I113" s="33">
        <v>50000</v>
      </c>
      <c r="J113" s="34">
        <v>3500</v>
      </c>
      <c r="K113" s="34">
        <v>3325</v>
      </c>
      <c r="L113" s="34">
        <v>175</v>
      </c>
      <c r="M113" s="33" t="s">
        <v>2123</v>
      </c>
      <c r="N113" s="33" t="s">
        <v>2124</v>
      </c>
      <c r="O113" s="33" t="s">
        <v>1997</v>
      </c>
      <c r="P113" s="33" t="s">
        <v>2196</v>
      </c>
      <c r="Q113" s="33" t="s">
        <v>2082</v>
      </c>
      <c r="R113" s="33" t="s">
        <v>2145</v>
      </c>
      <c r="S113" s="33" t="s">
        <v>2084</v>
      </c>
      <c r="T113" s="33" t="s">
        <v>2083</v>
      </c>
      <c r="U113" s="35" t="s">
        <v>1121</v>
      </c>
      <c r="V113" s="36" t="s">
        <v>664</v>
      </c>
      <c r="W113" s="36" t="s">
        <v>664</v>
      </c>
      <c r="X113" s="36" t="s">
        <v>664</v>
      </c>
      <c r="Y113" s="37"/>
    </row>
    <row r="114" ht="23" hidden="1" customHeight="1" spans="1:25">
      <c r="A114" s="31" t="s">
        <v>1147</v>
      </c>
      <c r="B114" s="31" t="s">
        <v>20</v>
      </c>
      <c r="C114" s="31" t="s">
        <v>2826</v>
      </c>
      <c r="D114" s="31" t="s">
        <v>2827</v>
      </c>
      <c r="E114" s="32">
        <v>42717</v>
      </c>
      <c r="F114" s="31" t="s">
        <v>2806</v>
      </c>
      <c r="G114" s="31" t="s">
        <v>2095</v>
      </c>
      <c r="H114" s="33">
        <v>3</v>
      </c>
      <c r="I114" s="33">
        <v>4</v>
      </c>
      <c r="J114" s="34">
        <v>600</v>
      </c>
      <c r="K114" s="34">
        <v>570</v>
      </c>
      <c r="L114" s="34">
        <v>30</v>
      </c>
      <c r="M114" s="33" t="s">
        <v>2123</v>
      </c>
      <c r="N114" s="33" t="s">
        <v>2124</v>
      </c>
      <c r="O114" s="33" t="s">
        <v>1997</v>
      </c>
      <c r="P114" s="33" t="s">
        <v>2196</v>
      </c>
      <c r="Q114" s="33" t="s">
        <v>2082</v>
      </c>
      <c r="R114" s="33" t="s">
        <v>2145</v>
      </c>
      <c r="S114" s="33" t="s">
        <v>2084</v>
      </c>
      <c r="T114" s="33" t="s">
        <v>2083</v>
      </c>
      <c r="U114" s="35" t="s">
        <v>1121</v>
      </c>
      <c r="V114" s="36" t="s">
        <v>664</v>
      </c>
      <c r="W114" s="36" t="s">
        <v>664</v>
      </c>
      <c r="X114" s="36" t="s">
        <v>664</v>
      </c>
      <c r="Y114" s="37"/>
    </row>
    <row r="115" ht="23" hidden="1" customHeight="1" spans="1:25">
      <c r="A115" s="31" t="s">
        <v>1133</v>
      </c>
      <c r="B115" s="31" t="s">
        <v>20</v>
      </c>
      <c r="C115" s="31" t="s">
        <v>2843</v>
      </c>
      <c r="D115" s="31" t="s">
        <v>2844</v>
      </c>
      <c r="E115" s="32">
        <v>42902</v>
      </c>
      <c r="F115" s="31" t="s">
        <v>1541</v>
      </c>
      <c r="G115" s="31" t="s">
        <v>2845</v>
      </c>
      <c r="H115" s="33">
        <v>10</v>
      </c>
      <c r="I115" s="33">
        <v>1</v>
      </c>
      <c r="J115" s="34">
        <v>26126.3417261331</v>
      </c>
      <c r="K115" s="34">
        <v>18408.1849412046</v>
      </c>
      <c r="L115" s="34">
        <v>7718.15678492849</v>
      </c>
      <c r="M115" s="33" t="s">
        <v>2079</v>
      </c>
      <c r="N115" s="33" t="s">
        <v>2089</v>
      </c>
      <c r="O115" s="33" t="s">
        <v>1997</v>
      </c>
      <c r="P115" s="33" t="s">
        <v>2196</v>
      </c>
      <c r="Q115" s="33" t="s">
        <v>2082</v>
      </c>
      <c r="R115" s="33" t="s">
        <v>2214</v>
      </c>
      <c r="S115" s="33" t="s">
        <v>2084</v>
      </c>
      <c r="T115" s="33" t="s">
        <v>2083</v>
      </c>
      <c r="U115" s="35" t="s">
        <v>1125</v>
      </c>
      <c r="V115" s="36" t="s">
        <v>664</v>
      </c>
      <c r="W115" s="36" t="s">
        <v>664</v>
      </c>
      <c r="X115" s="36" t="s">
        <v>664</v>
      </c>
      <c r="Y115" s="37"/>
    </row>
    <row r="116" ht="23" hidden="1" customHeight="1" spans="1:25">
      <c r="A116" s="31" t="s">
        <v>1133</v>
      </c>
      <c r="B116" s="31" t="s">
        <v>20</v>
      </c>
      <c r="C116" s="31" t="s">
        <v>2850</v>
      </c>
      <c r="D116" s="31" t="s">
        <v>2851</v>
      </c>
      <c r="E116" s="32">
        <v>42902</v>
      </c>
      <c r="F116" s="31" t="s">
        <v>835</v>
      </c>
      <c r="G116" s="31" t="s">
        <v>2830</v>
      </c>
      <c r="H116" s="33">
        <v>10</v>
      </c>
      <c r="I116" s="33">
        <v>1</v>
      </c>
      <c r="J116" s="34">
        <v>388275.901227097</v>
      </c>
      <c r="K116" s="34">
        <v>273572.728739592</v>
      </c>
      <c r="L116" s="34">
        <v>114703.172487505</v>
      </c>
      <c r="M116" s="33" t="s">
        <v>2079</v>
      </c>
      <c r="N116" s="33" t="s">
        <v>2089</v>
      </c>
      <c r="O116" s="33" t="s">
        <v>1997</v>
      </c>
      <c r="P116" s="33" t="s">
        <v>2081</v>
      </c>
      <c r="Q116" s="33" t="s">
        <v>2082</v>
      </c>
      <c r="R116" s="33" t="s">
        <v>2083</v>
      </c>
      <c r="S116" s="33" t="s">
        <v>2084</v>
      </c>
      <c r="T116" s="33" t="s">
        <v>2083</v>
      </c>
      <c r="U116" s="35" t="s">
        <v>1125</v>
      </c>
      <c r="V116" s="36" t="s">
        <v>664</v>
      </c>
      <c r="W116" s="36" t="s">
        <v>664</v>
      </c>
      <c r="X116" s="36" t="s">
        <v>664</v>
      </c>
      <c r="Y116" s="37"/>
    </row>
    <row r="117" ht="23" hidden="1" customHeight="1" spans="1:25">
      <c r="A117" s="31" t="s">
        <v>1133</v>
      </c>
      <c r="B117" s="31" t="s">
        <v>20</v>
      </c>
      <c r="C117" s="31" t="s">
        <v>2852</v>
      </c>
      <c r="D117" s="31" t="s">
        <v>2853</v>
      </c>
      <c r="E117" s="32">
        <v>42902</v>
      </c>
      <c r="F117" s="31" t="s">
        <v>835</v>
      </c>
      <c r="G117" s="31" t="s">
        <v>2833</v>
      </c>
      <c r="H117" s="33">
        <v>20</v>
      </c>
      <c r="I117" s="33">
        <v>1</v>
      </c>
      <c r="J117" s="34">
        <v>86748.5064440694</v>
      </c>
      <c r="K117" s="34">
        <v>30560.7759160253</v>
      </c>
      <c r="L117" s="34">
        <v>56187.7305280441</v>
      </c>
      <c r="M117" s="33" t="s">
        <v>2079</v>
      </c>
      <c r="N117" s="33" t="s">
        <v>2080</v>
      </c>
      <c r="O117" s="33" t="s">
        <v>1997</v>
      </c>
      <c r="P117" s="33" t="s">
        <v>2081</v>
      </c>
      <c r="Q117" s="33" t="s">
        <v>2082</v>
      </c>
      <c r="R117" s="33" t="s">
        <v>2083</v>
      </c>
      <c r="S117" s="33" t="s">
        <v>2084</v>
      </c>
      <c r="T117" s="33" t="s">
        <v>2083</v>
      </c>
      <c r="U117" s="35" t="s">
        <v>1125</v>
      </c>
      <c r="V117" s="36" t="s">
        <v>664</v>
      </c>
      <c r="W117" s="36" t="s">
        <v>664</v>
      </c>
      <c r="X117" s="36" t="s">
        <v>664</v>
      </c>
      <c r="Y117" s="37"/>
    </row>
    <row r="118" ht="23" hidden="1" customHeight="1" spans="1:25">
      <c r="A118" s="31" t="s">
        <v>1133</v>
      </c>
      <c r="B118" s="31" t="s">
        <v>20</v>
      </c>
      <c r="C118" s="31" t="s">
        <v>2854</v>
      </c>
      <c r="D118" s="31" t="s">
        <v>2855</v>
      </c>
      <c r="E118" s="32">
        <v>42902</v>
      </c>
      <c r="F118" s="31" t="s">
        <v>835</v>
      </c>
      <c r="G118" s="31" t="s">
        <v>2836</v>
      </c>
      <c r="H118" s="33">
        <v>10</v>
      </c>
      <c r="I118" s="33">
        <v>1</v>
      </c>
      <c r="J118" s="34">
        <v>149819.40316297</v>
      </c>
      <c r="K118" s="34">
        <v>105560.254478576</v>
      </c>
      <c r="L118" s="34">
        <v>44259.1486843941</v>
      </c>
      <c r="M118" s="33" t="s">
        <v>2079</v>
      </c>
      <c r="N118" s="33" t="s">
        <v>2089</v>
      </c>
      <c r="O118" s="33" t="s">
        <v>1997</v>
      </c>
      <c r="P118" s="33" t="s">
        <v>2081</v>
      </c>
      <c r="Q118" s="33" t="s">
        <v>2082</v>
      </c>
      <c r="R118" s="33" t="s">
        <v>2083</v>
      </c>
      <c r="S118" s="33" t="s">
        <v>2084</v>
      </c>
      <c r="T118" s="33" t="s">
        <v>2083</v>
      </c>
      <c r="U118" s="35" t="s">
        <v>1125</v>
      </c>
      <c r="V118" s="36" t="s">
        <v>664</v>
      </c>
      <c r="W118" s="36" t="s">
        <v>664</v>
      </c>
      <c r="X118" s="36" t="s">
        <v>664</v>
      </c>
      <c r="Y118" s="37"/>
    </row>
    <row r="119" ht="23" hidden="1" customHeight="1" spans="1:25">
      <c r="A119" s="31" t="s">
        <v>1133</v>
      </c>
      <c r="B119" s="31" t="s">
        <v>20</v>
      </c>
      <c r="C119" s="31" t="s">
        <v>2856</v>
      </c>
      <c r="D119" s="31" t="s">
        <v>2857</v>
      </c>
      <c r="E119" s="32">
        <v>42902</v>
      </c>
      <c r="F119" s="31" t="s">
        <v>835</v>
      </c>
      <c r="G119" s="31" t="s">
        <v>2858</v>
      </c>
      <c r="H119" s="33">
        <v>10</v>
      </c>
      <c r="I119" s="33">
        <v>1</v>
      </c>
      <c r="J119" s="34">
        <v>149632.685335101</v>
      </c>
      <c r="K119" s="34">
        <v>105428.696209023</v>
      </c>
      <c r="L119" s="34">
        <v>44203.9891260778</v>
      </c>
      <c r="M119" s="33" t="s">
        <v>2079</v>
      </c>
      <c r="N119" s="33" t="s">
        <v>2089</v>
      </c>
      <c r="O119" s="33" t="s">
        <v>1997</v>
      </c>
      <c r="P119" s="33" t="s">
        <v>2081</v>
      </c>
      <c r="Q119" s="33" t="s">
        <v>2082</v>
      </c>
      <c r="R119" s="33" t="s">
        <v>2083</v>
      </c>
      <c r="S119" s="33" t="s">
        <v>2084</v>
      </c>
      <c r="T119" s="33" t="s">
        <v>2083</v>
      </c>
      <c r="U119" s="35" t="s">
        <v>1125</v>
      </c>
      <c r="V119" s="36" t="s">
        <v>664</v>
      </c>
      <c r="W119" s="36" t="s">
        <v>664</v>
      </c>
      <c r="X119" s="36" t="s">
        <v>664</v>
      </c>
      <c r="Y119" s="37"/>
    </row>
    <row r="120" ht="23" hidden="1" customHeight="1" spans="1:25">
      <c r="A120" s="31" t="s">
        <v>1133</v>
      </c>
      <c r="B120" s="31" t="s">
        <v>20</v>
      </c>
      <c r="C120" s="31" t="s">
        <v>2859</v>
      </c>
      <c r="D120" s="31" t="s">
        <v>2860</v>
      </c>
      <c r="E120" s="32">
        <v>42902</v>
      </c>
      <c r="F120" s="31" t="s">
        <v>835</v>
      </c>
      <c r="G120" s="31" t="s">
        <v>2861</v>
      </c>
      <c r="H120" s="33">
        <v>10</v>
      </c>
      <c r="I120" s="33">
        <v>1</v>
      </c>
      <c r="J120" s="34">
        <v>44335.608997107</v>
      </c>
      <c r="K120" s="34">
        <v>31238.131172545</v>
      </c>
      <c r="L120" s="34">
        <v>13097.477824562</v>
      </c>
      <c r="M120" s="33" t="s">
        <v>2079</v>
      </c>
      <c r="N120" s="33" t="s">
        <v>2089</v>
      </c>
      <c r="O120" s="33" t="s">
        <v>1997</v>
      </c>
      <c r="P120" s="33" t="s">
        <v>2081</v>
      </c>
      <c r="Q120" s="33" t="s">
        <v>2082</v>
      </c>
      <c r="R120" s="33" t="s">
        <v>2083</v>
      </c>
      <c r="S120" s="33" t="s">
        <v>2084</v>
      </c>
      <c r="T120" s="33" t="s">
        <v>2083</v>
      </c>
      <c r="U120" s="35" t="s">
        <v>1125</v>
      </c>
      <c r="V120" s="36" t="s">
        <v>664</v>
      </c>
      <c r="W120" s="36" t="s">
        <v>664</v>
      </c>
      <c r="X120" s="36" t="s">
        <v>664</v>
      </c>
      <c r="Y120" s="37"/>
    </row>
    <row r="121" ht="23" hidden="1" customHeight="1" spans="1:25">
      <c r="A121" s="31" t="s">
        <v>1133</v>
      </c>
      <c r="B121" s="31" t="s">
        <v>20</v>
      </c>
      <c r="C121" s="31" t="s">
        <v>2862</v>
      </c>
      <c r="D121" s="31" t="s">
        <v>2863</v>
      </c>
      <c r="E121" s="32">
        <v>42902</v>
      </c>
      <c r="F121" s="31" t="s">
        <v>835</v>
      </c>
      <c r="G121" s="31" t="s">
        <v>2078</v>
      </c>
      <c r="H121" s="33">
        <v>5</v>
      </c>
      <c r="I121" s="33">
        <v>1</v>
      </c>
      <c r="J121" s="34">
        <v>5655.05034233365</v>
      </c>
      <c r="K121" s="34">
        <v>5372.29782521697</v>
      </c>
      <c r="L121" s="34">
        <v>282.752517116683</v>
      </c>
      <c r="M121" s="33" t="s">
        <v>2079</v>
      </c>
      <c r="N121" s="33" t="s">
        <v>2089</v>
      </c>
      <c r="O121" s="33" t="s">
        <v>1997</v>
      </c>
      <c r="P121" s="33" t="s">
        <v>2081</v>
      </c>
      <c r="Q121" s="33" t="s">
        <v>2082</v>
      </c>
      <c r="R121" s="33" t="s">
        <v>2083</v>
      </c>
      <c r="S121" s="33" t="s">
        <v>2084</v>
      </c>
      <c r="T121" s="33" t="s">
        <v>2083</v>
      </c>
      <c r="U121" s="35" t="s">
        <v>1125</v>
      </c>
      <c r="V121" s="36" t="s">
        <v>664</v>
      </c>
      <c r="W121" s="36" t="s">
        <v>664</v>
      </c>
      <c r="X121" s="36" t="s">
        <v>664</v>
      </c>
      <c r="Y121" s="37"/>
    </row>
    <row r="122" ht="23" hidden="1" customHeight="1" spans="1:25">
      <c r="A122" s="31" t="s">
        <v>1133</v>
      </c>
      <c r="B122" s="31" t="s">
        <v>20</v>
      </c>
      <c r="C122" s="31" t="s">
        <v>2864</v>
      </c>
      <c r="D122" s="31" t="s">
        <v>2865</v>
      </c>
      <c r="E122" s="32">
        <v>42902</v>
      </c>
      <c r="F122" s="31" t="s">
        <v>835</v>
      </c>
      <c r="G122" s="31" t="s">
        <v>2243</v>
      </c>
      <c r="H122" s="33">
        <v>5</v>
      </c>
      <c r="I122" s="33">
        <v>1</v>
      </c>
      <c r="J122" s="34">
        <v>4750.24666104147</v>
      </c>
      <c r="K122" s="34">
        <v>4512.7343279894</v>
      </c>
      <c r="L122" s="34">
        <v>237.512333052074</v>
      </c>
      <c r="M122" s="33" t="s">
        <v>2079</v>
      </c>
      <c r="N122" s="33" t="s">
        <v>2089</v>
      </c>
      <c r="O122" s="33" t="s">
        <v>1997</v>
      </c>
      <c r="P122" s="33" t="s">
        <v>2081</v>
      </c>
      <c r="Q122" s="33" t="s">
        <v>2082</v>
      </c>
      <c r="R122" s="33" t="s">
        <v>2083</v>
      </c>
      <c r="S122" s="33" t="s">
        <v>2084</v>
      </c>
      <c r="T122" s="33" t="s">
        <v>2083</v>
      </c>
      <c r="U122" s="35" t="s">
        <v>1125</v>
      </c>
      <c r="V122" s="36" t="s">
        <v>664</v>
      </c>
      <c r="W122" s="36" t="s">
        <v>664</v>
      </c>
      <c r="X122" s="36" t="s">
        <v>664</v>
      </c>
      <c r="Y122" s="37"/>
    </row>
    <row r="123" ht="23" hidden="1" customHeight="1" spans="1:25">
      <c r="A123" s="31" t="s">
        <v>1133</v>
      </c>
      <c r="B123" s="31" t="s">
        <v>20</v>
      </c>
      <c r="C123" s="31" t="s">
        <v>2866</v>
      </c>
      <c r="D123" s="31" t="s">
        <v>2867</v>
      </c>
      <c r="E123" s="32">
        <v>42902</v>
      </c>
      <c r="F123" s="31" t="s">
        <v>1541</v>
      </c>
      <c r="G123" s="31" t="s">
        <v>2635</v>
      </c>
      <c r="H123" s="33">
        <v>5</v>
      </c>
      <c r="I123" s="33">
        <v>1</v>
      </c>
      <c r="J123" s="34">
        <v>60200</v>
      </c>
      <c r="K123" s="34">
        <v>57190</v>
      </c>
      <c r="L123" s="34">
        <v>4010</v>
      </c>
      <c r="M123" s="33" t="s">
        <v>2079</v>
      </c>
      <c r="N123" s="33" t="s">
        <v>2356</v>
      </c>
      <c r="O123" s="33" t="s">
        <v>1997</v>
      </c>
      <c r="P123" s="33" t="s">
        <v>2196</v>
      </c>
      <c r="Q123" s="33" t="s">
        <v>2082</v>
      </c>
      <c r="R123" s="33" t="s">
        <v>2214</v>
      </c>
      <c r="S123" s="33" t="s">
        <v>2084</v>
      </c>
      <c r="T123" s="33" t="s">
        <v>2083</v>
      </c>
      <c r="U123" s="35" t="s">
        <v>1125</v>
      </c>
      <c r="V123" s="36" t="s">
        <v>664</v>
      </c>
      <c r="W123" s="36" t="s">
        <v>664</v>
      </c>
      <c r="X123" s="36" t="s">
        <v>664</v>
      </c>
      <c r="Y123" s="37"/>
    </row>
    <row r="124" ht="23" hidden="1" customHeight="1" spans="1:25">
      <c r="A124" s="31" t="s">
        <v>1133</v>
      </c>
      <c r="B124" s="31" t="s">
        <v>20</v>
      </c>
      <c r="C124" s="31" t="s">
        <v>2898</v>
      </c>
      <c r="D124" s="31" t="s">
        <v>2899</v>
      </c>
      <c r="E124" s="32">
        <v>42902</v>
      </c>
      <c r="F124" s="31" t="s">
        <v>835</v>
      </c>
      <c r="G124" s="31" t="s">
        <v>2095</v>
      </c>
      <c r="H124" s="33">
        <v>5</v>
      </c>
      <c r="I124" s="33">
        <v>1</v>
      </c>
      <c r="J124" s="34"/>
      <c r="K124" s="34"/>
      <c r="L124" s="34"/>
      <c r="M124" s="33" t="s">
        <v>2079</v>
      </c>
      <c r="N124" s="33" t="s">
        <v>2096</v>
      </c>
      <c r="O124" s="33" t="s">
        <v>1997</v>
      </c>
      <c r="P124" s="33" t="s">
        <v>2081</v>
      </c>
      <c r="Q124" s="33" t="s">
        <v>2082</v>
      </c>
      <c r="R124" s="33" t="s">
        <v>2083</v>
      </c>
      <c r="S124" s="33" t="s">
        <v>2084</v>
      </c>
      <c r="T124" s="33" t="s">
        <v>2083</v>
      </c>
      <c r="U124" s="35" t="s">
        <v>1125</v>
      </c>
      <c r="V124" s="36" t="s">
        <v>664</v>
      </c>
      <c r="W124" s="36" t="s">
        <v>664</v>
      </c>
      <c r="X124" s="36" t="s">
        <v>664</v>
      </c>
      <c r="Y124" s="37"/>
    </row>
    <row r="125" ht="23" hidden="1" customHeight="1" spans="1:25">
      <c r="A125" s="31" t="s">
        <v>1133</v>
      </c>
      <c r="B125" s="31" t="s">
        <v>20</v>
      </c>
      <c r="C125" s="31" t="s">
        <v>2900</v>
      </c>
      <c r="D125" s="31" t="s">
        <v>2901</v>
      </c>
      <c r="E125" s="32">
        <v>42902</v>
      </c>
      <c r="F125" s="31" t="s">
        <v>835</v>
      </c>
      <c r="G125" s="31" t="s">
        <v>2095</v>
      </c>
      <c r="H125" s="33">
        <v>5</v>
      </c>
      <c r="I125" s="33">
        <v>3</v>
      </c>
      <c r="J125" s="34"/>
      <c r="K125" s="34"/>
      <c r="L125" s="34"/>
      <c r="M125" s="33" t="s">
        <v>2079</v>
      </c>
      <c r="N125" s="33" t="s">
        <v>2096</v>
      </c>
      <c r="O125" s="33" t="s">
        <v>1997</v>
      </c>
      <c r="P125" s="33" t="s">
        <v>2081</v>
      </c>
      <c r="Q125" s="33" t="s">
        <v>2082</v>
      </c>
      <c r="R125" s="33" t="s">
        <v>2083</v>
      </c>
      <c r="S125" s="33" t="s">
        <v>2084</v>
      </c>
      <c r="T125" s="33" t="s">
        <v>2083</v>
      </c>
      <c r="U125" s="35" t="s">
        <v>1125</v>
      </c>
      <c r="V125" s="36" t="s">
        <v>664</v>
      </c>
      <c r="W125" s="36" t="s">
        <v>664</v>
      </c>
      <c r="X125" s="36" t="s">
        <v>664</v>
      </c>
      <c r="Y125" s="37"/>
    </row>
    <row r="126" ht="23" hidden="1" customHeight="1" spans="1:25">
      <c r="A126" s="31" t="s">
        <v>1133</v>
      </c>
      <c r="B126" s="31" t="s">
        <v>20</v>
      </c>
      <c r="C126" s="31" t="s">
        <v>2902</v>
      </c>
      <c r="D126" s="31" t="s">
        <v>2903</v>
      </c>
      <c r="E126" s="32">
        <v>42902</v>
      </c>
      <c r="F126" s="31" t="s">
        <v>835</v>
      </c>
      <c r="G126" s="31" t="s">
        <v>2095</v>
      </c>
      <c r="H126" s="33">
        <v>5</v>
      </c>
      <c r="I126" s="33">
        <v>2</v>
      </c>
      <c r="J126" s="34"/>
      <c r="K126" s="34"/>
      <c r="L126" s="34"/>
      <c r="M126" s="33" t="s">
        <v>2079</v>
      </c>
      <c r="N126" s="33" t="s">
        <v>2089</v>
      </c>
      <c r="O126" s="33" t="s">
        <v>1997</v>
      </c>
      <c r="P126" s="33" t="s">
        <v>2081</v>
      </c>
      <c r="Q126" s="33" t="s">
        <v>2082</v>
      </c>
      <c r="R126" s="33" t="s">
        <v>2083</v>
      </c>
      <c r="S126" s="33" t="s">
        <v>2084</v>
      </c>
      <c r="T126" s="33" t="s">
        <v>2083</v>
      </c>
      <c r="U126" s="35" t="s">
        <v>1125</v>
      </c>
      <c r="V126" s="36" t="s">
        <v>664</v>
      </c>
      <c r="W126" s="36" t="s">
        <v>664</v>
      </c>
      <c r="X126" s="36" t="s">
        <v>664</v>
      </c>
      <c r="Y126" s="37"/>
    </row>
    <row r="127" ht="23" hidden="1" customHeight="1" spans="1:25">
      <c r="A127" s="31" t="s">
        <v>1133</v>
      </c>
      <c r="B127" s="31" t="s">
        <v>20</v>
      </c>
      <c r="C127" s="31" t="s">
        <v>2904</v>
      </c>
      <c r="D127" s="31" t="s">
        <v>2905</v>
      </c>
      <c r="E127" s="32">
        <v>42902</v>
      </c>
      <c r="F127" s="31" t="s">
        <v>835</v>
      </c>
      <c r="G127" s="31" t="s">
        <v>2095</v>
      </c>
      <c r="H127" s="33">
        <v>5</v>
      </c>
      <c r="I127" s="33">
        <v>14</v>
      </c>
      <c r="J127" s="34"/>
      <c r="K127" s="34"/>
      <c r="L127" s="34"/>
      <c r="M127" s="33" t="s">
        <v>2079</v>
      </c>
      <c r="N127" s="33" t="s">
        <v>2096</v>
      </c>
      <c r="O127" s="33" t="s">
        <v>1997</v>
      </c>
      <c r="P127" s="33" t="s">
        <v>2081</v>
      </c>
      <c r="Q127" s="33" t="s">
        <v>2082</v>
      </c>
      <c r="R127" s="33" t="s">
        <v>2083</v>
      </c>
      <c r="S127" s="33" t="s">
        <v>2084</v>
      </c>
      <c r="T127" s="33" t="s">
        <v>2083</v>
      </c>
      <c r="U127" s="35" t="s">
        <v>1125</v>
      </c>
      <c r="V127" s="36" t="s">
        <v>664</v>
      </c>
      <c r="W127" s="36" t="s">
        <v>664</v>
      </c>
      <c r="X127" s="36" t="s">
        <v>664</v>
      </c>
      <c r="Y127" s="37"/>
    </row>
    <row r="128" ht="23" hidden="1" customHeight="1" spans="1:25">
      <c r="A128" s="31" t="s">
        <v>1133</v>
      </c>
      <c r="B128" s="31" t="s">
        <v>20</v>
      </c>
      <c r="C128" s="31" t="s">
        <v>2906</v>
      </c>
      <c r="D128" s="31" t="s">
        <v>2907</v>
      </c>
      <c r="E128" s="32">
        <v>42902</v>
      </c>
      <c r="F128" s="31" t="s">
        <v>835</v>
      </c>
      <c r="G128" s="31" t="s">
        <v>2635</v>
      </c>
      <c r="H128" s="33">
        <v>5</v>
      </c>
      <c r="I128" s="33">
        <v>1</v>
      </c>
      <c r="J128" s="34"/>
      <c r="K128" s="34"/>
      <c r="L128" s="34"/>
      <c r="M128" s="33" t="s">
        <v>2079</v>
      </c>
      <c r="N128" s="33" t="s">
        <v>2356</v>
      </c>
      <c r="O128" s="33" t="s">
        <v>1997</v>
      </c>
      <c r="P128" s="33" t="s">
        <v>2081</v>
      </c>
      <c r="Q128" s="33" t="s">
        <v>2082</v>
      </c>
      <c r="R128" s="33" t="s">
        <v>2083</v>
      </c>
      <c r="S128" s="33" t="s">
        <v>2084</v>
      </c>
      <c r="T128" s="33" t="s">
        <v>2083</v>
      </c>
      <c r="U128" s="35" t="s">
        <v>1125</v>
      </c>
      <c r="V128" s="36" t="s">
        <v>664</v>
      </c>
      <c r="W128" s="36" t="s">
        <v>664</v>
      </c>
      <c r="X128" s="36" t="s">
        <v>664</v>
      </c>
      <c r="Y128" s="37"/>
    </row>
    <row r="129" ht="23" hidden="1" customHeight="1" spans="1:25">
      <c r="A129" s="31" t="s">
        <v>1133</v>
      </c>
      <c r="B129" s="31" t="s">
        <v>20</v>
      </c>
      <c r="C129" s="31" t="s">
        <v>2908</v>
      </c>
      <c r="D129" s="31" t="s">
        <v>2909</v>
      </c>
      <c r="E129" s="32">
        <v>42902</v>
      </c>
      <c r="F129" s="31" t="s">
        <v>835</v>
      </c>
      <c r="G129" s="31" t="s">
        <v>2169</v>
      </c>
      <c r="H129" s="33">
        <v>5</v>
      </c>
      <c r="I129" s="33">
        <v>1</v>
      </c>
      <c r="J129" s="34"/>
      <c r="K129" s="34"/>
      <c r="L129" s="34"/>
      <c r="M129" s="33" t="s">
        <v>2079</v>
      </c>
      <c r="N129" s="33" t="s">
        <v>2096</v>
      </c>
      <c r="O129" s="33" t="s">
        <v>1997</v>
      </c>
      <c r="P129" s="33" t="s">
        <v>2081</v>
      </c>
      <c r="Q129" s="33" t="s">
        <v>2082</v>
      </c>
      <c r="R129" s="33" t="s">
        <v>2083</v>
      </c>
      <c r="S129" s="33" t="s">
        <v>2084</v>
      </c>
      <c r="T129" s="33" t="s">
        <v>2083</v>
      </c>
      <c r="U129" s="35" t="s">
        <v>1125</v>
      </c>
      <c r="V129" s="36" t="s">
        <v>664</v>
      </c>
      <c r="W129" s="36" t="s">
        <v>664</v>
      </c>
      <c r="X129" s="36" t="s">
        <v>664</v>
      </c>
      <c r="Y129" s="37"/>
    </row>
    <row r="130" ht="23" hidden="1" customHeight="1" spans="1:25">
      <c r="A130" s="31" t="s">
        <v>1133</v>
      </c>
      <c r="B130" s="31" t="s">
        <v>20</v>
      </c>
      <c r="C130" s="31" t="s">
        <v>2910</v>
      </c>
      <c r="D130" s="31" t="s">
        <v>2911</v>
      </c>
      <c r="E130" s="32">
        <v>42902</v>
      </c>
      <c r="F130" s="31" t="s">
        <v>835</v>
      </c>
      <c r="G130" s="31" t="s">
        <v>2169</v>
      </c>
      <c r="H130" s="33">
        <v>5</v>
      </c>
      <c r="I130" s="33">
        <v>1</v>
      </c>
      <c r="J130" s="34"/>
      <c r="K130" s="34"/>
      <c r="L130" s="34"/>
      <c r="M130" s="33" t="s">
        <v>2079</v>
      </c>
      <c r="N130" s="33" t="s">
        <v>2096</v>
      </c>
      <c r="O130" s="33" t="s">
        <v>1997</v>
      </c>
      <c r="P130" s="33" t="s">
        <v>2081</v>
      </c>
      <c r="Q130" s="33" t="s">
        <v>2082</v>
      </c>
      <c r="R130" s="33" t="s">
        <v>2083</v>
      </c>
      <c r="S130" s="33" t="s">
        <v>2084</v>
      </c>
      <c r="T130" s="33" t="s">
        <v>2083</v>
      </c>
      <c r="U130" s="35" t="s">
        <v>1125</v>
      </c>
      <c r="V130" s="36" t="s">
        <v>664</v>
      </c>
      <c r="W130" s="36" t="s">
        <v>664</v>
      </c>
      <c r="X130" s="36" t="s">
        <v>664</v>
      </c>
      <c r="Y130" s="37"/>
    </row>
    <row r="131" ht="23" hidden="1" customHeight="1" spans="1:25">
      <c r="A131" s="31" t="s">
        <v>1133</v>
      </c>
      <c r="B131" s="31" t="s">
        <v>20</v>
      </c>
      <c r="C131" s="31" t="s">
        <v>2912</v>
      </c>
      <c r="D131" s="31" t="s">
        <v>2913</v>
      </c>
      <c r="E131" s="32">
        <v>42902</v>
      </c>
      <c r="F131" s="31" t="s">
        <v>835</v>
      </c>
      <c r="G131" s="31" t="s">
        <v>2635</v>
      </c>
      <c r="H131" s="33">
        <v>5</v>
      </c>
      <c r="I131" s="33">
        <v>1</v>
      </c>
      <c r="J131" s="34"/>
      <c r="K131" s="34"/>
      <c r="L131" s="34"/>
      <c r="M131" s="33" t="s">
        <v>2079</v>
      </c>
      <c r="N131" s="33" t="s">
        <v>2356</v>
      </c>
      <c r="O131" s="33" t="s">
        <v>1997</v>
      </c>
      <c r="P131" s="33" t="s">
        <v>2081</v>
      </c>
      <c r="Q131" s="33" t="s">
        <v>2082</v>
      </c>
      <c r="R131" s="33" t="s">
        <v>2083</v>
      </c>
      <c r="S131" s="33" t="s">
        <v>2084</v>
      </c>
      <c r="T131" s="33" t="s">
        <v>2083</v>
      </c>
      <c r="U131" s="35" t="s">
        <v>1125</v>
      </c>
      <c r="V131" s="36" t="s">
        <v>664</v>
      </c>
      <c r="W131" s="36" t="s">
        <v>664</v>
      </c>
      <c r="X131" s="36" t="s">
        <v>664</v>
      </c>
      <c r="Y131" s="37"/>
    </row>
    <row r="132" ht="23" hidden="1" customHeight="1" spans="1:25">
      <c r="A132" s="31" t="s">
        <v>1133</v>
      </c>
      <c r="B132" s="31" t="s">
        <v>20</v>
      </c>
      <c r="C132" s="31" t="s">
        <v>2914</v>
      </c>
      <c r="D132" s="31" t="s">
        <v>2915</v>
      </c>
      <c r="E132" s="32">
        <v>42902</v>
      </c>
      <c r="F132" s="31" t="s">
        <v>835</v>
      </c>
      <c r="G132" s="31" t="s">
        <v>2095</v>
      </c>
      <c r="H132" s="33">
        <v>5</v>
      </c>
      <c r="I132" s="33">
        <v>1</v>
      </c>
      <c r="J132" s="34"/>
      <c r="K132" s="34"/>
      <c r="L132" s="34"/>
      <c r="M132" s="33" t="s">
        <v>2079</v>
      </c>
      <c r="N132" s="33" t="s">
        <v>2096</v>
      </c>
      <c r="O132" s="33" t="s">
        <v>1997</v>
      </c>
      <c r="P132" s="33" t="s">
        <v>2081</v>
      </c>
      <c r="Q132" s="33" t="s">
        <v>2082</v>
      </c>
      <c r="R132" s="33" t="s">
        <v>2083</v>
      </c>
      <c r="S132" s="33" t="s">
        <v>2084</v>
      </c>
      <c r="T132" s="33" t="s">
        <v>2083</v>
      </c>
      <c r="U132" s="35" t="s">
        <v>1125</v>
      </c>
      <c r="V132" s="36" t="s">
        <v>664</v>
      </c>
      <c r="W132" s="36" t="s">
        <v>664</v>
      </c>
      <c r="X132" s="36" t="s">
        <v>664</v>
      </c>
      <c r="Y132" s="37"/>
    </row>
    <row r="133" ht="23" hidden="1" customHeight="1" spans="1:25">
      <c r="A133" s="31" t="s">
        <v>1133</v>
      </c>
      <c r="B133" s="31" t="s">
        <v>20</v>
      </c>
      <c r="C133" s="31" t="s">
        <v>2916</v>
      </c>
      <c r="D133" s="31" t="s">
        <v>2917</v>
      </c>
      <c r="E133" s="32">
        <v>42902</v>
      </c>
      <c r="F133" s="31" t="s">
        <v>835</v>
      </c>
      <c r="G133" s="31" t="s">
        <v>2918</v>
      </c>
      <c r="H133" s="33">
        <v>5</v>
      </c>
      <c r="I133" s="33">
        <v>1</v>
      </c>
      <c r="J133" s="34"/>
      <c r="K133" s="34"/>
      <c r="L133" s="34"/>
      <c r="M133" s="33" t="s">
        <v>2079</v>
      </c>
      <c r="N133" s="33" t="s">
        <v>2096</v>
      </c>
      <c r="O133" s="33" t="s">
        <v>1997</v>
      </c>
      <c r="P133" s="33" t="s">
        <v>2081</v>
      </c>
      <c r="Q133" s="33" t="s">
        <v>2082</v>
      </c>
      <c r="R133" s="33" t="s">
        <v>2083</v>
      </c>
      <c r="S133" s="33" t="s">
        <v>2084</v>
      </c>
      <c r="T133" s="33" t="s">
        <v>2083</v>
      </c>
      <c r="U133" s="35" t="s">
        <v>1125</v>
      </c>
      <c r="V133" s="36" t="s">
        <v>664</v>
      </c>
      <c r="W133" s="36" t="s">
        <v>664</v>
      </c>
      <c r="X133" s="36" t="s">
        <v>664</v>
      </c>
      <c r="Y133" s="37"/>
    </row>
    <row r="134" ht="23" hidden="1" customHeight="1" spans="1:25">
      <c r="A134" s="31" t="s">
        <v>1133</v>
      </c>
      <c r="B134" s="31" t="s">
        <v>20</v>
      </c>
      <c r="C134" s="31" t="s">
        <v>2919</v>
      </c>
      <c r="D134" s="31" t="s">
        <v>2920</v>
      </c>
      <c r="E134" s="32">
        <v>42902</v>
      </c>
      <c r="F134" s="31" t="s">
        <v>835</v>
      </c>
      <c r="G134" s="31" t="s">
        <v>2095</v>
      </c>
      <c r="H134" s="33">
        <v>5</v>
      </c>
      <c r="I134" s="33">
        <v>2</v>
      </c>
      <c r="J134" s="34"/>
      <c r="K134" s="34"/>
      <c r="L134" s="34"/>
      <c r="M134" s="33" t="s">
        <v>2079</v>
      </c>
      <c r="N134" s="33" t="s">
        <v>2096</v>
      </c>
      <c r="O134" s="33" t="s">
        <v>1997</v>
      </c>
      <c r="P134" s="33" t="s">
        <v>2081</v>
      </c>
      <c r="Q134" s="33" t="s">
        <v>2082</v>
      </c>
      <c r="R134" s="33" t="s">
        <v>2083</v>
      </c>
      <c r="S134" s="33" t="s">
        <v>2084</v>
      </c>
      <c r="T134" s="33" t="s">
        <v>2083</v>
      </c>
      <c r="U134" s="35" t="s">
        <v>1125</v>
      </c>
      <c r="V134" s="36" t="s">
        <v>664</v>
      </c>
      <c r="W134" s="36" t="s">
        <v>664</v>
      </c>
      <c r="X134" s="36" t="s">
        <v>664</v>
      </c>
      <c r="Y134" s="37"/>
    </row>
    <row r="135" ht="23" hidden="1" customHeight="1" spans="1:25">
      <c r="A135" s="31" t="s">
        <v>1133</v>
      </c>
      <c r="B135" s="31" t="s">
        <v>20</v>
      </c>
      <c r="C135" s="31" t="s">
        <v>2921</v>
      </c>
      <c r="D135" s="31" t="s">
        <v>2922</v>
      </c>
      <c r="E135" s="32">
        <v>42902</v>
      </c>
      <c r="F135" s="31" t="s">
        <v>835</v>
      </c>
      <c r="G135" s="31" t="s">
        <v>2095</v>
      </c>
      <c r="H135" s="33">
        <v>5</v>
      </c>
      <c r="I135" s="33">
        <v>1</v>
      </c>
      <c r="J135" s="34"/>
      <c r="K135" s="34"/>
      <c r="L135" s="34"/>
      <c r="M135" s="33" t="s">
        <v>2079</v>
      </c>
      <c r="N135" s="33" t="s">
        <v>2096</v>
      </c>
      <c r="O135" s="33" t="s">
        <v>1997</v>
      </c>
      <c r="P135" s="33" t="s">
        <v>2081</v>
      </c>
      <c r="Q135" s="33" t="s">
        <v>2082</v>
      </c>
      <c r="R135" s="33" t="s">
        <v>2083</v>
      </c>
      <c r="S135" s="33" t="s">
        <v>2084</v>
      </c>
      <c r="T135" s="33" t="s">
        <v>2083</v>
      </c>
      <c r="U135" s="35" t="s">
        <v>1125</v>
      </c>
      <c r="V135" s="36" t="s">
        <v>664</v>
      </c>
      <c r="W135" s="36" t="s">
        <v>664</v>
      </c>
      <c r="X135" s="36" t="s">
        <v>664</v>
      </c>
      <c r="Y135" s="37"/>
    </row>
    <row r="136" ht="23" hidden="1" customHeight="1" spans="1:25">
      <c r="A136" s="31" t="s">
        <v>1133</v>
      </c>
      <c r="B136" s="31" t="s">
        <v>20</v>
      </c>
      <c r="C136" s="31" t="s">
        <v>2923</v>
      </c>
      <c r="D136" s="31" t="s">
        <v>2924</v>
      </c>
      <c r="E136" s="32">
        <v>42902</v>
      </c>
      <c r="F136" s="31" t="s">
        <v>835</v>
      </c>
      <c r="G136" s="31" t="s">
        <v>2169</v>
      </c>
      <c r="H136" s="33">
        <v>5</v>
      </c>
      <c r="I136" s="33">
        <v>1</v>
      </c>
      <c r="J136" s="34"/>
      <c r="K136" s="34"/>
      <c r="L136" s="34"/>
      <c r="M136" s="33" t="s">
        <v>2079</v>
      </c>
      <c r="N136" s="33" t="s">
        <v>2096</v>
      </c>
      <c r="O136" s="33" t="s">
        <v>1997</v>
      </c>
      <c r="P136" s="33" t="s">
        <v>2081</v>
      </c>
      <c r="Q136" s="33" t="s">
        <v>2082</v>
      </c>
      <c r="R136" s="33" t="s">
        <v>2083</v>
      </c>
      <c r="S136" s="33" t="s">
        <v>2084</v>
      </c>
      <c r="T136" s="33" t="s">
        <v>2083</v>
      </c>
      <c r="U136" s="35" t="s">
        <v>1125</v>
      </c>
      <c r="V136" s="36" t="s">
        <v>664</v>
      </c>
      <c r="W136" s="36" t="s">
        <v>664</v>
      </c>
      <c r="X136" s="36" t="s">
        <v>664</v>
      </c>
      <c r="Y136" s="37"/>
    </row>
    <row r="137" ht="23" hidden="1" customHeight="1" spans="1:25">
      <c r="A137" s="31" t="s">
        <v>1133</v>
      </c>
      <c r="B137" s="31" t="s">
        <v>20</v>
      </c>
      <c r="C137" s="31" t="s">
        <v>2925</v>
      </c>
      <c r="D137" s="31" t="s">
        <v>2926</v>
      </c>
      <c r="E137" s="32">
        <v>42902</v>
      </c>
      <c r="F137" s="31" t="s">
        <v>835</v>
      </c>
      <c r="G137" s="31" t="s">
        <v>2092</v>
      </c>
      <c r="H137" s="33">
        <v>5</v>
      </c>
      <c r="I137" s="33">
        <v>1</v>
      </c>
      <c r="J137" s="34"/>
      <c r="K137" s="34"/>
      <c r="L137" s="34"/>
      <c r="M137" s="33" t="s">
        <v>2079</v>
      </c>
      <c r="N137" s="33" t="s">
        <v>2096</v>
      </c>
      <c r="O137" s="33" t="s">
        <v>1997</v>
      </c>
      <c r="P137" s="33" t="s">
        <v>2081</v>
      </c>
      <c r="Q137" s="33" t="s">
        <v>2082</v>
      </c>
      <c r="R137" s="33" t="s">
        <v>2083</v>
      </c>
      <c r="S137" s="33" t="s">
        <v>2084</v>
      </c>
      <c r="T137" s="33" t="s">
        <v>2083</v>
      </c>
      <c r="U137" s="35" t="s">
        <v>1125</v>
      </c>
      <c r="V137" s="36" t="s">
        <v>664</v>
      </c>
      <c r="W137" s="36" t="s">
        <v>664</v>
      </c>
      <c r="X137" s="36" t="s">
        <v>664</v>
      </c>
      <c r="Y137" s="37"/>
    </row>
    <row r="138" ht="23" hidden="1" customHeight="1" spans="1:25">
      <c r="A138" s="31" t="s">
        <v>1133</v>
      </c>
      <c r="B138" s="31" t="s">
        <v>20</v>
      </c>
      <c r="C138" s="31" t="s">
        <v>2927</v>
      </c>
      <c r="D138" s="31" t="s">
        <v>2928</v>
      </c>
      <c r="E138" s="32">
        <v>42902</v>
      </c>
      <c r="F138" s="31" t="s">
        <v>835</v>
      </c>
      <c r="G138" s="31" t="s">
        <v>2092</v>
      </c>
      <c r="H138" s="33">
        <v>5</v>
      </c>
      <c r="I138" s="33">
        <v>1</v>
      </c>
      <c r="J138" s="34"/>
      <c r="K138" s="34"/>
      <c r="L138" s="34"/>
      <c r="M138" s="33" t="s">
        <v>2079</v>
      </c>
      <c r="N138" s="33" t="s">
        <v>2110</v>
      </c>
      <c r="O138" s="33" t="s">
        <v>1997</v>
      </c>
      <c r="P138" s="33" t="s">
        <v>2081</v>
      </c>
      <c r="Q138" s="33" t="s">
        <v>2082</v>
      </c>
      <c r="R138" s="33" t="s">
        <v>2083</v>
      </c>
      <c r="S138" s="33" t="s">
        <v>2084</v>
      </c>
      <c r="T138" s="33" t="s">
        <v>2083</v>
      </c>
      <c r="U138" s="35" t="s">
        <v>1125</v>
      </c>
      <c r="V138" s="36" t="s">
        <v>664</v>
      </c>
      <c r="W138" s="36" t="s">
        <v>664</v>
      </c>
      <c r="X138" s="36" t="s">
        <v>664</v>
      </c>
      <c r="Y138" s="37"/>
    </row>
    <row r="139" ht="23" hidden="1" customHeight="1" spans="1:25">
      <c r="A139" s="31" t="s">
        <v>1133</v>
      </c>
      <c r="B139" s="31" t="s">
        <v>20</v>
      </c>
      <c r="C139" s="31" t="s">
        <v>2929</v>
      </c>
      <c r="D139" s="31" t="s">
        <v>2930</v>
      </c>
      <c r="E139" s="32">
        <v>42902</v>
      </c>
      <c r="F139" s="31" t="s">
        <v>835</v>
      </c>
      <c r="G139" s="31" t="s">
        <v>2888</v>
      </c>
      <c r="H139" s="33">
        <v>5</v>
      </c>
      <c r="I139" s="33">
        <v>1</v>
      </c>
      <c r="J139" s="34"/>
      <c r="K139" s="34"/>
      <c r="L139" s="34"/>
      <c r="M139" s="33" t="s">
        <v>2079</v>
      </c>
      <c r="N139" s="33" t="s">
        <v>2110</v>
      </c>
      <c r="O139" s="33" t="s">
        <v>1997</v>
      </c>
      <c r="P139" s="33" t="s">
        <v>2081</v>
      </c>
      <c r="Q139" s="33" t="s">
        <v>2082</v>
      </c>
      <c r="R139" s="33" t="s">
        <v>2083</v>
      </c>
      <c r="S139" s="33" t="s">
        <v>2084</v>
      </c>
      <c r="T139" s="33" t="s">
        <v>2083</v>
      </c>
      <c r="U139" s="35" t="s">
        <v>1125</v>
      </c>
      <c r="V139" s="36" t="s">
        <v>664</v>
      </c>
      <c r="W139" s="36" t="s">
        <v>664</v>
      </c>
      <c r="X139" s="36" t="s">
        <v>664</v>
      </c>
      <c r="Y139" s="37"/>
    </row>
    <row r="140" ht="23" hidden="1" customHeight="1" spans="1:25">
      <c r="A140" s="31" t="s">
        <v>1133</v>
      </c>
      <c r="B140" s="31" t="s">
        <v>20</v>
      </c>
      <c r="C140" s="31" t="s">
        <v>2931</v>
      </c>
      <c r="D140" s="31" t="s">
        <v>2932</v>
      </c>
      <c r="E140" s="32">
        <v>42902</v>
      </c>
      <c r="F140" s="31" t="s">
        <v>835</v>
      </c>
      <c r="G140" s="31" t="s">
        <v>2095</v>
      </c>
      <c r="H140" s="33">
        <v>5</v>
      </c>
      <c r="I140" s="33">
        <v>1</v>
      </c>
      <c r="J140" s="34"/>
      <c r="K140" s="34"/>
      <c r="L140" s="34"/>
      <c r="M140" s="33" t="s">
        <v>2079</v>
      </c>
      <c r="N140" s="33" t="s">
        <v>2110</v>
      </c>
      <c r="O140" s="33" t="s">
        <v>1997</v>
      </c>
      <c r="P140" s="33" t="s">
        <v>2081</v>
      </c>
      <c r="Q140" s="33" t="s">
        <v>2082</v>
      </c>
      <c r="R140" s="33" t="s">
        <v>2083</v>
      </c>
      <c r="S140" s="33" t="s">
        <v>2084</v>
      </c>
      <c r="T140" s="33" t="s">
        <v>2083</v>
      </c>
      <c r="U140" s="35" t="s">
        <v>1125</v>
      </c>
      <c r="V140" s="36" t="s">
        <v>664</v>
      </c>
      <c r="W140" s="36" t="s">
        <v>664</v>
      </c>
      <c r="X140" s="36" t="s">
        <v>664</v>
      </c>
      <c r="Y140" s="37"/>
    </row>
    <row r="141" ht="23" hidden="1" customHeight="1" spans="1:25">
      <c r="A141" s="31" t="s">
        <v>1133</v>
      </c>
      <c r="B141" s="31" t="s">
        <v>20</v>
      </c>
      <c r="C141" s="31" t="s">
        <v>2933</v>
      </c>
      <c r="D141" s="31" t="s">
        <v>2934</v>
      </c>
      <c r="E141" s="32">
        <v>42902</v>
      </c>
      <c r="F141" s="31" t="s">
        <v>835</v>
      </c>
      <c r="G141" s="31" t="s">
        <v>2893</v>
      </c>
      <c r="H141" s="33">
        <v>5</v>
      </c>
      <c r="I141" s="33">
        <v>1</v>
      </c>
      <c r="J141" s="34"/>
      <c r="K141" s="34"/>
      <c r="L141" s="34"/>
      <c r="M141" s="33" t="s">
        <v>2079</v>
      </c>
      <c r="N141" s="33" t="s">
        <v>2110</v>
      </c>
      <c r="O141" s="33" t="s">
        <v>1997</v>
      </c>
      <c r="P141" s="33" t="s">
        <v>2081</v>
      </c>
      <c r="Q141" s="33" t="s">
        <v>2082</v>
      </c>
      <c r="R141" s="33" t="s">
        <v>2083</v>
      </c>
      <c r="S141" s="33" t="s">
        <v>2084</v>
      </c>
      <c r="T141" s="33" t="s">
        <v>2083</v>
      </c>
      <c r="U141" s="35" t="s">
        <v>1125</v>
      </c>
      <c r="V141" s="36" t="s">
        <v>664</v>
      </c>
      <c r="W141" s="36" t="s">
        <v>664</v>
      </c>
      <c r="X141" s="36" t="s">
        <v>664</v>
      </c>
      <c r="Y141" s="37"/>
    </row>
    <row r="142" ht="23" hidden="1" customHeight="1" spans="1:25">
      <c r="A142" s="31" t="s">
        <v>1133</v>
      </c>
      <c r="B142" s="31" t="s">
        <v>20</v>
      </c>
      <c r="C142" s="31" t="s">
        <v>2935</v>
      </c>
      <c r="D142" s="31" t="s">
        <v>2936</v>
      </c>
      <c r="E142" s="32">
        <v>42902</v>
      </c>
      <c r="F142" s="31" t="s">
        <v>835</v>
      </c>
      <c r="G142" s="31" t="s">
        <v>2092</v>
      </c>
      <c r="H142" s="33">
        <v>5</v>
      </c>
      <c r="I142" s="33">
        <v>1</v>
      </c>
      <c r="J142" s="34"/>
      <c r="K142" s="34"/>
      <c r="L142" s="34"/>
      <c r="M142" s="33" t="s">
        <v>2079</v>
      </c>
      <c r="N142" s="33" t="s">
        <v>2110</v>
      </c>
      <c r="O142" s="33" t="s">
        <v>1997</v>
      </c>
      <c r="P142" s="33" t="s">
        <v>2081</v>
      </c>
      <c r="Q142" s="33" t="s">
        <v>2082</v>
      </c>
      <c r="R142" s="33" t="s">
        <v>2083</v>
      </c>
      <c r="S142" s="33" t="s">
        <v>2084</v>
      </c>
      <c r="T142" s="33" t="s">
        <v>2083</v>
      </c>
      <c r="U142" s="35" t="s">
        <v>1125</v>
      </c>
      <c r="V142" s="36" t="s">
        <v>664</v>
      </c>
      <c r="W142" s="36" t="s">
        <v>664</v>
      </c>
      <c r="X142" s="36" t="s">
        <v>664</v>
      </c>
      <c r="Y142" s="37"/>
    </row>
    <row r="143" ht="23" hidden="1" customHeight="1" spans="1:25">
      <c r="A143" s="31" t="s">
        <v>1133</v>
      </c>
      <c r="B143" s="31" t="s">
        <v>20</v>
      </c>
      <c r="C143" s="31" t="s">
        <v>2937</v>
      </c>
      <c r="D143" s="31" t="s">
        <v>2938</v>
      </c>
      <c r="E143" s="32">
        <v>42902</v>
      </c>
      <c r="F143" s="31" t="s">
        <v>835</v>
      </c>
      <c r="G143" s="31" t="s">
        <v>2888</v>
      </c>
      <c r="H143" s="33">
        <v>5</v>
      </c>
      <c r="I143" s="33">
        <v>1</v>
      </c>
      <c r="J143" s="34"/>
      <c r="K143" s="34"/>
      <c r="L143" s="34"/>
      <c r="M143" s="33" t="s">
        <v>2079</v>
      </c>
      <c r="N143" s="33" t="s">
        <v>2110</v>
      </c>
      <c r="O143" s="33" t="s">
        <v>1997</v>
      </c>
      <c r="P143" s="33" t="s">
        <v>2081</v>
      </c>
      <c r="Q143" s="33" t="s">
        <v>2082</v>
      </c>
      <c r="R143" s="33" t="s">
        <v>2083</v>
      </c>
      <c r="S143" s="33" t="s">
        <v>2084</v>
      </c>
      <c r="T143" s="33" t="s">
        <v>2083</v>
      </c>
      <c r="U143" s="35" t="s">
        <v>1125</v>
      </c>
      <c r="V143" s="36" t="s">
        <v>664</v>
      </c>
      <c r="W143" s="36" t="s">
        <v>664</v>
      </c>
      <c r="X143" s="36" t="s">
        <v>664</v>
      </c>
      <c r="Y143" s="37"/>
    </row>
    <row r="144" ht="23" hidden="1" customHeight="1" spans="1:25">
      <c r="A144" s="31" t="s">
        <v>1141</v>
      </c>
      <c r="B144" s="38" t="s">
        <v>20</v>
      </c>
      <c r="C144" s="31" t="s">
        <v>2948</v>
      </c>
      <c r="D144" s="38" t="s">
        <v>2949</v>
      </c>
      <c r="E144" s="32">
        <v>42735</v>
      </c>
      <c r="F144" s="31" t="s">
        <v>806</v>
      </c>
      <c r="G144" s="31" t="s">
        <v>2169</v>
      </c>
      <c r="H144" s="33">
        <v>8</v>
      </c>
      <c r="I144" s="40">
        <v>16</v>
      </c>
      <c r="J144" s="34">
        <v>100000</v>
      </c>
      <c r="K144" s="34">
        <v>94010.4166666667</v>
      </c>
      <c r="L144" s="34">
        <v>5989.58333333333</v>
      </c>
      <c r="M144" s="40" t="s">
        <v>2079</v>
      </c>
      <c r="N144" s="33" t="s">
        <v>2110</v>
      </c>
      <c r="O144" s="33" t="s">
        <v>1997</v>
      </c>
      <c r="P144" s="33" t="s">
        <v>2196</v>
      </c>
      <c r="Q144" s="33" t="s">
        <v>2082</v>
      </c>
      <c r="R144" s="33" t="s">
        <v>2950</v>
      </c>
      <c r="S144" s="33" t="s">
        <v>2084</v>
      </c>
      <c r="T144" s="33" t="s">
        <v>2083</v>
      </c>
      <c r="U144" s="35" t="s">
        <v>1143</v>
      </c>
      <c r="V144" s="36" t="s">
        <v>664</v>
      </c>
      <c r="W144" s="36" t="s">
        <v>664</v>
      </c>
      <c r="X144" s="36" t="s">
        <v>664</v>
      </c>
      <c r="Y144" s="37"/>
    </row>
    <row r="145" ht="23" hidden="1" customHeight="1" spans="1:25">
      <c r="A145" s="31" t="s">
        <v>1141</v>
      </c>
      <c r="B145" s="38" t="s">
        <v>20</v>
      </c>
      <c r="C145" s="31" t="s">
        <v>2951</v>
      </c>
      <c r="D145" s="38" t="s">
        <v>2119</v>
      </c>
      <c r="E145" s="32">
        <v>42735</v>
      </c>
      <c r="F145" s="31" t="s">
        <v>806</v>
      </c>
      <c r="G145" s="31" t="s">
        <v>2888</v>
      </c>
      <c r="H145" s="33">
        <v>8</v>
      </c>
      <c r="I145" s="40">
        <v>32</v>
      </c>
      <c r="J145" s="34"/>
      <c r="K145" s="34"/>
      <c r="L145" s="34"/>
      <c r="M145" s="40" t="s">
        <v>2079</v>
      </c>
      <c r="N145" s="33" t="s">
        <v>2110</v>
      </c>
      <c r="O145" s="33" t="s">
        <v>1997</v>
      </c>
      <c r="P145" s="33" t="s">
        <v>2196</v>
      </c>
      <c r="Q145" s="33" t="s">
        <v>2082</v>
      </c>
      <c r="R145" s="33" t="s">
        <v>2950</v>
      </c>
      <c r="S145" s="33" t="s">
        <v>2084</v>
      </c>
      <c r="T145" s="33" t="s">
        <v>2083</v>
      </c>
      <c r="U145" s="35" t="s">
        <v>1143</v>
      </c>
      <c r="V145" s="36" t="s">
        <v>664</v>
      </c>
      <c r="W145" s="36" t="s">
        <v>664</v>
      </c>
      <c r="X145" s="36" t="s">
        <v>664</v>
      </c>
      <c r="Y145" s="37"/>
    </row>
    <row r="146" ht="23" hidden="1" customHeight="1" spans="1:25">
      <c r="A146" s="31" t="s">
        <v>1141</v>
      </c>
      <c r="B146" s="38" t="s">
        <v>20</v>
      </c>
      <c r="C146" s="31" t="s">
        <v>2952</v>
      </c>
      <c r="D146" s="38" t="s">
        <v>2953</v>
      </c>
      <c r="E146" s="32">
        <v>42735</v>
      </c>
      <c r="F146" s="31" t="s">
        <v>806</v>
      </c>
      <c r="G146" s="31" t="s">
        <v>2888</v>
      </c>
      <c r="H146" s="33">
        <v>8</v>
      </c>
      <c r="I146" s="40">
        <v>10</v>
      </c>
      <c r="J146" s="34"/>
      <c r="K146" s="34"/>
      <c r="L146" s="34"/>
      <c r="M146" s="40" t="s">
        <v>2079</v>
      </c>
      <c r="N146" s="33" t="s">
        <v>2110</v>
      </c>
      <c r="O146" s="33" t="s">
        <v>1997</v>
      </c>
      <c r="P146" s="33" t="s">
        <v>2196</v>
      </c>
      <c r="Q146" s="33" t="s">
        <v>2082</v>
      </c>
      <c r="R146" s="33" t="s">
        <v>2950</v>
      </c>
      <c r="S146" s="33" t="s">
        <v>2084</v>
      </c>
      <c r="T146" s="33" t="s">
        <v>2083</v>
      </c>
      <c r="U146" s="35" t="s">
        <v>1143</v>
      </c>
      <c r="V146" s="36" t="s">
        <v>664</v>
      </c>
      <c r="W146" s="36" t="s">
        <v>664</v>
      </c>
      <c r="X146" s="36" t="s">
        <v>664</v>
      </c>
      <c r="Y146" s="37"/>
    </row>
    <row r="147" ht="23" hidden="1" customHeight="1" spans="1:25">
      <c r="A147" s="30" t="s">
        <v>2009</v>
      </c>
      <c r="B147" s="38" t="s">
        <v>20</v>
      </c>
      <c r="C147" s="31" t="s">
        <v>2954</v>
      </c>
      <c r="D147" s="38" t="s">
        <v>2955</v>
      </c>
      <c r="E147" s="32">
        <v>42735</v>
      </c>
      <c r="F147" s="31" t="s">
        <v>865</v>
      </c>
      <c r="G147" s="31" t="s">
        <v>2956</v>
      </c>
      <c r="H147" s="33">
        <v>1</v>
      </c>
      <c r="I147" s="40">
        <v>1</v>
      </c>
      <c r="J147" s="34">
        <v>100000</v>
      </c>
      <c r="K147" s="34">
        <v>95000</v>
      </c>
      <c r="L147" s="34">
        <v>5000</v>
      </c>
      <c r="M147" s="40" t="s">
        <v>2079</v>
      </c>
      <c r="N147" s="33" t="s">
        <v>2124</v>
      </c>
      <c r="O147" s="33" t="s">
        <v>1997</v>
      </c>
      <c r="P147" s="33" t="s">
        <v>2081</v>
      </c>
      <c r="Q147" s="33" t="s">
        <v>2082</v>
      </c>
      <c r="R147" s="33" t="s">
        <v>2083</v>
      </c>
      <c r="S147" s="33" t="s">
        <v>2084</v>
      </c>
      <c r="T147" s="33" t="s">
        <v>2083</v>
      </c>
      <c r="U147" s="35" t="s">
        <v>808</v>
      </c>
      <c r="V147" s="36" t="s">
        <v>664</v>
      </c>
      <c r="W147" s="36" t="s">
        <v>664</v>
      </c>
      <c r="X147" s="36" t="s">
        <v>664</v>
      </c>
      <c r="Y147" s="37"/>
    </row>
    <row r="148" ht="23" hidden="1" customHeight="1" spans="1:25">
      <c r="A148" s="30" t="s">
        <v>2009</v>
      </c>
      <c r="B148" s="31" t="s">
        <v>20</v>
      </c>
      <c r="C148" s="31" t="s">
        <v>2958</v>
      </c>
      <c r="D148" s="31" t="s">
        <v>2959</v>
      </c>
      <c r="E148" s="32">
        <v>42735</v>
      </c>
      <c r="F148" s="31" t="s">
        <v>865</v>
      </c>
      <c r="G148" s="31" t="s">
        <v>2960</v>
      </c>
      <c r="H148" s="33">
        <v>1</v>
      </c>
      <c r="I148" s="33">
        <v>1</v>
      </c>
      <c r="J148" s="34"/>
      <c r="K148" s="34"/>
      <c r="L148" s="34"/>
      <c r="M148" s="40" t="s">
        <v>2079</v>
      </c>
      <c r="N148" s="33" t="s">
        <v>2124</v>
      </c>
      <c r="O148" s="33" t="s">
        <v>1997</v>
      </c>
      <c r="P148" s="33" t="s">
        <v>2081</v>
      </c>
      <c r="Q148" s="33" t="s">
        <v>2082</v>
      </c>
      <c r="R148" s="33" t="s">
        <v>2083</v>
      </c>
      <c r="S148" s="33" t="s">
        <v>2084</v>
      </c>
      <c r="T148" s="33" t="s">
        <v>2083</v>
      </c>
      <c r="U148" s="35" t="s">
        <v>808</v>
      </c>
      <c r="V148" s="36" t="s">
        <v>664</v>
      </c>
      <c r="W148" s="36" t="s">
        <v>664</v>
      </c>
      <c r="X148" s="36" t="s">
        <v>664</v>
      </c>
      <c r="Y148" s="37"/>
    </row>
    <row r="149" ht="23" hidden="1" customHeight="1" spans="1:25">
      <c r="A149" s="30" t="s">
        <v>2009</v>
      </c>
      <c r="B149" s="31" t="s">
        <v>20</v>
      </c>
      <c r="C149" s="31" t="s">
        <v>2961</v>
      </c>
      <c r="D149" s="31" t="s">
        <v>2962</v>
      </c>
      <c r="E149" s="32">
        <v>42735</v>
      </c>
      <c r="F149" s="31" t="s">
        <v>865</v>
      </c>
      <c r="G149" s="31" t="s">
        <v>2963</v>
      </c>
      <c r="H149" s="33">
        <v>1</v>
      </c>
      <c r="I149" s="33">
        <v>1</v>
      </c>
      <c r="J149" s="34"/>
      <c r="K149" s="34"/>
      <c r="L149" s="34"/>
      <c r="M149" s="40" t="s">
        <v>2079</v>
      </c>
      <c r="N149" s="33" t="s">
        <v>2124</v>
      </c>
      <c r="O149" s="33" t="s">
        <v>1997</v>
      </c>
      <c r="P149" s="33" t="s">
        <v>2081</v>
      </c>
      <c r="Q149" s="33" t="s">
        <v>2082</v>
      </c>
      <c r="R149" s="33" t="s">
        <v>2083</v>
      </c>
      <c r="S149" s="33" t="s">
        <v>2084</v>
      </c>
      <c r="T149" s="33" t="s">
        <v>2083</v>
      </c>
      <c r="U149" s="35" t="s">
        <v>808</v>
      </c>
      <c r="V149" s="36" t="s">
        <v>664</v>
      </c>
      <c r="W149" s="36" t="s">
        <v>664</v>
      </c>
      <c r="X149" s="36" t="s">
        <v>664</v>
      </c>
      <c r="Y149" s="37"/>
    </row>
    <row r="150" ht="23" hidden="1" customHeight="1" spans="1:25">
      <c r="A150" s="31" t="s">
        <v>1154</v>
      </c>
      <c r="B150" s="31" t="s">
        <v>20</v>
      </c>
      <c r="C150" s="31" t="s">
        <v>2977</v>
      </c>
      <c r="D150" s="31" t="s">
        <v>2978</v>
      </c>
      <c r="E150" s="32">
        <v>43570</v>
      </c>
      <c r="F150" s="31" t="s">
        <v>692</v>
      </c>
      <c r="G150" s="31" t="s">
        <v>2092</v>
      </c>
      <c r="H150" s="33">
        <v>5</v>
      </c>
      <c r="I150" s="33">
        <v>1</v>
      </c>
      <c r="J150" s="34">
        <v>300000</v>
      </c>
      <c r="K150" s="34">
        <v>300000</v>
      </c>
      <c r="L150" s="34">
        <v>0</v>
      </c>
      <c r="M150" s="33" t="s">
        <v>2079</v>
      </c>
      <c r="N150" s="33" t="s">
        <v>2096</v>
      </c>
      <c r="O150" s="33" t="s">
        <v>1997</v>
      </c>
      <c r="P150" s="33" t="s">
        <v>2196</v>
      </c>
      <c r="Q150" s="33" t="s">
        <v>2082</v>
      </c>
      <c r="R150" s="33" t="s">
        <v>2214</v>
      </c>
      <c r="S150" s="33" t="s">
        <v>2084</v>
      </c>
      <c r="T150" s="33" t="s">
        <v>2083</v>
      </c>
      <c r="U150" s="35" t="s">
        <v>698</v>
      </c>
      <c r="V150" s="36" t="s">
        <v>664</v>
      </c>
      <c r="W150" s="36" t="s">
        <v>664</v>
      </c>
      <c r="X150" s="36" t="s">
        <v>664</v>
      </c>
      <c r="Y150" s="37"/>
    </row>
    <row r="151" ht="23" hidden="1" customHeight="1" spans="1:25">
      <c r="A151" s="31" t="s">
        <v>1154</v>
      </c>
      <c r="B151" s="31" t="s">
        <v>20</v>
      </c>
      <c r="C151" s="31" t="s">
        <v>2984</v>
      </c>
      <c r="D151" s="31" t="s">
        <v>2985</v>
      </c>
      <c r="E151" s="32">
        <v>43570</v>
      </c>
      <c r="F151" s="31" t="s">
        <v>692</v>
      </c>
      <c r="G151" s="31" t="s">
        <v>2169</v>
      </c>
      <c r="H151" s="33">
        <v>8</v>
      </c>
      <c r="I151" s="33">
        <v>1</v>
      </c>
      <c r="J151" s="34">
        <v>90000</v>
      </c>
      <c r="K151" s="34">
        <v>90000</v>
      </c>
      <c r="L151" s="34">
        <v>0</v>
      </c>
      <c r="M151" s="33" t="s">
        <v>2079</v>
      </c>
      <c r="N151" s="33" t="s">
        <v>2356</v>
      </c>
      <c r="O151" s="33" t="s">
        <v>1997</v>
      </c>
      <c r="P151" s="33" t="s">
        <v>2196</v>
      </c>
      <c r="Q151" s="33" t="s">
        <v>2082</v>
      </c>
      <c r="R151" s="33" t="s">
        <v>2214</v>
      </c>
      <c r="S151" s="33" t="s">
        <v>2084</v>
      </c>
      <c r="T151" s="33" t="s">
        <v>2083</v>
      </c>
      <c r="U151" s="35" t="s">
        <v>698</v>
      </c>
      <c r="V151" s="36" t="s">
        <v>664</v>
      </c>
      <c r="W151" s="36" t="s">
        <v>664</v>
      </c>
      <c r="X151" s="36" t="s">
        <v>664</v>
      </c>
      <c r="Y151" s="37"/>
    </row>
    <row r="152" ht="23" hidden="1" customHeight="1" spans="1:25">
      <c r="A152" s="31" t="s">
        <v>1154</v>
      </c>
      <c r="B152" s="31" t="s">
        <v>20</v>
      </c>
      <c r="C152" s="31" t="s">
        <v>2988</v>
      </c>
      <c r="D152" s="31" t="s">
        <v>2989</v>
      </c>
      <c r="E152" s="32">
        <v>43570</v>
      </c>
      <c r="F152" s="31" t="s">
        <v>692</v>
      </c>
      <c r="G152" s="31" t="s">
        <v>2169</v>
      </c>
      <c r="H152" s="33">
        <v>10</v>
      </c>
      <c r="I152" s="33">
        <v>1</v>
      </c>
      <c r="J152" s="34">
        <v>10000</v>
      </c>
      <c r="K152" s="34">
        <v>10000</v>
      </c>
      <c r="L152" s="34">
        <v>0</v>
      </c>
      <c r="M152" s="33" t="s">
        <v>2079</v>
      </c>
      <c r="N152" s="33" t="s">
        <v>2096</v>
      </c>
      <c r="O152" s="33" t="s">
        <v>2011</v>
      </c>
      <c r="P152" s="33" t="s">
        <v>2196</v>
      </c>
      <c r="Q152" s="33" t="s">
        <v>2082</v>
      </c>
      <c r="R152" s="33" t="s">
        <v>2214</v>
      </c>
      <c r="S152" s="33" t="s">
        <v>2084</v>
      </c>
      <c r="T152" s="33" t="s">
        <v>2083</v>
      </c>
      <c r="U152" s="35" t="s">
        <v>698</v>
      </c>
      <c r="V152" s="36" t="s">
        <v>664</v>
      </c>
      <c r="W152" s="36" t="s">
        <v>664</v>
      </c>
      <c r="X152" s="36" t="s">
        <v>664</v>
      </c>
      <c r="Y152" s="37"/>
    </row>
    <row r="153" ht="23" hidden="1" customHeight="1" spans="1:25">
      <c r="A153" s="31" t="s">
        <v>1154</v>
      </c>
      <c r="B153" s="31" t="s">
        <v>20</v>
      </c>
      <c r="C153" s="31" t="s">
        <v>2990</v>
      </c>
      <c r="D153" s="31" t="s">
        <v>2991</v>
      </c>
      <c r="E153" s="32">
        <v>43570</v>
      </c>
      <c r="F153" s="31" t="s">
        <v>692</v>
      </c>
      <c r="G153" s="31" t="s">
        <v>2169</v>
      </c>
      <c r="H153" s="33">
        <v>10</v>
      </c>
      <c r="I153" s="33">
        <v>1</v>
      </c>
      <c r="J153" s="34">
        <v>15000</v>
      </c>
      <c r="K153" s="34">
        <v>15000</v>
      </c>
      <c r="L153" s="34">
        <v>0</v>
      </c>
      <c r="M153" s="33" t="s">
        <v>2079</v>
      </c>
      <c r="N153" s="33" t="s">
        <v>2096</v>
      </c>
      <c r="O153" s="33" t="s">
        <v>2011</v>
      </c>
      <c r="P153" s="33" t="s">
        <v>2196</v>
      </c>
      <c r="Q153" s="33" t="s">
        <v>2082</v>
      </c>
      <c r="R153" s="33" t="s">
        <v>2214</v>
      </c>
      <c r="S153" s="33" t="s">
        <v>2084</v>
      </c>
      <c r="T153" s="33" t="s">
        <v>2083</v>
      </c>
      <c r="U153" s="35" t="s">
        <v>698</v>
      </c>
      <c r="V153" s="36" t="s">
        <v>664</v>
      </c>
      <c r="W153" s="36" t="s">
        <v>664</v>
      </c>
      <c r="X153" s="36" t="s">
        <v>664</v>
      </c>
      <c r="Y153" s="37"/>
    </row>
    <row r="154" ht="23" hidden="1" customHeight="1" spans="1:25">
      <c r="A154" s="31" t="s">
        <v>1154</v>
      </c>
      <c r="B154" s="31" t="s">
        <v>20</v>
      </c>
      <c r="C154" s="31" t="s">
        <v>2992</v>
      </c>
      <c r="D154" s="31" t="s">
        <v>2993</v>
      </c>
      <c r="E154" s="32">
        <v>43570</v>
      </c>
      <c r="F154" s="31" t="s">
        <v>692</v>
      </c>
      <c r="G154" s="31" t="s">
        <v>2169</v>
      </c>
      <c r="H154" s="33">
        <v>10</v>
      </c>
      <c r="I154" s="33">
        <v>1</v>
      </c>
      <c r="J154" s="34">
        <v>12000</v>
      </c>
      <c r="K154" s="34">
        <v>12000</v>
      </c>
      <c r="L154" s="34">
        <v>0</v>
      </c>
      <c r="M154" s="33" t="s">
        <v>2079</v>
      </c>
      <c r="N154" s="33" t="s">
        <v>2096</v>
      </c>
      <c r="O154" s="33" t="s">
        <v>2011</v>
      </c>
      <c r="P154" s="33" t="s">
        <v>2196</v>
      </c>
      <c r="Q154" s="33" t="s">
        <v>2082</v>
      </c>
      <c r="R154" s="33" t="s">
        <v>2214</v>
      </c>
      <c r="S154" s="33" t="s">
        <v>2084</v>
      </c>
      <c r="T154" s="33" t="s">
        <v>2083</v>
      </c>
      <c r="U154" s="35" t="s">
        <v>698</v>
      </c>
      <c r="V154" s="36" t="s">
        <v>664</v>
      </c>
      <c r="W154" s="36" t="s">
        <v>664</v>
      </c>
      <c r="X154" s="36" t="s">
        <v>664</v>
      </c>
      <c r="Y154" s="37"/>
    </row>
    <row r="155" ht="23" hidden="1" customHeight="1" spans="1:25">
      <c r="A155" s="31" t="s">
        <v>1154</v>
      </c>
      <c r="B155" s="31" t="s">
        <v>20</v>
      </c>
      <c r="C155" s="31" t="s">
        <v>2995</v>
      </c>
      <c r="D155" s="31" t="s">
        <v>2996</v>
      </c>
      <c r="E155" s="32">
        <v>43570</v>
      </c>
      <c r="F155" s="31" t="s">
        <v>692</v>
      </c>
      <c r="G155" s="31" t="s">
        <v>2169</v>
      </c>
      <c r="H155" s="33">
        <v>10</v>
      </c>
      <c r="I155" s="33">
        <v>1</v>
      </c>
      <c r="J155" s="34">
        <v>18000</v>
      </c>
      <c r="K155" s="34">
        <v>18000</v>
      </c>
      <c r="L155" s="34">
        <v>0</v>
      </c>
      <c r="M155" s="33" t="s">
        <v>2079</v>
      </c>
      <c r="N155" s="33" t="s">
        <v>2096</v>
      </c>
      <c r="O155" s="33" t="s">
        <v>2011</v>
      </c>
      <c r="P155" s="33" t="s">
        <v>2196</v>
      </c>
      <c r="Q155" s="33" t="s">
        <v>2082</v>
      </c>
      <c r="R155" s="33" t="s">
        <v>2214</v>
      </c>
      <c r="S155" s="33" t="s">
        <v>2084</v>
      </c>
      <c r="T155" s="33" t="s">
        <v>2083</v>
      </c>
      <c r="U155" s="35" t="s">
        <v>698</v>
      </c>
      <c r="V155" s="36" t="s">
        <v>664</v>
      </c>
      <c r="W155" s="36" t="s">
        <v>664</v>
      </c>
      <c r="X155" s="36" t="s">
        <v>664</v>
      </c>
      <c r="Y155" s="37"/>
    </row>
    <row r="156" ht="23" hidden="1" customHeight="1" spans="1:25">
      <c r="A156" s="31" t="s">
        <v>1154</v>
      </c>
      <c r="B156" s="31" t="s">
        <v>20</v>
      </c>
      <c r="C156" s="31" t="s">
        <v>2997</v>
      </c>
      <c r="D156" s="31" t="s">
        <v>2998</v>
      </c>
      <c r="E156" s="32">
        <v>43570</v>
      </c>
      <c r="F156" s="31" t="s">
        <v>692</v>
      </c>
      <c r="G156" s="31" t="s">
        <v>2169</v>
      </c>
      <c r="H156" s="33">
        <v>10</v>
      </c>
      <c r="I156" s="33">
        <v>1</v>
      </c>
      <c r="J156" s="34">
        <v>17000</v>
      </c>
      <c r="K156" s="34">
        <v>17000</v>
      </c>
      <c r="L156" s="34">
        <v>0</v>
      </c>
      <c r="M156" s="33" t="s">
        <v>2079</v>
      </c>
      <c r="N156" s="33" t="s">
        <v>2096</v>
      </c>
      <c r="O156" s="33" t="s">
        <v>2011</v>
      </c>
      <c r="P156" s="33" t="s">
        <v>2196</v>
      </c>
      <c r="Q156" s="33" t="s">
        <v>2082</v>
      </c>
      <c r="R156" s="33" t="s">
        <v>2214</v>
      </c>
      <c r="S156" s="33" t="s">
        <v>2084</v>
      </c>
      <c r="T156" s="33" t="s">
        <v>2083</v>
      </c>
      <c r="U156" s="35" t="s">
        <v>698</v>
      </c>
      <c r="V156" s="36" t="s">
        <v>664</v>
      </c>
      <c r="W156" s="36" t="s">
        <v>664</v>
      </c>
      <c r="X156" s="36" t="s">
        <v>664</v>
      </c>
      <c r="Y156" s="37"/>
    </row>
    <row r="157" ht="23" hidden="1" customHeight="1" spans="1:25">
      <c r="A157" s="31" t="s">
        <v>1154</v>
      </c>
      <c r="B157" s="31" t="s">
        <v>20</v>
      </c>
      <c r="C157" s="31" t="s">
        <v>2999</v>
      </c>
      <c r="D157" s="31" t="s">
        <v>3000</v>
      </c>
      <c r="E157" s="32">
        <v>43570</v>
      </c>
      <c r="F157" s="31" t="s">
        <v>692</v>
      </c>
      <c r="G157" s="31" t="s">
        <v>2169</v>
      </c>
      <c r="H157" s="33">
        <v>10</v>
      </c>
      <c r="I157" s="33">
        <v>1</v>
      </c>
      <c r="J157" s="34">
        <v>13000</v>
      </c>
      <c r="K157" s="34">
        <v>13000</v>
      </c>
      <c r="L157" s="34">
        <v>0</v>
      </c>
      <c r="M157" s="33" t="s">
        <v>2079</v>
      </c>
      <c r="N157" s="33" t="s">
        <v>2096</v>
      </c>
      <c r="O157" s="33" t="s">
        <v>2011</v>
      </c>
      <c r="P157" s="33" t="s">
        <v>2196</v>
      </c>
      <c r="Q157" s="33" t="s">
        <v>2082</v>
      </c>
      <c r="R157" s="33" t="s">
        <v>2214</v>
      </c>
      <c r="S157" s="33" t="s">
        <v>2084</v>
      </c>
      <c r="T157" s="33" t="s">
        <v>2083</v>
      </c>
      <c r="U157" s="35" t="s">
        <v>698</v>
      </c>
      <c r="V157" s="36" t="s">
        <v>664</v>
      </c>
      <c r="W157" s="36" t="s">
        <v>664</v>
      </c>
      <c r="X157" s="36" t="s">
        <v>664</v>
      </c>
      <c r="Y157" s="37"/>
    </row>
    <row r="158" ht="23" hidden="1" customHeight="1" spans="1:25">
      <c r="A158" s="31" t="s">
        <v>1154</v>
      </c>
      <c r="B158" s="31" t="s">
        <v>20</v>
      </c>
      <c r="C158" s="31" t="s">
        <v>3005</v>
      </c>
      <c r="D158" s="31" t="s">
        <v>3002</v>
      </c>
      <c r="E158" s="32">
        <v>43570</v>
      </c>
      <c r="F158" s="31" t="s">
        <v>692</v>
      </c>
      <c r="G158" s="31" t="s">
        <v>2169</v>
      </c>
      <c r="H158" s="33">
        <v>8</v>
      </c>
      <c r="I158" s="33">
        <v>1</v>
      </c>
      <c r="J158" s="34">
        <v>13000</v>
      </c>
      <c r="K158" s="34">
        <v>13000</v>
      </c>
      <c r="L158" s="34">
        <v>0</v>
      </c>
      <c r="M158" s="33" t="s">
        <v>2079</v>
      </c>
      <c r="N158" s="33" t="s">
        <v>2096</v>
      </c>
      <c r="O158" s="33" t="s">
        <v>2011</v>
      </c>
      <c r="P158" s="33" t="s">
        <v>2196</v>
      </c>
      <c r="Q158" s="33" t="s">
        <v>2082</v>
      </c>
      <c r="R158" s="33" t="s">
        <v>2214</v>
      </c>
      <c r="S158" s="33" t="s">
        <v>2084</v>
      </c>
      <c r="T158" s="33" t="s">
        <v>2083</v>
      </c>
      <c r="U158" s="35" t="s">
        <v>698</v>
      </c>
      <c r="V158" s="36" t="s">
        <v>664</v>
      </c>
      <c r="W158" s="36" t="s">
        <v>664</v>
      </c>
      <c r="X158" s="36" t="s">
        <v>664</v>
      </c>
      <c r="Y158" s="37"/>
    </row>
    <row r="159" ht="23" hidden="1" customHeight="1" spans="1:25">
      <c r="A159" s="31" t="s">
        <v>1154</v>
      </c>
      <c r="B159" s="31" t="s">
        <v>20</v>
      </c>
      <c r="C159" s="31" t="s">
        <v>3008</v>
      </c>
      <c r="D159" s="31" t="s">
        <v>3009</v>
      </c>
      <c r="E159" s="32">
        <v>43570</v>
      </c>
      <c r="F159" s="31" t="s">
        <v>692</v>
      </c>
      <c r="G159" s="31" t="s">
        <v>2243</v>
      </c>
      <c r="H159" s="33">
        <v>1</v>
      </c>
      <c r="I159" s="33">
        <v>1</v>
      </c>
      <c r="J159" s="34">
        <v>3788000</v>
      </c>
      <c r="K159" s="34">
        <v>3788000</v>
      </c>
      <c r="L159" s="34">
        <v>0</v>
      </c>
      <c r="M159" s="33" t="s">
        <v>2123</v>
      </c>
      <c r="N159" s="33" t="s">
        <v>2124</v>
      </c>
      <c r="O159" s="33" t="s">
        <v>2011</v>
      </c>
      <c r="P159" s="33" t="s">
        <v>2196</v>
      </c>
      <c r="Q159" s="33" t="s">
        <v>2082</v>
      </c>
      <c r="R159" s="33" t="s">
        <v>2145</v>
      </c>
      <c r="S159" s="33" t="s">
        <v>2084</v>
      </c>
      <c r="T159" s="33" t="s">
        <v>2083</v>
      </c>
      <c r="U159" s="35" t="s">
        <v>698</v>
      </c>
      <c r="V159" s="36" t="s">
        <v>664</v>
      </c>
      <c r="W159" s="36" t="s">
        <v>664</v>
      </c>
      <c r="X159" s="36" t="s">
        <v>664</v>
      </c>
      <c r="Y159" s="37"/>
    </row>
    <row r="160" ht="23" hidden="1" customHeight="1" spans="1:25">
      <c r="A160" s="30" t="s">
        <v>1180</v>
      </c>
      <c r="B160" s="31" t="s">
        <v>20</v>
      </c>
      <c r="C160" s="31" t="s">
        <v>3064</v>
      </c>
      <c r="D160" s="31" t="s">
        <v>3065</v>
      </c>
      <c r="E160" s="32">
        <v>43734</v>
      </c>
      <c r="F160" s="31" t="s">
        <v>3066</v>
      </c>
      <c r="G160" s="31" t="s">
        <v>2195</v>
      </c>
      <c r="H160" s="33">
        <v>10</v>
      </c>
      <c r="I160" s="33">
        <v>6000</v>
      </c>
      <c r="J160" s="34">
        <v>211900</v>
      </c>
      <c r="K160" s="34">
        <v>211900</v>
      </c>
      <c r="L160" s="34">
        <v>0</v>
      </c>
      <c r="M160" s="33" t="s">
        <v>2137</v>
      </c>
      <c r="N160" s="33" t="s">
        <v>2143</v>
      </c>
      <c r="O160" s="33" t="s">
        <v>1997</v>
      </c>
      <c r="P160" s="33" t="s">
        <v>2196</v>
      </c>
      <c r="Q160" s="33" t="s">
        <v>2082</v>
      </c>
      <c r="R160" s="33" t="s">
        <v>2197</v>
      </c>
      <c r="S160" s="33" t="s">
        <v>2084</v>
      </c>
      <c r="T160" s="33" t="s">
        <v>2083</v>
      </c>
      <c r="U160" s="35" t="s">
        <v>1164</v>
      </c>
      <c r="V160" s="36" t="s">
        <v>664</v>
      </c>
      <c r="W160" s="36" t="s">
        <v>664</v>
      </c>
      <c r="X160" s="36" t="s">
        <v>664</v>
      </c>
      <c r="Y160" s="37"/>
    </row>
    <row r="161" ht="23" hidden="1" customHeight="1" spans="1:25">
      <c r="A161" s="30" t="s">
        <v>1180</v>
      </c>
      <c r="B161" s="31" t="s">
        <v>20</v>
      </c>
      <c r="C161" s="31" t="s">
        <v>3067</v>
      </c>
      <c r="D161" s="31" t="s">
        <v>3068</v>
      </c>
      <c r="E161" s="32">
        <v>43734</v>
      </c>
      <c r="F161" s="31" t="s">
        <v>3066</v>
      </c>
      <c r="G161" s="31" t="s">
        <v>2195</v>
      </c>
      <c r="H161" s="33">
        <v>10</v>
      </c>
      <c r="I161" s="33">
        <v>6000</v>
      </c>
      <c r="J161" s="34">
        <v>141900</v>
      </c>
      <c r="K161" s="34">
        <v>0</v>
      </c>
      <c r="L161" s="34">
        <v>141900</v>
      </c>
      <c r="M161" s="33" t="s">
        <v>2137</v>
      </c>
      <c r="N161" s="33" t="s">
        <v>2143</v>
      </c>
      <c r="O161" s="33" t="s">
        <v>1997</v>
      </c>
      <c r="P161" s="33" t="s">
        <v>2081</v>
      </c>
      <c r="Q161" s="33" t="s">
        <v>2082</v>
      </c>
      <c r="R161" s="33" t="s">
        <v>2083</v>
      </c>
      <c r="S161" s="33" t="s">
        <v>2084</v>
      </c>
      <c r="T161" s="33" t="s">
        <v>2083</v>
      </c>
      <c r="U161" s="35" t="s">
        <v>1164</v>
      </c>
      <c r="V161" s="36" t="s">
        <v>664</v>
      </c>
      <c r="W161" s="36" t="s">
        <v>664</v>
      </c>
      <c r="X161" s="36" t="s">
        <v>664</v>
      </c>
      <c r="Y161" s="37"/>
    </row>
    <row r="162" ht="23" hidden="1" customHeight="1" spans="1:25">
      <c r="A162" s="30" t="s">
        <v>1180</v>
      </c>
      <c r="B162" s="31" t="s">
        <v>20</v>
      </c>
      <c r="C162" s="31" t="s">
        <v>3069</v>
      </c>
      <c r="D162" s="31" t="s">
        <v>3070</v>
      </c>
      <c r="E162" s="32">
        <v>43734</v>
      </c>
      <c r="F162" s="31" t="s">
        <v>3066</v>
      </c>
      <c r="G162" s="31" t="s">
        <v>2326</v>
      </c>
      <c r="H162" s="33">
        <v>3</v>
      </c>
      <c r="I162" s="33">
        <v>1</v>
      </c>
      <c r="J162" s="34">
        <v>28122.6993865031</v>
      </c>
      <c r="K162" s="34">
        <v>26716.5644171779</v>
      </c>
      <c r="L162" s="34">
        <v>1406.13496932515</v>
      </c>
      <c r="M162" s="33" t="s">
        <v>2079</v>
      </c>
      <c r="N162" s="33" t="s">
        <v>2089</v>
      </c>
      <c r="O162" s="33" t="s">
        <v>1997</v>
      </c>
      <c r="P162" s="33" t="s">
        <v>2081</v>
      </c>
      <c r="Q162" s="33" t="s">
        <v>2082</v>
      </c>
      <c r="R162" s="33" t="s">
        <v>2083</v>
      </c>
      <c r="S162" s="33" t="s">
        <v>2084</v>
      </c>
      <c r="T162" s="33" t="s">
        <v>2083</v>
      </c>
      <c r="U162" s="35" t="s">
        <v>1164</v>
      </c>
      <c r="V162" s="36" t="s">
        <v>664</v>
      </c>
      <c r="W162" s="36" t="s">
        <v>664</v>
      </c>
      <c r="X162" s="36" t="s">
        <v>664</v>
      </c>
      <c r="Y162" s="37"/>
    </row>
    <row r="163" ht="23" hidden="1" customHeight="1" spans="1:25">
      <c r="A163" s="30" t="s">
        <v>1180</v>
      </c>
      <c r="B163" s="31" t="s">
        <v>20</v>
      </c>
      <c r="C163" s="31" t="s">
        <v>3072</v>
      </c>
      <c r="D163" s="31" t="s">
        <v>3073</v>
      </c>
      <c r="E163" s="32">
        <v>43734</v>
      </c>
      <c r="F163" s="31" t="s">
        <v>3066</v>
      </c>
      <c r="G163" s="31" t="s">
        <v>2246</v>
      </c>
      <c r="H163" s="33">
        <v>5</v>
      </c>
      <c r="I163" s="33">
        <v>100</v>
      </c>
      <c r="J163" s="34">
        <v>7030.67484662577</v>
      </c>
      <c r="K163" s="34">
        <v>6679.14110429448</v>
      </c>
      <c r="L163" s="34">
        <v>351.533742331289</v>
      </c>
      <c r="M163" s="33" t="s">
        <v>2079</v>
      </c>
      <c r="N163" s="33" t="s">
        <v>2089</v>
      </c>
      <c r="O163" s="33" t="s">
        <v>1997</v>
      </c>
      <c r="P163" s="33" t="s">
        <v>2081</v>
      </c>
      <c r="Q163" s="33" t="s">
        <v>2082</v>
      </c>
      <c r="R163" s="33" t="s">
        <v>2083</v>
      </c>
      <c r="S163" s="33" t="s">
        <v>2084</v>
      </c>
      <c r="T163" s="33" t="s">
        <v>2083</v>
      </c>
      <c r="U163" s="35" t="s">
        <v>1164</v>
      </c>
      <c r="V163" s="36" t="s">
        <v>664</v>
      </c>
      <c r="W163" s="36" t="s">
        <v>664</v>
      </c>
      <c r="X163" s="36" t="s">
        <v>664</v>
      </c>
      <c r="Y163" s="37"/>
    </row>
    <row r="164" ht="23" hidden="1" customHeight="1" spans="1:25">
      <c r="A164" s="30" t="s">
        <v>1180</v>
      </c>
      <c r="B164" s="31" t="s">
        <v>20</v>
      </c>
      <c r="C164" s="31" t="s">
        <v>3074</v>
      </c>
      <c r="D164" s="31" t="s">
        <v>3075</v>
      </c>
      <c r="E164" s="32">
        <v>43734</v>
      </c>
      <c r="F164" s="31" t="s">
        <v>3066</v>
      </c>
      <c r="G164" s="31" t="s">
        <v>2778</v>
      </c>
      <c r="H164" s="33">
        <v>5</v>
      </c>
      <c r="I164" s="33">
        <v>2</v>
      </c>
      <c r="J164" s="34">
        <v>3046.62576687117</v>
      </c>
      <c r="K164" s="34">
        <v>2894.29447852761</v>
      </c>
      <c r="L164" s="34">
        <v>152.331288343558</v>
      </c>
      <c r="M164" s="33" t="s">
        <v>2079</v>
      </c>
      <c r="N164" s="33" t="s">
        <v>2089</v>
      </c>
      <c r="O164" s="33" t="s">
        <v>1997</v>
      </c>
      <c r="P164" s="33" t="s">
        <v>2081</v>
      </c>
      <c r="Q164" s="33" t="s">
        <v>2082</v>
      </c>
      <c r="R164" s="33" t="s">
        <v>2083</v>
      </c>
      <c r="S164" s="33" t="s">
        <v>2084</v>
      </c>
      <c r="T164" s="33" t="s">
        <v>2083</v>
      </c>
      <c r="U164" s="35" t="s">
        <v>1164</v>
      </c>
      <c r="V164" s="36" t="s">
        <v>664</v>
      </c>
      <c r="W164" s="36" t="s">
        <v>664</v>
      </c>
      <c r="X164" s="36" t="s">
        <v>664</v>
      </c>
      <c r="Y164" s="37"/>
    </row>
    <row r="165" ht="23" hidden="1" customHeight="1" spans="1:25">
      <c r="A165" s="30" t="s">
        <v>1180</v>
      </c>
      <c r="B165" s="31" t="s">
        <v>20</v>
      </c>
      <c r="C165" s="31" t="s">
        <v>3076</v>
      </c>
      <c r="D165" s="31" t="s">
        <v>3077</v>
      </c>
      <c r="E165" s="32">
        <v>43734</v>
      </c>
      <c r="F165" s="31" t="s">
        <v>3066</v>
      </c>
      <c r="G165" s="31" t="s">
        <v>3078</v>
      </c>
      <c r="H165" s="33">
        <v>1</v>
      </c>
      <c r="I165" s="33">
        <v>750</v>
      </c>
      <c r="J165" s="34">
        <v>3700</v>
      </c>
      <c r="K165" s="34">
        <v>3700</v>
      </c>
      <c r="L165" s="34">
        <v>0</v>
      </c>
      <c r="M165" s="33" t="s">
        <v>2123</v>
      </c>
      <c r="N165" s="33" t="s">
        <v>2124</v>
      </c>
      <c r="O165" s="33" t="s">
        <v>1997</v>
      </c>
      <c r="P165" s="33" t="s">
        <v>2196</v>
      </c>
      <c r="Q165" s="33" t="s">
        <v>2082</v>
      </c>
      <c r="R165" s="33" t="s">
        <v>2145</v>
      </c>
      <c r="S165" s="33" t="s">
        <v>2084</v>
      </c>
      <c r="T165" s="33" t="s">
        <v>2083</v>
      </c>
      <c r="U165" s="35" t="s">
        <v>1164</v>
      </c>
      <c r="V165" s="36" t="s">
        <v>664</v>
      </c>
      <c r="W165" s="36" t="s">
        <v>664</v>
      </c>
      <c r="X165" s="36" t="s">
        <v>664</v>
      </c>
      <c r="Y165" s="37"/>
    </row>
    <row r="166" ht="23" hidden="1" customHeight="1" spans="1:25">
      <c r="A166" s="31" t="s">
        <v>1191</v>
      </c>
      <c r="B166" s="31" t="s">
        <v>20</v>
      </c>
      <c r="C166" s="31" t="s">
        <v>3087</v>
      </c>
      <c r="D166" s="31" t="s">
        <v>3088</v>
      </c>
      <c r="E166" s="32">
        <v>43622</v>
      </c>
      <c r="F166" s="31" t="s">
        <v>865</v>
      </c>
      <c r="G166" s="31" t="s">
        <v>3089</v>
      </c>
      <c r="H166" s="33">
        <v>20</v>
      </c>
      <c r="I166" s="40">
        <v>1</v>
      </c>
      <c r="J166" s="34">
        <v>249427.005540127</v>
      </c>
      <c r="K166" s="34">
        <v>64175.4899670952</v>
      </c>
      <c r="L166" s="34">
        <v>185251.515573032</v>
      </c>
      <c r="M166" s="33" t="s">
        <v>2079</v>
      </c>
      <c r="N166" s="33" t="s">
        <v>2089</v>
      </c>
      <c r="O166" s="33" t="s">
        <v>1997</v>
      </c>
      <c r="P166" s="33" t="s">
        <v>2081</v>
      </c>
      <c r="Q166" s="33" t="s">
        <v>2103</v>
      </c>
      <c r="R166" s="33" t="s">
        <v>2128</v>
      </c>
      <c r="S166" s="33" t="s">
        <v>2084</v>
      </c>
      <c r="T166" s="33" t="s">
        <v>2159</v>
      </c>
      <c r="U166" s="35" t="s">
        <v>1178</v>
      </c>
      <c r="V166" s="36" t="s">
        <v>664</v>
      </c>
      <c r="W166" s="36" t="s">
        <v>664</v>
      </c>
      <c r="X166" s="36" t="s">
        <v>664</v>
      </c>
      <c r="Y166" s="37"/>
    </row>
    <row r="167" ht="23" hidden="1" customHeight="1" spans="1:25">
      <c r="A167" s="31" t="s">
        <v>1191</v>
      </c>
      <c r="B167" s="31" t="s">
        <v>20</v>
      </c>
      <c r="C167" s="31" t="s">
        <v>3090</v>
      </c>
      <c r="D167" s="31" t="s">
        <v>3091</v>
      </c>
      <c r="E167" s="32">
        <v>43622</v>
      </c>
      <c r="F167" s="31" t="s">
        <v>865</v>
      </c>
      <c r="G167" s="31" t="s">
        <v>2314</v>
      </c>
      <c r="H167" s="33">
        <v>10</v>
      </c>
      <c r="I167" s="40">
        <v>1</v>
      </c>
      <c r="J167" s="34">
        <v>228089.244616636</v>
      </c>
      <c r="K167" s="34">
        <v>117370.923792311</v>
      </c>
      <c r="L167" s="34">
        <v>110718.320824325</v>
      </c>
      <c r="M167" s="33" t="s">
        <v>2079</v>
      </c>
      <c r="N167" s="33" t="s">
        <v>2089</v>
      </c>
      <c r="O167" s="33" t="s">
        <v>1997</v>
      </c>
      <c r="P167" s="33" t="s">
        <v>2081</v>
      </c>
      <c r="Q167" s="33" t="s">
        <v>2103</v>
      </c>
      <c r="R167" s="33" t="s">
        <v>2128</v>
      </c>
      <c r="S167" s="33" t="s">
        <v>2084</v>
      </c>
      <c r="T167" s="33" t="s">
        <v>2159</v>
      </c>
      <c r="U167" s="35" t="s">
        <v>1178</v>
      </c>
      <c r="V167" s="36" t="s">
        <v>664</v>
      </c>
      <c r="W167" s="36" t="s">
        <v>664</v>
      </c>
      <c r="X167" s="36" t="s">
        <v>664</v>
      </c>
      <c r="Y167" s="37"/>
    </row>
    <row r="168" ht="23" hidden="1" customHeight="1" spans="1:25">
      <c r="A168" s="31" t="s">
        <v>1191</v>
      </c>
      <c r="B168" s="31" t="s">
        <v>20</v>
      </c>
      <c r="C168" s="31" t="s">
        <v>3093</v>
      </c>
      <c r="D168" s="31" t="s">
        <v>2475</v>
      </c>
      <c r="E168" s="32">
        <v>43622</v>
      </c>
      <c r="F168" s="31" t="s">
        <v>865</v>
      </c>
      <c r="G168" s="31" t="s">
        <v>3094</v>
      </c>
      <c r="H168" s="33">
        <v>3</v>
      </c>
      <c r="I168" s="40">
        <v>1</v>
      </c>
      <c r="J168" s="34">
        <v>126183.749843237</v>
      </c>
      <c r="K168" s="34">
        <v>119874.562351075</v>
      </c>
      <c r="L168" s="34">
        <v>6309.18749216186</v>
      </c>
      <c r="M168" s="33" t="s">
        <v>2079</v>
      </c>
      <c r="N168" s="33" t="s">
        <v>2089</v>
      </c>
      <c r="O168" s="33" t="s">
        <v>1997</v>
      </c>
      <c r="P168" s="33" t="s">
        <v>2081</v>
      </c>
      <c r="Q168" s="33" t="s">
        <v>2103</v>
      </c>
      <c r="R168" s="33" t="s">
        <v>2128</v>
      </c>
      <c r="S168" s="33" t="s">
        <v>2084</v>
      </c>
      <c r="T168" s="33" t="s">
        <v>2159</v>
      </c>
      <c r="U168" s="35" t="s">
        <v>1178</v>
      </c>
      <c r="V168" s="36" t="s">
        <v>664</v>
      </c>
      <c r="W168" s="36" t="s">
        <v>664</v>
      </c>
      <c r="X168" s="36" t="s">
        <v>664</v>
      </c>
      <c r="Y168" s="37"/>
    </row>
    <row r="169" ht="23" hidden="1" customHeight="1" spans="1:25">
      <c r="A169" s="31" t="s">
        <v>1191</v>
      </c>
      <c r="B169" s="31" t="s">
        <v>20</v>
      </c>
      <c r="C169" s="31" t="s">
        <v>3096</v>
      </c>
      <c r="D169" s="31" t="s">
        <v>3097</v>
      </c>
      <c r="E169" s="32">
        <v>43622</v>
      </c>
      <c r="F169" s="31" t="s">
        <v>865</v>
      </c>
      <c r="G169" s="31" t="s">
        <v>2136</v>
      </c>
      <c r="H169" s="33">
        <v>10</v>
      </c>
      <c r="I169" s="40">
        <v>300</v>
      </c>
      <c r="J169" s="34">
        <v>120000</v>
      </c>
      <c r="K169" s="34">
        <v>120000</v>
      </c>
      <c r="L169" s="34">
        <v>0</v>
      </c>
      <c r="M169" s="33" t="s">
        <v>2137</v>
      </c>
      <c r="N169" s="33" t="s">
        <v>2138</v>
      </c>
      <c r="O169" s="33" t="s">
        <v>1997</v>
      </c>
      <c r="P169" s="33" t="s">
        <v>2196</v>
      </c>
      <c r="Q169" s="33" t="s">
        <v>2082</v>
      </c>
      <c r="R169" s="33" t="s">
        <v>2197</v>
      </c>
      <c r="S169" s="33" t="s">
        <v>2084</v>
      </c>
      <c r="T169" s="33" t="s">
        <v>2083</v>
      </c>
      <c r="U169" s="35" t="s">
        <v>1178</v>
      </c>
      <c r="V169" s="36" t="s">
        <v>664</v>
      </c>
      <c r="W169" s="36" t="s">
        <v>664</v>
      </c>
      <c r="X169" s="36" t="s">
        <v>664</v>
      </c>
      <c r="Y169" s="37"/>
    </row>
    <row r="170" ht="23" hidden="1" customHeight="1" spans="1:25">
      <c r="A170" s="31" t="s">
        <v>1191</v>
      </c>
      <c r="B170" s="31" t="s">
        <v>20</v>
      </c>
      <c r="C170" s="31" t="s">
        <v>3098</v>
      </c>
      <c r="D170" s="31" t="s">
        <v>3099</v>
      </c>
      <c r="E170" s="32">
        <v>43622</v>
      </c>
      <c r="F170" s="31" t="s">
        <v>865</v>
      </c>
      <c r="G170" s="31" t="s">
        <v>3100</v>
      </c>
      <c r="H170" s="33">
        <v>1</v>
      </c>
      <c r="I170" s="40">
        <v>1</v>
      </c>
      <c r="J170" s="34">
        <v>24300</v>
      </c>
      <c r="K170" s="34">
        <v>24300</v>
      </c>
      <c r="L170" s="34">
        <v>0</v>
      </c>
      <c r="M170" s="33" t="s">
        <v>2123</v>
      </c>
      <c r="N170" s="33" t="s">
        <v>2124</v>
      </c>
      <c r="O170" s="33" t="s">
        <v>1997</v>
      </c>
      <c r="P170" s="33" t="s">
        <v>2196</v>
      </c>
      <c r="Q170" s="33" t="s">
        <v>2082</v>
      </c>
      <c r="R170" s="33" t="s">
        <v>2145</v>
      </c>
      <c r="S170" s="33" t="s">
        <v>2084</v>
      </c>
      <c r="T170" s="33" t="s">
        <v>2083</v>
      </c>
      <c r="U170" s="35" t="s">
        <v>1178</v>
      </c>
      <c r="V170" s="36" t="s">
        <v>664</v>
      </c>
      <c r="W170" s="36" t="s">
        <v>664</v>
      </c>
      <c r="X170" s="36" t="s">
        <v>664</v>
      </c>
      <c r="Y170" s="37"/>
    </row>
    <row r="171" ht="23" hidden="1" customHeight="1" spans="1:25">
      <c r="A171" s="31" t="s">
        <v>1191</v>
      </c>
      <c r="B171" s="31" t="s">
        <v>20</v>
      </c>
      <c r="C171" s="31" t="s">
        <v>3101</v>
      </c>
      <c r="D171" s="31" t="s">
        <v>3102</v>
      </c>
      <c r="E171" s="32">
        <v>43622</v>
      </c>
      <c r="F171" s="31" t="s">
        <v>692</v>
      </c>
      <c r="G171" s="31" t="s">
        <v>3103</v>
      </c>
      <c r="H171" s="33">
        <v>1</v>
      </c>
      <c r="I171" s="40">
        <v>1</v>
      </c>
      <c r="J171" s="34">
        <v>50000</v>
      </c>
      <c r="K171" s="34">
        <v>50000</v>
      </c>
      <c r="L171" s="34">
        <v>0</v>
      </c>
      <c r="M171" s="33" t="s">
        <v>2123</v>
      </c>
      <c r="N171" s="33" t="s">
        <v>2124</v>
      </c>
      <c r="O171" s="33" t="s">
        <v>1997</v>
      </c>
      <c r="P171" s="33" t="s">
        <v>2196</v>
      </c>
      <c r="Q171" s="33" t="s">
        <v>2082</v>
      </c>
      <c r="R171" s="33" t="s">
        <v>2145</v>
      </c>
      <c r="S171" s="33" t="s">
        <v>2084</v>
      </c>
      <c r="T171" s="33" t="s">
        <v>2083</v>
      </c>
      <c r="U171" s="35" t="s">
        <v>1178</v>
      </c>
      <c r="V171" s="36" t="s">
        <v>664</v>
      </c>
      <c r="W171" s="36" t="s">
        <v>664</v>
      </c>
      <c r="X171" s="36" t="s">
        <v>664</v>
      </c>
      <c r="Y171" s="37"/>
    </row>
    <row r="172" ht="23" hidden="1" customHeight="1" spans="1:25">
      <c r="A172" s="31" t="s">
        <v>1207</v>
      </c>
      <c r="B172" s="31" t="s">
        <v>20</v>
      </c>
      <c r="C172" s="31" t="s">
        <v>3167</v>
      </c>
      <c r="D172" s="31" t="s">
        <v>3168</v>
      </c>
      <c r="E172" s="32">
        <v>43994</v>
      </c>
      <c r="F172" s="31" t="s">
        <v>977</v>
      </c>
      <c r="G172" s="31" t="s">
        <v>3169</v>
      </c>
      <c r="H172" s="33">
        <v>1</v>
      </c>
      <c r="I172" s="40">
        <v>1</v>
      </c>
      <c r="J172" s="34">
        <v>19713.92</v>
      </c>
      <c r="K172" s="34">
        <v>19713.92</v>
      </c>
      <c r="L172" s="34">
        <v>0</v>
      </c>
      <c r="M172" s="33" t="s">
        <v>2137</v>
      </c>
      <c r="N172" s="33" t="s">
        <v>2124</v>
      </c>
      <c r="O172" s="33" t="s">
        <v>1997</v>
      </c>
      <c r="P172" s="33" t="s">
        <v>2196</v>
      </c>
      <c r="Q172" s="33" t="s">
        <v>2103</v>
      </c>
      <c r="R172" s="33" t="s">
        <v>2145</v>
      </c>
      <c r="S172" s="33" t="s">
        <v>2084</v>
      </c>
      <c r="T172" s="33" t="s">
        <v>2083</v>
      </c>
      <c r="U172" s="35" t="s">
        <v>880</v>
      </c>
      <c r="V172" s="36" t="s">
        <v>664</v>
      </c>
      <c r="W172" s="36" t="s">
        <v>664</v>
      </c>
      <c r="X172" s="36" t="s">
        <v>664</v>
      </c>
      <c r="Y172" s="37"/>
    </row>
    <row r="173" ht="23" hidden="1" customHeight="1" spans="1:25">
      <c r="A173" s="31" t="s">
        <v>1221</v>
      </c>
      <c r="B173" s="31" t="s">
        <v>20</v>
      </c>
      <c r="C173" s="31" t="s">
        <v>3178</v>
      </c>
      <c r="D173" s="31" t="s">
        <v>3179</v>
      </c>
      <c r="E173" s="32">
        <v>43609</v>
      </c>
      <c r="F173" s="31" t="s">
        <v>3180</v>
      </c>
      <c r="G173" s="31" t="s">
        <v>2635</v>
      </c>
      <c r="H173" s="33">
        <v>5</v>
      </c>
      <c r="I173" s="40">
        <v>1</v>
      </c>
      <c r="J173" s="34">
        <v>35000</v>
      </c>
      <c r="K173" s="34">
        <v>35000</v>
      </c>
      <c r="L173" s="34">
        <v>0</v>
      </c>
      <c r="M173" s="33" t="s">
        <v>2079</v>
      </c>
      <c r="N173" s="33" t="s">
        <v>2356</v>
      </c>
      <c r="O173" s="33" t="s">
        <v>1997</v>
      </c>
      <c r="P173" s="33" t="s">
        <v>2196</v>
      </c>
      <c r="Q173" s="33" t="s">
        <v>2082</v>
      </c>
      <c r="R173" s="33" t="s">
        <v>2214</v>
      </c>
      <c r="S173" s="33" t="s">
        <v>2084</v>
      </c>
      <c r="T173" s="33" t="s">
        <v>2083</v>
      </c>
      <c r="U173" s="35" t="s">
        <v>748</v>
      </c>
      <c r="V173" s="36" t="s">
        <v>664</v>
      </c>
      <c r="W173" s="36" t="s">
        <v>664</v>
      </c>
      <c r="X173" s="36" t="s">
        <v>664</v>
      </c>
      <c r="Y173" s="37"/>
    </row>
    <row r="174" ht="23" hidden="1" customHeight="1" spans="1:25">
      <c r="A174" s="31" t="s">
        <v>1227</v>
      </c>
      <c r="B174" s="31" t="s">
        <v>20</v>
      </c>
      <c r="C174" s="31" t="s">
        <v>3195</v>
      </c>
      <c r="D174" s="31" t="s">
        <v>3009</v>
      </c>
      <c r="E174" s="32">
        <v>43468</v>
      </c>
      <c r="F174" s="31" t="s">
        <v>3192</v>
      </c>
      <c r="G174" s="31" t="s">
        <v>2243</v>
      </c>
      <c r="H174" s="33">
        <v>1</v>
      </c>
      <c r="I174" s="40">
        <v>1</v>
      </c>
      <c r="J174" s="34">
        <v>195250</v>
      </c>
      <c r="K174" s="34">
        <v>195250</v>
      </c>
      <c r="L174" s="34">
        <v>0</v>
      </c>
      <c r="M174" s="33" t="s">
        <v>2123</v>
      </c>
      <c r="N174" s="33" t="s">
        <v>2124</v>
      </c>
      <c r="O174" s="33" t="s">
        <v>1997</v>
      </c>
      <c r="P174" s="33" t="s">
        <v>2196</v>
      </c>
      <c r="Q174" s="33" t="s">
        <v>2082</v>
      </c>
      <c r="R174" s="33" t="s">
        <v>2145</v>
      </c>
      <c r="S174" s="33" t="s">
        <v>2084</v>
      </c>
      <c r="T174" s="33" t="s">
        <v>2083</v>
      </c>
      <c r="U174" s="35" t="s">
        <v>842</v>
      </c>
      <c r="V174" s="36" t="s">
        <v>664</v>
      </c>
      <c r="W174" s="36" t="s">
        <v>664</v>
      </c>
      <c r="X174" s="36" t="s">
        <v>664</v>
      </c>
      <c r="Y174" s="37"/>
    </row>
    <row r="175" ht="23" hidden="1" customHeight="1" spans="1:25">
      <c r="A175" s="31" t="s">
        <v>1242</v>
      </c>
      <c r="B175" s="31" t="s">
        <v>20</v>
      </c>
      <c r="C175" s="31" t="s">
        <v>3213</v>
      </c>
      <c r="D175" s="31" t="s">
        <v>3214</v>
      </c>
      <c r="E175" s="32">
        <v>44023</v>
      </c>
      <c r="F175" s="31" t="s">
        <v>752</v>
      </c>
      <c r="G175" s="31" t="s">
        <v>2310</v>
      </c>
      <c r="H175" s="33">
        <v>1</v>
      </c>
      <c r="I175" s="40">
        <v>1</v>
      </c>
      <c r="J175" s="34">
        <v>34000</v>
      </c>
      <c r="K175" s="34">
        <v>34000</v>
      </c>
      <c r="L175" s="34">
        <v>0</v>
      </c>
      <c r="M175" s="33" t="s">
        <v>2123</v>
      </c>
      <c r="N175" s="33" t="s">
        <v>2124</v>
      </c>
      <c r="O175" s="33" t="s">
        <v>1997</v>
      </c>
      <c r="P175" s="33" t="s">
        <v>2196</v>
      </c>
      <c r="Q175" s="33" t="s">
        <v>2082</v>
      </c>
      <c r="R175" s="33" t="s">
        <v>2145</v>
      </c>
      <c r="S175" s="33" t="s">
        <v>2084</v>
      </c>
      <c r="T175" s="33" t="s">
        <v>2083</v>
      </c>
      <c r="U175" s="35" t="s">
        <v>1230</v>
      </c>
      <c r="V175" s="36" t="s">
        <v>664</v>
      </c>
      <c r="W175" s="36" t="s">
        <v>664</v>
      </c>
      <c r="X175" s="36" t="s">
        <v>664</v>
      </c>
      <c r="Y175" s="37"/>
    </row>
    <row r="176" ht="23" hidden="1" customHeight="1" spans="1:25">
      <c r="A176" s="31" t="s">
        <v>1277</v>
      </c>
      <c r="B176" s="31" t="s">
        <v>20</v>
      </c>
      <c r="C176" s="31" t="s">
        <v>3414</v>
      </c>
      <c r="D176" s="31" t="s">
        <v>3102</v>
      </c>
      <c r="E176" s="32">
        <v>43617</v>
      </c>
      <c r="F176" s="31" t="s">
        <v>1039</v>
      </c>
      <c r="G176" s="31" t="s">
        <v>3415</v>
      </c>
      <c r="H176" s="33">
        <v>1</v>
      </c>
      <c r="I176" s="40">
        <v>1</v>
      </c>
      <c r="J176" s="34">
        <v>19200</v>
      </c>
      <c r="K176" s="34">
        <v>19200</v>
      </c>
      <c r="L176" s="34">
        <v>0</v>
      </c>
      <c r="M176" s="33" t="s">
        <v>2079</v>
      </c>
      <c r="N176" s="33" t="s">
        <v>2089</v>
      </c>
      <c r="O176" s="33" t="s">
        <v>1997</v>
      </c>
      <c r="P176" s="33" t="s">
        <v>2196</v>
      </c>
      <c r="Q176" s="33" t="s">
        <v>2082</v>
      </c>
      <c r="R176" s="33" t="s">
        <v>2145</v>
      </c>
      <c r="S176" s="33" t="s">
        <v>2084</v>
      </c>
      <c r="T176" s="33" t="s">
        <v>2083</v>
      </c>
      <c r="U176" s="35" t="s">
        <v>1151</v>
      </c>
      <c r="V176" s="36" t="s">
        <v>664</v>
      </c>
      <c r="W176" s="36" t="s">
        <v>664</v>
      </c>
      <c r="X176" s="36" t="s">
        <v>664</v>
      </c>
      <c r="Y176" s="37"/>
    </row>
    <row r="177" ht="23" hidden="1" customHeight="1" spans="1:25">
      <c r="A177" s="30" t="s">
        <v>1290</v>
      </c>
      <c r="B177" s="31" t="s">
        <v>20</v>
      </c>
      <c r="C177" s="31" t="s">
        <v>3433</v>
      </c>
      <c r="D177" s="31" t="s">
        <v>3434</v>
      </c>
      <c r="E177" s="32">
        <v>43644</v>
      </c>
      <c r="F177" s="31" t="s">
        <v>951</v>
      </c>
      <c r="G177" s="31" t="s">
        <v>3435</v>
      </c>
      <c r="H177" s="33">
        <v>10</v>
      </c>
      <c r="I177" s="40">
        <v>1</v>
      </c>
      <c r="J177" s="34">
        <v>255102.040816327</v>
      </c>
      <c r="K177" s="34">
        <v>131271.258503402</v>
      </c>
      <c r="L177" s="34">
        <v>123830.782312925</v>
      </c>
      <c r="M177" s="33" t="s">
        <v>2079</v>
      </c>
      <c r="N177" s="33" t="s">
        <v>2089</v>
      </c>
      <c r="O177" s="33" t="s">
        <v>1997</v>
      </c>
      <c r="P177" s="33" t="s">
        <v>2081</v>
      </c>
      <c r="Q177" s="33" t="s">
        <v>2103</v>
      </c>
      <c r="R177" s="33" t="s">
        <v>2128</v>
      </c>
      <c r="S177" s="33" t="s">
        <v>2084</v>
      </c>
      <c r="T177" s="41" t="s">
        <v>2159</v>
      </c>
      <c r="U177" s="35" t="s">
        <v>953</v>
      </c>
      <c r="V177" s="36" t="s">
        <v>664</v>
      </c>
      <c r="W177" s="36" t="s">
        <v>664</v>
      </c>
      <c r="X177" s="36" t="s">
        <v>664</v>
      </c>
      <c r="Y177" s="37"/>
    </row>
    <row r="178" ht="23" hidden="1" customHeight="1" spans="1:25">
      <c r="A178" s="30" t="s">
        <v>1290</v>
      </c>
      <c r="B178" s="31" t="s">
        <v>20</v>
      </c>
      <c r="C178" s="31" t="s">
        <v>3436</v>
      </c>
      <c r="D178" s="31" t="s">
        <v>3437</v>
      </c>
      <c r="E178" s="32">
        <v>43644</v>
      </c>
      <c r="F178" s="31" t="s">
        <v>951</v>
      </c>
      <c r="G178" s="31" t="s">
        <v>3438</v>
      </c>
      <c r="H178" s="33">
        <v>10</v>
      </c>
      <c r="I178" s="40">
        <v>1</v>
      </c>
      <c r="J178" s="34">
        <v>464897.959183673</v>
      </c>
      <c r="K178" s="34">
        <v>239228.741496598</v>
      </c>
      <c r="L178" s="34">
        <v>225669.217687075</v>
      </c>
      <c r="M178" s="33" t="s">
        <v>2079</v>
      </c>
      <c r="N178" s="33" t="s">
        <v>2089</v>
      </c>
      <c r="O178" s="33" t="s">
        <v>1997</v>
      </c>
      <c r="P178" s="33" t="s">
        <v>2081</v>
      </c>
      <c r="Q178" s="33" t="s">
        <v>2103</v>
      </c>
      <c r="R178" s="33" t="s">
        <v>2128</v>
      </c>
      <c r="S178" s="33" t="s">
        <v>2084</v>
      </c>
      <c r="T178" s="41" t="s">
        <v>2159</v>
      </c>
      <c r="U178" s="35" t="s">
        <v>953</v>
      </c>
      <c r="V178" s="36" t="s">
        <v>664</v>
      </c>
      <c r="W178" s="36" t="s">
        <v>664</v>
      </c>
      <c r="X178" s="36" t="s">
        <v>664</v>
      </c>
      <c r="Y178" s="37"/>
    </row>
    <row r="179" ht="23" hidden="1" customHeight="1" spans="1:25">
      <c r="A179" s="30" t="s">
        <v>1293</v>
      </c>
      <c r="B179" s="31" t="s">
        <v>20</v>
      </c>
      <c r="C179" s="31" t="s">
        <v>3441</v>
      </c>
      <c r="D179" s="31" t="s">
        <v>3442</v>
      </c>
      <c r="E179" s="32">
        <v>43609</v>
      </c>
      <c r="F179" s="31" t="s">
        <v>3443</v>
      </c>
      <c r="G179" s="31" t="s">
        <v>3444</v>
      </c>
      <c r="H179" s="33">
        <v>1</v>
      </c>
      <c r="I179" s="40">
        <v>1</v>
      </c>
      <c r="J179" s="34">
        <v>240000</v>
      </c>
      <c r="K179" s="34">
        <v>240000</v>
      </c>
      <c r="L179" s="34">
        <v>0</v>
      </c>
      <c r="M179" s="33" t="s">
        <v>2137</v>
      </c>
      <c r="N179" s="33" t="s">
        <v>2143</v>
      </c>
      <c r="O179" s="33" t="s">
        <v>1997</v>
      </c>
      <c r="P179" s="33" t="s">
        <v>2196</v>
      </c>
      <c r="Q179" s="33" t="s">
        <v>2082</v>
      </c>
      <c r="R179" s="33" t="s">
        <v>2197</v>
      </c>
      <c r="S179" s="33" t="s">
        <v>2084</v>
      </c>
      <c r="T179" s="33" t="s">
        <v>2083</v>
      </c>
      <c r="U179" s="35" t="s">
        <v>1281</v>
      </c>
      <c r="V179" s="36" t="s">
        <v>664</v>
      </c>
      <c r="W179" s="36" t="s">
        <v>664</v>
      </c>
      <c r="X179" s="36" t="s">
        <v>664</v>
      </c>
      <c r="Y179" s="37"/>
    </row>
    <row r="180" ht="23" hidden="1" customHeight="1" spans="1:25">
      <c r="A180" s="30" t="s">
        <v>1308</v>
      </c>
      <c r="B180" s="31" t="s">
        <v>20</v>
      </c>
      <c r="C180" s="31" t="s">
        <v>3466</v>
      </c>
      <c r="D180" s="31" t="s">
        <v>3467</v>
      </c>
      <c r="E180" s="32">
        <v>43585</v>
      </c>
      <c r="F180" s="31" t="s">
        <v>3468</v>
      </c>
      <c r="G180" s="31" t="s">
        <v>3469</v>
      </c>
      <c r="H180" s="33">
        <v>10</v>
      </c>
      <c r="I180" s="40">
        <v>1</v>
      </c>
      <c r="J180" s="34">
        <v>250244.336107491</v>
      </c>
      <c r="K180" s="34">
        <v>132733.766610348</v>
      </c>
      <c r="L180" s="34">
        <v>117510.569497143</v>
      </c>
      <c r="M180" s="33" t="s">
        <v>2079</v>
      </c>
      <c r="N180" s="33" t="s">
        <v>2089</v>
      </c>
      <c r="O180" s="33" t="s">
        <v>1997</v>
      </c>
      <c r="P180" s="33" t="s">
        <v>2081</v>
      </c>
      <c r="Q180" s="33" t="s">
        <v>2082</v>
      </c>
      <c r="R180" s="33" t="s">
        <v>2083</v>
      </c>
      <c r="S180" s="33" t="s">
        <v>2084</v>
      </c>
      <c r="T180" s="33" t="s">
        <v>2083</v>
      </c>
      <c r="U180" s="35" t="s">
        <v>1311</v>
      </c>
      <c r="V180" s="36" t="s">
        <v>664</v>
      </c>
      <c r="W180" s="36" t="s">
        <v>664</v>
      </c>
      <c r="X180" s="36" t="s">
        <v>664</v>
      </c>
      <c r="Y180" s="37"/>
    </row>
    <row r="181" ht="23" hidden="1" customHeight="1" spans="1:25">
      <c r="A181" s="30" t="s">
        <v>1308</v>
      </c>
      <c r="B181" s="31" t="s">
        <v>20</v>
      </c>
      <c r="C181" s="31" t="s">
        <v>3470</v>
      </c>
      <c r="D181" s="31" t="s">
        <v>3471</v>
      </c>
      <c r="E181" s="32">
        <v>43585</v>
      </c>
      <c r="F181" s="31"/>
      <c r="G181" s="31" t="s">
        <v>3472</v>
      </c>
      <c r="H181" s="33">
        <v>10</v>
      </c>
      <c r="I181" s="40">
        <v>1</v>
      </c>
      <c r="J181" s="34">
        <v>370243.145515147</v>
      </c>
      <c r="K181" s="34">
        <v>196383.135100326</v>
      </c>
      <c r="L181" s="34">
        <v>173860.010414821</v>
      </c>
      <c r="M181" s="33" t="s">
        <v>2079</v>
      </c>
      <c r="N181" s="33" t="s">
        <v>2089</v>
      </c>
      <c r="O181" s="33" t="s">
        <v>1997</v>
      </c>
      <c r="P181" s="33" t="s">
        <v>2081</v>
      </c>
      <c r="Q181" s="33" t="s">
        <v>2082</v>
      </c>
      <c r="R181" s="33" t="s">
        <v>2083</v>
      </c>
      <c r="S181" s="33" t="s">
        <v>2084</v>
      </c>
      <c r="T181" s="33" t="s">
        <v>2083</v>
      </c>
      <c r="U181" s="35" t="s">
        <v>1311</v>
      </c>
      <c r="V181" s="36" t="s">
        <v>664</v>
      </c>
      <c r="W181" s="36" t="s">
        <v>664</v>
      </c>
      <c r="X181" s="36" t="s">
        <v>664</v>
      </c>
      <c r="Y181" s="37"/>
    </row>
    <row r="182" ht="23" hidden="1" customHeight="1" spans="1:25">
      <c r="A182" s="30" t="s">
        <v>1308</v>
      </c>
      <c r="B182" s="31" t="s">
        <v>20</v>
      </c>
      <c r="C182" s="31" t="s">
        <v>3473</v>
      </c>
      <c r="D182" s="31" t="s">
        <v>3474</v>
      </c>
      <c r="E182" s="32">
        <v>43585</v>
      </c>
      <c r="F182" s="31"/>
      <c r="G182" s="31" t="s">
        <v>3472</v>
      </c>
      <c r="H182" s="33">
        <v>5</v>
      </c>
      <c r="I182" s="40">
        <v>1</v>
      </c>
      <c r="J182" s="34">
        <v>285573.688377362</v>
      </c>
      <c r="K182" s="34">
        <v>271295.003958494</v>
      </c>
      <c r="L182" s="34">
        <v>14278.6844188681</v>
      </c>
      <c r="M182" s="33" t="s">
        <v>2079</v>
      </c>
      <c r="N182" s="33" t="s">
        <v>2110</v>
      </c>
      <c r="O182" s="33" t="s">
        <v>1997</v>
      </c>
      <c r="P182" s="33" t="s">
        <v>2081</v>
      </c>
      <c r="Q182" s="33" t="s">
        <v>2082</v>
      </c>
      <c r="R182" s="33" t="s">
        <v>2083</v>
      </c>
      <c r="S182" s="33" t="s">
        <v>2084</v>
      </c>
      <c r="T182" s="33" t="s">
        <v>2083</v>
      </c>
      <c r="U182" s="35" t="s">
        <v>1311</v>
      </c>
      <c r="V182" s="36" t="s">
        <v>664</v>
      </c>
      <c r="W182" s="36" t="s">
        <v>664</v>
      </c>
      <c r="X182" s="36" t="s">
        <v>664</v>
      </c>
      <c r="Y182" s="37"/>
    </row>
    <row r="183" ht="23" customHeight="1" spans="1:25">
      <c r="A183" s="110" t="s">
        <v>1313</v>
      </c>
      <c r="B183" s="31" t="s">
        <v>20</v>
      </c>
      <c r="C183" s="31" t="s">
        <v>3475</v>
      </c>
      <c r="D183" s="31" t="s">
        <v>3476</v>
      </c>
      <c r="E183" s="32">
        <v>44343</v>
      </c>
      <c r="F183" s="31" t="s">
        <v>3477</v>
      </c>
      <c r="G183" s="31" t="s">
        <v>2195</v>
      </c>
      <c r="H183" s="33">
        <v>10</v>
      </c>
      <c r="I183" s="40">
        <v>33350</v>
      </c>
      <c r="J183" s="34">
        <v>174334.41</v>
      </c>
      <c r="K183" s="34">
        <v>0</v>
      </c>
      <c r="L183" s="34">
        <v>174334.41</v>
      </c>
      <c r="M183" s="33" t="s">
        <v>2137</v>
      </c>
      <c r="N183" s="33" t="s">
        <v>2143</v>
      </c>
      <c r="O183" s="33" t="s">
        <v>1997</v>
      </c>
      <c r="P183" s="33" t="s">
        <v>2081</v>
      </c>
      <c r="Q183" s="33" t="s">
        <v>2103</v>
      </c>
      <c r="R183" s="33" t="s">
        <v>2305</v>
      </c>
      <c r="S183" s="33" t="s">
        <v>2084</v>
      </c>
      <c r="T183" s="41" t="s">
        <v>2159</v>
      </c>
      <c r="U183" s="35" t="s">
        <v>817</v>
      </c>
      <c r="V183" s="36" t="s">
        <v>6850</v>
      </c>
      <c r="W183" s="36" t="s">
        <v>50</v>
      </c>
      <c r="X183" s="36" t="s">
        <v>6848</v>
      </c>
      <c r="Y183" s="37"/>
    </row>
    <row r="184" ht="23" customHeight="1" spans="1:25">
      <c r="A184" s="110" t="s">
        <v>1313</v>
      </c>
      <c r="B184" s="31" t="s">
        <v>20</v>
      </c>
      <c r="C184" s="31" t="s">
        <v>3478</v>
      </c>
      <c r="D184" s="31" t="s">
        <v>3476</v>
      </c>
      <c r="E184" s="32">
        <v>44343</v>
      </c>
      <c r="F184" s="31"/>
      <c r="G184" s="31" t="s">
        <v>2195</v>
      </c>
      <c r="H184" s="33">
        <v>10</v>
      </c>
      <c r="I184" s="40">
        <v>22826</v>
      </c>
      <c r="J184" s="34">
        <v>368820.89</v>
      </c>
      <c r="K184" s="34">
        <v>0</v>
      </c>
      <c r="L184" s="34">
        <v>368820.89</v>
      </c>
      <c r="M184" s="33" t="s">
        <v>2137</v>
      </c>
      <c r="N184" s="33" t="s">
        <v>2143</v>
      </c>
      <c r="O184" s="33" t="s">
        <v>1997</v>
      </c>
      <c r="P184" s="33" t="s">
        <v>2081</v>
      </c>
      <c r="Q184" s="33" t="s">
        <v>2103</v>
      </c>
      <c r="R184" s="33" t="s">
        <v>2305</v>
      </c>
      <c r="S184" s="33" t="s">
        <v>2084</v>
      </c>
      <c r="T184" s="41" t="s">
        <v>2159</v>
      </c>
      <c r="U184" s="35" t="s">
        <v>817</v>
      </c>
      <c r="V184" s="36" t="s">
        <v>6850</v>
      </c>
      <c r="W184" s="36" t="s">
        <v>50</v>
      </c>
      <c r="X184" s="36" t="s">
        <v>6848</v>
      </c>
      <c r="Y184" s="37"/>
    </row>
    <row r="185" ht="23" customHeight="1" spans="1:25">
      <c r="A185" s="110" t="s">
        <v>1313</v>
      </c>
      <c r="B185" s="31" t="s">
        <v>20</v>
      </c>
      <c r="C185" s="31" t="s">
        <v>3479</v>
      </c>
      <c r="D185" s="31" t="s">
        <v>3480</v>
      </c>
      <c r="E185" s="32">
        <v>44343</v>
      </c>
      <c r="F185" s="31"/>
      <c r="G185" s="31" t="s">
        <v>2195</v>
      </c>
      <c r="H185" s="33">
        <v>10</v>
      </c>
      <c r="I185" s="40">
        <v>11858</v>
      </c>
      <c r="J185" s="34">
        <v>259220.25</v>
      </c>
      <c r="K185" s="34">
        <v>0</v>
      </c>
      <c r="L185" s="34">
        <v>259220.25</v>
      </c>
      <c r="M185" s="33" t="s">
        <v>2137</v>
      </c>
      <c r="N185" s="33" t="s">
        <v>2143</v>
      </c>
      <c r="O185" s="33" t="s">
        <v>1997</v>
      </c>
      <c r="P185" s="33" t="s">
        <v>2081</v>
      </c>
      <c r="Q185" s="33" t="s">
        <v>2103</v>
      </c>
      <c r="R185" s="33" t="s">
        <v>2305</v>
      </c>
      <c r="S185" s="33" t="s">
        <v>2084</v>
      </c>
      <c r="T185" s="41" t="s">
        <v>2159</v>
      </c>
      <c r="U185" s="35" t="s">
        <v>817</v>
      </c>
      <c r="V185" s="36" t="s">
        <v>6850</v>
      </c>
      <c r="W185" s="36" t="s">
        <v>50</v>
      </c>
      <c r="X185" s="36" t="s">
        <v>6848</v>
      </c>
      <c r="Y185" s="37"/>
    </row>
    <row r="186" ht="23" customHeight="1" spans="1:25">
      <c r="A186" s="110" t="s">
        <v>1313</v>
      </c>
      <c r="B186" s="31" t="s">
        <v>20</v>
      </c>
      <c r="C186" s="31" t="s">
        <v>3481</v>
      </c>
      <c r="D186" s="31" t="s">
        <v>3482</v>
      </c>
      <c r="E186" s="32">
        <v>44343</v>
      </c>
      <c r="F186" s="31"/>
      <c r="G186" s="31" t="s">
        <v>2195</v>
      </c>
      <c r="H186" s="33">
        <v>10</v>
      </c>
      <c r="I186" s="40">
        <v>10376</v>
      </c>
      <c r="J186" s="34">
        <v>345246.77</v>
      </c>
      <c r="K186" s="34">
        <v>0</v>
      </c>
      <c r="L186" s="34">
        <v>345246.77</v>
      </c>
      <c r="M186" s="33" t="s">
        <v>2137</v>
      </c>
      <c r="N186" s="33" t="s">
        <v>2143</v>
      </c>
      <c r="O186" s="33" t="s">
        <v>1997</v>
      </c>
      <c r="P186" s="33" t="s">
        <v>2081</v>
      </c>
      <c r="Q186" s="33" t="s">
        <v>2103</v>
      </c>
      <c r="R186" s="33" t="s">
        <v>2305</v>
      </c>
      <c r="S186" s="33" t="s">
        <v>2084</v>
      </c>
      <c r="T186" s="41" t="s">
        <v>2159</v>
      </c>
      <c r="U186" s="35" t="s">
        <v>817</v>
      </c>
      <c r="V186" s="36" t="s">
        <v>6850</v>
      </c>
      <c r="W186" s="36" t="s">
        <v>50</v>
      </c>
      <c r="X186" s="36" t="s">
        <v>6848</v>
      </c>
      <c r="Y186" s="37"/>
    </row>
    <row r="187" ht="23" customHeight="1" spans="1:25">
      <c r="A187" s="110" t="s">
        <v>1313</v>
      </c>
      <c r="B187" s="31" t="s">
        <v>20</v>
      </c>
      <c r="C187" s="31" t="s">
        <v>3483</v>
      </c>
      <c r="D187" s="31" t="s">
        <v>3260</v>
      </c>
      <c r="E187" s="32">
        <v>44343</v>
      </c>
      <c r="F187" s="31"/>
      <c r="G187" s="31" t="s">
        <v>2195</v>
      </c>
      <c r="H187" s="33">
        <v>10</v>
      </c>
      <c r="I187" s="40">
        <v>2964</v>
      </c>
      <c r="J187" s="34">
        <v>267680.32</v>
      </c>
      <c r="K187" s="34">
        <v>0</v>
      </c>
      <c r="L187" s="34">
        <v>267680.32</v>
      </c>
      <c r="M187" s="33" t="s">
        <v>2137</v>
      </c>
      <c r="N187" s="33" t="s">
        <v>2143</v>
      </c>
      <c r="O187" s="33" t="s">
        <v>1997</v>
      </c>
      <c r="P187" s="33" t="s">
        <v>2081</v>
      </c>
      <c r="Q187" s="33" t="s">
        <v>2103</v>
      </c>
      <c r="R187" s="33" t="s">
        <v>2305</v>
      </c>
      <c r="S187" s="33" t="s">
        <v>2084</v>
      </c>
      <c r="T187" s="41" t="s">
        <v>2159</v>
      </c>
      <c r="U187" s="35" t="s">
        <v>817</v>
      </c>
      <c r="V187" s="36" t="s">
        <v>6850</v>
      </c>
      <c r="W187" s="36" t="s">
        <v>50</v>
      </c>
      <c r="X187" s="36" t="s">
        <v>6848</v>
      </c>
      <c r="Y187" s="37"/>
    </row>
    <row r="188" ht="23" customHeight="1" spans="1:25">
      <c r="A188" s="110" t="s">
        <v>1313</v>
      </c>
      <c r="B188" s="31" t="s">
        <v>20</v>
      </c>
      <c r="C188" s="31" t="s">
        <v>3484</v>
      </c>
      <c r="D188" s="31" t="s">
        <v>3485</v>
      </c>
      <c r="E188" s="32">
        <v>44343</v>
      </c>
      <c r="F188" s="31"/>
      <c r="G188" s="31" t="s">
        <v>2195</v>
      </c>
      <c r="H188" s="33">
        <v>10</v>
      </c>
      <c r="I188" s="40">
        <v>2265</v>
      </c>
      <c r="J188" s="34">
        <v>188402.84</v>
      </c>
      <c r="K188" s="34">
        <v>0</v>
      </c>
      <c r="L188" s="34">
        <v>188402.84</v>
      </c>
      <c r="M188" s="33" t="s">
        <v>2137</v>
      </c>
      <c r="N188" s="33" t="s">
        <v>2143</v>
      </c>
      <c r="O188" s="33" t="s">
        <v>1997</v>
      </c>
      <c r="P188" s="33" t="s">
        <v>2081</v>
      </c>
      <c r="Q188" s="33" t="s">
        <v>2103</v>
      </c>
      <c r="R188" s="33" t="s">
        <v>2305</v>
      </c>
      <c r="S188" s="33" t="s">
        <v>2084</v>
      </c>
      <c r="T188" s="41" t="s">
        <v>2159</v>
      </c>
      <c r="U188" s="35" t="s">
        <v>817</v>
      </c>
      <c r="V188" s="36" t="s">
        <v>6850</v>
      </c>
      <c r="W188" s="36" t="s">
        <v>50</v>
      </c>
      <c r="X188" s="36" t="s">
        <v>6848</v>
      </c>
      <c r="Y188" s="37"/>
    </row>
    <row r="189" ht="23" customHeight="1" spans="1:25">
      <c r="A189" s="110" t="s">
        <v>1313</v>
      </c>
      <c r="B189" s="31" t="s">
        <v>20</v>
      </c>
      <c r="C189" s="31" t="s">
        <v>3486</v>
      </c>
      <c r="D189" s="31" t="s">
        <v>3487</v>
      </c>
      <c r="E189" s="32">
        <v>44343</v>
      </c>
      <c r="F189" s="31"/>
      <c r="G189" s="31" t="s">
        <v>2195</v>
      </c>
      <c r="H189" s="33">
        <v>10</v>
      </c>
      <c r="I189" s="40">
        <v>3261</v>
      </c>
      <c r="J189" s="34">
        <v>170532.13</v>
      </c>
      <c r="K189" s="34">
        <v>0</v>
      </c>
      <c r="L189" s="34">
        <v>170532.13</v>
      </c>
      <c r="M189" s="33" t="s">
        <v>2137</v>
      </c>
      <c r="N189" s="33" t="s">
        <v>2143</v>
      </c>
      <c r="O189" s="33" t="s">
        <v>1997</v>
      </c>
      <c r="P189" s="33" t="s">
        <v>2081</v>
      </c>
      <c r="Q189" s="33" t="s">
        <v>2103</v>
      </c>
      <c r="R189" s="33" t="s">
        <v>2305</v>
      </c>
      <c r="S189" s="33" t="s">
        <v>2084</v>
      </c>
      <c r="T189" s="41" t="s">
        <v>2159</v>
      </c>
      <c r="U189" s="35" t="s">
        <v>817</v>
      </c>
      <c r="V189" s="36" t="s">
        <v>6850</v>
      </c>
      <c r="W189" s="36" t="s">
        <v>50</v>
      </c>
      <c r="X189" s="36" t="s">
        <v>6848</v>
      </c>
      <c r="Y189" s="37"/>
    </row>
    <row r="190" ht="23" customHeight="1" spans="1:25">
      <c r="A190" s="110" t="s">
        <v>1313</v>
      </c>
      <c r="B190" s="31" t="s">
        <v>20</v>
      </c>
      <c r="C190" s="31" t="s">
        <v>3488</v>
      </c>
      <c r="D190" s="31" t="s">
        <v>3489</v>
      </c>
      <c r="E190" s="32">
        <v>44343</v>
      </c>
      <c r="F190" s="31"/>
      <c r="G190" s="31" t="s">
        <v>2195</v>
      </c>
      <c r="H190" s="33">
        <v>10</v>
      </c>
      <c r="I190" s="40">
        <v>2964</v>
      </c>
      <c r="J190" s="34">
        <v>359220.14</v>
      </c>
      <c r="K190" s="34">
        <v>0</v>
      </c>
      <c r="L190" s="34">
        <v>359220.14</v>
      </c>
      <c r="M190" s="33" t="s">
        <v>2137</v>
      </c>
      <c r="N190" s="33" t="s">
        <v>2143</v>
      </c>
      <c r="O190" s="33" t="s">
        <v>1997</v>
      </c>
      <c r="P190" s="33" t="s">
        <v>2081</v>
      </c>
      <c r="Q190" s="33" t="s">
        <v>2103</v>
      </c>
      <c r="R190" s="33" t="s">
        <v>2305</v>
      </c>
      <c r="S190" s="33" t="s">
        <v>2084</v>
      </c>
      <c r="T190" s="41" t="s">
        <v>2159</v>
      </c>
      <c r="U190" s="35" t="s">
        <v>817</v>
      </c>
      <c r="V190" s="36" t="s">
        <v>6850</v>
      </c>
      <c r="W190" s="36" t="s">
        <v>50</v>
      </c>
      <c r="X190" s="36" t="s">
        <v>6848</v>
      </c>
      <c r="Y190" s="37"/>
    </row>
    <row r="191" ht="23" customHeight="1" spans="1:25">
      <c r="A191" s="110" t="s">
        <v>1313</v>
      </c>
      <c r="B191" s="31" t="s">
        <v>20</v>
      </c>
      <c r="C191" s="31" t="s">
        <v>3490</v>
      </c>
      <c r="D191" s="31" t="s">
        <v>3491</v>
      </c>
      <c r="E191" s="32">
        <v>44343</v>
      </c>
      <c r="F191" s="31"/>
      <c r="G191" s="31" t="s">
        <v>2195</v>
      </c>
      <c r="H191" s="33">
        <v>10</v>
      </c>
      <c r="I191" s="40">
        <v>2059</v>
      </c>
      <c r="J191" s="34">
        <v>166349.63</v>
      </c>
      <c r="K191" s="34">
        <v>0</v>
      </c>
      <c r="L191" s="34">
        <v>166349.63</v>
      </c>
      <c r="M191" s="33" t="s">
        <v>2137</v>
      </c>
      <c r="N191" s="33" t="s">
        <v>2143</v>
      </c>
      <c r="O191" s="33" t="s">
        <v>1997</v>
      </c>
      <c r="P191" s="33" t="s">
        <v>2081</v>
      </c>
      <c r="Q191" s="33" t="s">
        <v>2103</v>
      </c>
      <c r="R191" s="33" t="s">
        <v>2305</v>
      </c>
      <c r="S191" s="33" t="s">
        <v>2084</v>
      </c>
      <c r="T191" s="41" t="s">
        <v>2159</v>
      </c>
      <c r="U191" s="35" t="s">
        <v>817</v>
      </c>
      <c r="V191" s="36" t="s">
        <v>6850</v>
      </c>
      <c r="W191" s="36" t="s">
        <v>50</v>
      </c>
      <c r="X191" s="36" t="s">
        <v>6848</v>
      </c>
      <c r="Y191" s="37"/>
    </row>
    <row r="192" ht="23" customHeight="1" spans="1:25">
      <c r="A192" s="110" t="s">
        <v>1313</v>
      </c>
      <c r="B192" s="31" t="s">
        <v>20</v>
      </c>
      <c r="C192" s="31" t="s">
        <v>3492</v>
      </c>
      <c r="D192" s="31" t="s">
        <v>3493</v>
      </c>
      <c r="E192" s="32">
        <v>44343</v>
      </c>
      <c r="F192" s="31"/>
      <c r="G192" s="31" t="s">
        <v>2195</v>
      </c>
      <c r="H192" s="33">
        <v>10</v>
      </c>
      <c r="I192" s="40">
        <v>2059</v>
      </c>
      <c r="J192" s="34">
        <v>234885.68</v>
      </c>
      <c r="K192" s="34">
        <v>0</v>
      </c>
      <c r="L192" s="34">
        <v>234885.68</v>
      </c>
      <c r="M192" s="33" t="s">
        <v>2137</v>
      </c>
      <c r="N192" s="33" t="s">
        <v>2143</v>
      </c>
      <c r="O192" s="33" t="s">
        <v>1997</v>
      </c>
      <c r="P192" s="33" t="s">
        <v>2081</v>
      </c>
      <c r="Q192" s="33" t="s">
        <v>2103</v>
      </c>
      <c r="R192" s="33" t="s">
        <v>2305</v>
      </c>
      <c r="S192" s="33" t="s">
        <v>2084</v>
      </c>
      <c r="T192" s="41" t="s">
        <v>2159</v>
      </c>
      <c r="U192" s="35" t="s">
        <v>817</v>
      </c>
      <c r="V192" s="36" t="s">
        <v>6850</v>
      </c>
      <c r="W192" s="36" t="s">
        <v>50</v>
      </c>
      <c r="X192" s="36" t="s">
        <v>6848</v>
      </c>
      <c r="Y192" s="37"/>
    </row>
    <row r="193" ht="23" customHeight="1" spans="1:25">
      <c r="A193" s="110" t="s">
        <v>1313</v>
      </c>
      <c r="B193" s="31" t="s">
        <v>20</v>
      </c>
      <c r="C193" s="31" t="s">
        <v>3494</v>
      </c>
      <c r="D193" s="31" t="s">
        <v>3495</v>
      </c>
      <c r="E193" s="32">
        <v>44343</v>
      </c>
      <c r="F193" s="31"/>
      <c r="G193" s="31" t="s">
        <v>2195</v>
      </c>
      <c r="H193" s="33">
        <v>10</v>
      </c>
      <c r="I193" s="40">
        <v>6948</v>
      </c>
      <c r="J193" s="34">
        <v>297243.02</v>
      </c>
      <c r="K193" s="34">
        <v>297243.02</v>
      </c>
      <c r="L193" s="34">
        <v>0</v>
      </c>
      <c r="M193" s="33" t="s">
        <v>2137</v>
      </c>
      <c r="N193" s="33" t="s">
        <v>2143</v>
      </c>
      <c r="O193" s="33" t="s">
        <v>1997</v>
      </c>
      <c r="P193" s="33" t="s">
        <v>2196</v>
      </c>
      <c r="Q193" s="33" t="s">
        <v>2082</v>
      </c>
      <c r="R193" s="33" t="s">
        <v>2197</v>
      </c>
      <c r="S193" s="33" t="s">
        <v>2084</v>
      </c>
      <c r="T193" s="33" t="s">
        <v>2083</v>
      </c>
      <c r="U193" s="35" t="s">
        <v>817</v>
      </c>
      <c r="V193" s="36" t="s">
        <v>6850</v>
      </c>
      <c r="W193" s="36" t="s">
        <v>50</v>
      </c>
      <c r="X193" s="36" t="s">
        <v>6848</v>
      </c>
      <c r="Y193" s="37"/>
    </row>
    <row r="194" ht="23" customHeight="1" spans="1:25">
      <c r="A194" s="110" t="s">
        <v>1313</v>
      </c>
      <c r="B194" s="31" t="s">
        <v>20</v>
      </c>
      <c r="C194" s="31" t="s">
        <v>3496</v>
      </c>
      <c r="D194" s="31" t="s">
        <v>3497</v>
      </c>
      <c r="E194" s="32">
        <v>44343</v>
      </c>
      <c r="F194" s="31"/>
      <c r="G194" s="31" t="s">
        <v>2195</v>
      </c>
      <c r="H194" s="33">
        <v>10</v>
      </c>
      <c r="I194" s="40">
        <v>6948</v>
      </c>
      <c r="J194" s="34">
        <v>231178.46</v>
      </c>
      <c r="K194" s="34">
        <v>231178.46</v>
      </c>
      <c r="L194" s="34">
        <v>0</v>
      </c>
      <c r="M194" s="33" t="s">
        <v>2137</v>
      </c>
      <c r="N194" s="33" t="s">
        <v>2143</v>
      </c>
      <c r="O194" s="33" t="s">
        <v>1997</v>
      </c>
      <c r="P194" s="33" t="s">
        <v>2196</v>
      </c>
      <c r="Q194" s="33" t="s">
        <v>2082</v>
      </c>
      <c r="R194" s="33" t="s">
        <v>2197</v>
      </c>
      <c r="S194" s="33" t="s">
        <v>2084</v>
      </c>
      <c r="T194" s="33" t="s">
        <v>2083</v>
      </c>
      <c r="U194" s="35" t="s">
        <v>817</v>
      </c>
      <c r="V194" s="36" t="s">
        <v>6850</v>
      </c>
      <c r="W194" s="36" t="s">
        <v>50</v>
      </c>
      <c r="X194" s="36" t="s">
        <v>6848</v>
      </c>
      <c r="Y194" s="37"/>
    </row>
    <row r="195" ht="23" customHeight="1" spans="1:25">
      <c r="A195" s="110" t="s">
        <v>1313</v>
      </c>
      <c r="B195" s="31" t="s">
        <v>20</v>
      </c>
      <c r="C195" s="31" t="s">
        <v>3498</v>
      </c>
      <c r="D195" s="31" t="s">
        <v>3499</v>
      </c>
      <c r="E195" s="32">
        <v>44343</v>
      </c>
      <c r="F195" s="31"/>
      <c r="G195" s="31" t="s">
        <v>2195</v>
      </c>
      <c r="H195" s="33">
        <v>10</v>
      </c>
      <c r="I195" s="40">
        <v>5558</v>
      </c>
      <c r="J195" s="34">
        <v>132129.13</v>
      </c>
      <c r="K195" s="34">
        <v>132129.13</v>
      </c>
      <c r="L195" s="34">
        <v>0</v>
      </c>
      <c r="M195" s="33" t="s">
        <v>2137</v>
      </c>
      <c r="N195" s="33" t="s">
        <v>2143</v>
      </c>
      <c r="O195" s="33" t="s">
        <v>1997</v>
      </c>
      <c r="P195" s="33" t="s">
        <v>2196</v>
      </c>
      <c r="Q195" s="33" t="s">
        <v>2082</v>
      </c>
      <c r="R195" s="33" t="s">
        <v>2197</v>
      </c>
      <c r="S195" s="33" t="s">
        <v>2084</v>
      </c>
      <c r="T195" s="33" t="s">
        <v>2083</v>
      </c>
      <c r="U195" s="35" t="s">
        <v>817</v>
      </c>
      <c r="V195" s="36" t="s">
        <v>6850</v>
      </c>
      <c r="W195" s="36" t="s">
        <v>50</v>
      </c>
      <c r="X195" s="36" t="s">
        <v>6848</v>
      </c>
      <c r="Y195" s="37"/>
    </row>
    <row r="196" ht="23" customHeight="1" spans="1:25">
      <c r="A196" s="110" t="s">
        <v>1313</v>
      </c>
      <c r="B196" s="31" t="s">
        <v>20</v>
      </c>
      <c r="C196" s="31" t="s">
        <v>3500</v>
      </c>
      <c r="D196" s="31" t="s">
        <v>3501</v>
      </c>
      <c r="E196" s="32">
        <v>44343</v>
      </c>
      <c r="F196" s="31"/>
      <c r="G196" s="31" t="s">
        <v>2195</v>
      </c>
      <c r="H196" s="33">
        <v>10</v>
      </c>
      <c r="I196" s="40">
        <v>5095</v>
      </c>
      <c r="J196" s="34">
        <v>96863.01</v>
      </c>
      <c r="K196" s="34">
        <v>96863.01</v>
      </c>
      <c r="L196" s="34">
        <v>0</v>
      </c>
      <c r="M196" s="33" t="s">
        <v>2137</v>
      </c>
      <c r="N196" s="33" t="s">
        <v>2143</v>
      </c>
      <c r="O196" s="33" t="s">
        <v>1997</v>
      </c>
      <c r="P196" s="33" t="s">
        <v>2196</v>
      </c>
      <c r="Q196" s="33" t="s">
        <v>2082</v>
      </c>
      <c r="R196" s="33" t="s">
        <v>2197</v>
      </c>
      <c r="S196" s="33" t="s">
        <v>2084</v>
      </c>
      <c r="T196" s="33" t="s">
        <v>2083</v>
      </c>
      <c r="U196" s="35" t="s">
        <v>817</v>
      </c>
      <c r="V196" s="36" t="s">
        <v>6850</v>
      </c>
      <c r="W196" s="36" t="s">
        <v>50</v>
      </c>
      <c r="X196" s="36" t="s">
        <v>6848</v>
      </c>
      <c r="Y196" s="37"/>
    </row>
    <row r="197" ht="23" customHeight="1" spans="1:25">
      <c r="A197" s="110" t="s">
        <v>1313</v>
      </c>
      <c r="B197" s="31" t="s">
        <v>20</v>
      </c>
      <c r="C197" s="31" t="s">
        <v>3502</v>
      </c>
      <c r="D197" s="31" t="s">
        <v>3503</v>
      </c>
      <c r="E197" s="32">
        <v>44357</v>
      </c>
      <c r="F197" s="31"/>
      <c r="G197" s="31" t="s">
        <v>2195</v>
      </c>
      <c r="H197" s="33">
        <v>10</v>
      </c>
      <c r="I197" s="40">
        <v>336</v>
      </c>
      <c r="J197" s="34">
        <v>734599.96</v>
      </c>
      <c r="K197" s="34">
        <v>0</v>
      </c>
      <c r="L197" s="34">
        <v>734599.96</v>
      </c>
      <c r="M197" s="33" t="s">
        <v>2137</v>
      </c>
      <c r="N197" s="33" t="s">
        <v>2143</v>
      </c>
      <c r="O197" s="33" t="s">
        <v>1997</v>
      </c>
      <c r="P197" s="33" t="s">
        <v>2081</v>
      </c>
      <c r="Q197" s="33" t="s">
        <v>2103</v>
      </c>
      <c r="R197" s="33" t="s">
        <v>2305</v>
      </c>
      <c r="S197" s="33" t="s">
        <v>2084</v>
      </c>
      <c r="T197" s="41" t="s">
        <v>2159</v>
      </c>
      <c r="U197" s="35" t="s">
        <v>817</v>
      </c>
      <c r="V197" s="36" t="s">
        <v>6850</v>
      </c>
      <c r="W197" s="36" t="s">
        <v>50</v>
      </c>
      <c r="X197" s="36" t="s">
        <v>6848</v>
      </c>
      <c r="Y197" s="37"/>
    </row>
    <row r="198" ht="23" customHeight="1" spans="1:25">
      <c r="A198" s="110" t="s">
        <v>1313</v>
      </c>
      <c r="B198" s="31" t="s">
        <v>20</v>
      </c>
      <c r="C198" s="31" t="s">
        <v>3505</v>
      </c>
      <c r="D198" s="31" t="s">
        <v>3506</v>
      </c>
      <c r="E198" s="32">
        <v>44358</v>
      </c>
      <c r="F198" s="31"/>
      <c r="G198" s="31" t="s">
        <v>3507</v>
      </c>
      <c r="H198" s="33">
        <v>20</v>
      </c>
      <c r="I198" s="40">
        <v>1</v>
      </c>
      <c r="J198" s="34">
        <v>1520331.63</v>
      </c>
      <c r="K198" s="34">
        <v>246737.15411875</v>
      </c>
      <c r="L198" s="34">
        <v>1273594.47588125</v>
      </c>
      <c r="M198" s="33" t="s">
        <v>2079</v>
      </c>
      <c r="N198" s="33" t="s">
        <v>2080</v>
      </c>
      <c r="O198" s="33" t="s">
        <v>1997</v>
      </c>
      <c r="P198" s="33" t="s">
        <v>2081</v>
      </c>
      <c r="Q198" s="33" t="s">
        <v>2103</v>
      </c>
      <c r="R198" s="33" t="s">
        <v>2104</v>
      </c>
      <c r="S198" s="33" t="s">
        <v>2084</v>
      </c>
      <c r="T198" s="41" t="s">
        <v>2159</v>
      </c>
      <c r="U198" s="35" t="s">
        <v>817</v>
      </c>
      <c r="V198" s="36" t="s">
        <v>6850</v>
      </c>
      <c r="W198" s="36" t="s">
        <v>50</v>
      </c>
      <c r="X198" s="36" t="s">
        <v>6848</v>
      </c>
      <c r="Y198" s="37"/>
    </row>
    <row r="199" ht="23" customHeight="1" spans="1:25">
      <c r="A199" s="110" t="s">
        <v>1313</v>
      </c>
      <c r="B199" s="31" t="s">
        <v>20</v>
      </c>
      <c r="C199" s="31" t="s">
        <v>3510</v>
      </c>
      <c r="D199" s="31" t="s">
        <v>3511</v>
      </c>
      <c r="E199" s="32">
        <v>44359</v>
      </c>
      <c r="F199" s="31"/>
      <c r="G199" s="31" t="s">
        <v>3512</v>
      </c>
      <c r="H199" s="33">
        <v>1</v>
      </c>
      <c r="I199" s="40">
        <v>1</v>
      </c>
      <c r="J199" s="34">
        <v>38000.0000000001</v>
      </c>
      <c r="K199" s="34">
        <v>38000.0000000001</v>
      </c>
      <c r="L199" s="34">
        <v>0</v>
      </c>
      <c r="M199" s="33" t="s">
        <v>2123</v>
      </c>
      <c r="N199" s="33" t="s">
        <v>2124</v>
      </c>
      <c r="O199" s="33" t="s">
        <v>1997</v>
      </c>
      <c r="P199" s="33" t="s">
        <v>2196</v>
      </c>
      <c r="Q199" s="33" t="s">
        <v>2082</v>
      </c>
      <c r="R199" s="33" t="s">
        <v>2145</v>
      </c>
      <c r="S199" s="33" t="s">
        <v>2084</v>
      </c>
      <c r="T199" s="33" t="s">
        <v>2083</v>
      </c>
      <c r="U199" s="35" t="s">
        <v>817</v>
      </c>
      <c r="V199" s="36" t="s">
        <v>6850</v>
      </c>
      <c r="W199" s="36" t="s">
        <v>50</v>
      </c>
      <c r="X199" s="36" t="s">
        <v>6848</v>
      </c>
      <c r="Y199" s="37"/>
    </row>
    <row r="200" ht="23" customHeight="1" spans="1:25">
      <c r="A200" s="110" t="s">
        <v>1313</v>
      </c>
      <c r="B200" s="31" t="s">
        <v>20</v>
      </c>
      <c r="C200" s="31" t="s">
        <v>3513</v>
      </c>
      <c r="D200" s="31" t="s">
        <v>3514</v>
      </c>
      <c r="E200" s="32">
        <v>44360</v>
      </c>
      <c r="F200" s="31"/>
      <c r="G200" s="31" t="s">
        <v>3515</v>
      </c>
      <c r="H200" s="33">
        <v>1</v>
      </c>
      <c r="I200" s="40">
        <v>1</v>
      </c>
      <c r="J200" s="34">
        <v>114100</v>
      </c>
      <c r="K200" s="34">
        <v>114100</v>
      </c>
      <c r="L200" s="34">
        <v>0</v>
      </c>
      <c r="M200" s="33" t="s">
        <v>2123</v>
      </c>
      <c r="N200" s="33" t="s">
        <v>2124</v>
      </c>
      <c r="O200" s="33" t="s">
        <v>1997</v>
      </c>
      <c r="P200" s="33" t="s">
        <v>2196</v>
      </c>
      <c r="Q200" s="33" t="s">
        <v>2082</v>
      </c>
      <c r="R200" s="33" t="s">
        <v>2145</v>
      </c>
      <c r="S200" s="33" t="s">
        <v>2084</v>
      </c>
      <c r="T200" s="33" t="s">
        <v>2083</v>
      </c>
      <c r="U200" s="35" t="s">
        <v>817</v>
      </c>
      <c r="V200" s="36" t="s">
        <v>6850</v>
      </c>
      <c r="W200" s="36" t="s">
        <v>50</v>
      </c>
      <c r="X200" s="36" t="s">
        <v>6848</v>
      </c>
      <c r="Y200" s="37"/>
    </row>
    <row r="201" ht="23" hidden="1" customHeight="1" spans="1:25">
      <c r="A201" s="110" t="s">
        <v>1315</v>
      </c>
      <c r="B201" s="31" t="s">
        <v>20</v>
      </c>
      <c r="C201" s="31" t="s">
        <v>3516</v>
      </c>
      <c r="D201" s="31" t="s">
        <v>3517</v>
      </c>
      <c r="E201" s="32">
        <v>43617</v>
      </c>
      <c r="F201" s="31" t="s">
        <v>1503</v>
      </c>
      <c r="G201" s="31" t="s">
        <v>2092</v>
      </c>
      <c r="H201" s="33">
        <v>10</v>
      </c>
      <c r="I201" s="40">
        <v>1</v>
      </c>
      <c r="J201" s="34">
        <v>17332000</v>
      </c>
      <c r="K201" s="34">
        <v>9055970</v>
      </c>
      <c r="L201" s="34">
        <v>8276030</v>
      </c>
      <c r="M201" s="33" t="s">
        <v>2079</v>
      </c>
      <c r="N201" s="33" t="s">
        <v>2096</v>
      </c>
      <c r="O201" s="33" t="s">
        <v>2011</v>
      </c>
      <c r="P201" s="33" t="s">
        <v>2081</v>
      </c>
      <c r="Q201" s="33" t="s">
        <v>2082</v>
      </c>
      <c r="R201" s="33" t="s">
        <v>2083</v>
      </c>
      <c r="S201" s="33" t="s">
        <v>2084</v>
      </c>
      <c r="T201" s="33" t="s">
        <v>2083</v>
      </c>
      <c r="U201" s="35" t="s">
        <v>880</v>
      </c>
      <c r="V201" s="36" t="s">
        <v>664</v>
      </c>
      <c r="W201" s="36" t="s">
        <v>79</v>
      </c>
      <c r="X201" s="36" t="s">
        <v>664</v>
      </c>
      <c r="Y201" s="37"/>
    </row>
    <row r="202" ht="23" hidden="1" customHeight="1" spans="1:25">
      <c r="A202" s="30" t="s">
        <v>1323</v>
      </c>
      <c r="B202" s="31" t="s">
        <v>20</v>
      </c>
      <c r="C202" s="31" t="s">
        <v>3518</v>
      </c>
      <c r="D202" s="31" t="s">
        <v>2147</v>
      </c>
      <c r="E202" s="32">
        <v>43647</v>
      </c>
      <c r="F202" s="31" t="s">
        <v>733</v>
      </c>
      <c r="G202" s="31" t="s">
        <v>3519</v>
      </c>
      <c r="H202" s="33">
        <v>10</v>
      </c>
      <c r="I202" s="40">
        <v>1</v>
      </c>
      <c r="J202" s="34">
        <v>193394.513704038</v>
      </c>
      <c r="K202" s="34">
        <v>193394.513704038</v>
      </c>
      <c r="L202" s="34">
        <v>0</v>
      </c>
      <c r="M202" s="33" t="s">
        <v>2079</v>
      </c>
      <c r="N202" s="33" t="s">
        <v>2089</v>
      </c>
      <c r="O202" s="33" t="s">
        <v>1997</v>
      </c>
      <c r="P202" s="33" t="s">
        <v>2196</v>
      </c>
      <c r="Q202" s="33" t="s">
        <v>2082</v>
      </c>
      <c r="R202" s="33" t="s">
        <v>2267</v>
      </c>
      <c r="S202" s="33" t="s">
        <v>2084</v>
      </c>
      <c r="T202" s="33" t="s">
        <v>2083</v>
      </c>
      <c r="U202" s="35" t="s">
        <v>1326</v>
      </c>
      <c r="V202" s="36" t="s">
        <v>664</v>
      </c>
      <c r="W202" s="36" t="s">
        <v>664</v>
      </c>
      <c r="X202" s="36" t="s">
        <v>664</v>
      </c>
      <c r="Y202" s="37"/>
    </row>
    <row r="203" ht="23" hidden="1" customHeight="1" spans="1:25">
      <c r="A203" s="30" t="s">
        <v>1323</v>
      </c>
      <c r="B203" s="31" t="s">
        <v>20</v>
      </c>
      <c r="C203" s="31" t="s">
        <v>3520</v>
      </c>
      <c r="D203" s="31" t="s">
        <v>2147</v>
      </c>
      <c r="E203" s="32">
        <v>43647</v>
      </c>
      <c r="F203" s="31" t="s">
        <v>937</v>
      </c>
      <c r="G203" s="31" t="s">
        <v>3519</v>
      </c>
      <c r="H203" s="33">
        <v>10</v>
      </c>
      <c r="I203" s="40">
        <v>1</v>
      </c>
      <c r="J203" s="34">
        <v>193394.513704038</v>
      </c>
      <c r="K203" s="34">
        <v>193394.513704038</v>
      </c>
      <c r="L203" s="34">
        <v>0</v>
      </c>
      <c r="M203" s="33" t="s">
        <v>2079</v>
      </c>
      <c r="N203" s="33" t="s">
        <v>2089</v>
      </c>
      <c r="O203" s="33" t="s">
        <v>1997</v>
      </c>
      <c r="P203" s="33" t="s">
        <v>2196</v>
      </c>
      <c r="Q203" s="33" t="s">
        <v>2082</v>
      </c>
      <c r="R203" s="33" t="s">
        <v>2267</v>
      </c>
      <c r="S203" s="33" t="s">
        <v>2084</v>
      </c>
      <c r="T203" s="33" t="s">
        <v>2083</v>
      </c>
      <c r="U203" s="35" t="s">
        <v>1326</v>
      </c>
      <c r="V203" s="36" t="s">
        <v>664</v>
      </c>
      <c r="W203" s="36" t="s">
        <v>664</v>
      </c>
      <c r="X203" s="36" t="s">
        <v>664</v>
      </c>
      <c r="Y203" s="37"/>
    </row>
    <row r="204" ht="23" hidden="1" customHeight="1" spans="1:25">
      <c r="A204" s="30" t="s">
        <v>1323</v>
      </c>
      <c r="B204" s="31" t="s">
        <v>20</v>
      </c>
      <c r="C204" s="31" t="s">
        <v>3521</v>
      </c>
      <c r="D204" s="31" t="s">
        <v>2114</v>
      </c>
      <c r="E204" s="32">
        <v>43647</v>
      </c>
      <c r="F204" s="31" t="s">
        <v>733</v>
      </c>
      <c r="G204" s="31" t="s">
        <v>2078</v>
      </c>
      <c r="H204" s="33">
        <v>10</v>
      </c>
      <c r="I204" s="40">
        <v>1</v>
      </c>
      <c r="J204" s="34">
        <v>7520.10454975177</v>
      </c>
      <c r="K204" s="34">
        <v>7520.10454975177</v>
      </c>
      <c r="L204" s="34">
        <v>0</v>
      </c>
      <c r="M204" s="33" t="s">
        <v>2079</v>
      </c>
      <c r="N204" s="33" t="s">
        <v>2089</v>
      </c>
      <c r="O204" s="33" t="s">
        <v>1997</v>
      </c>
      <c r="P204" s="33" t="s">
        <v>2196</v>
      </c>
      <c r="Q204" s="33" t="s">
        <v>2082</v>
      </c>
      <c r="R204" s="33" t="s">
        <v>2267</v>
      </c>
      <c r="S204" s="33" t="s">
        <v>2084</v>
      </c>
      <c r="T204" s="33" t="s">
        <v>2083</v>
      </c>
      <c r="U204" s="35" t="s">
        <v>1326</v>
      </c>
      <c r="V204" s="36" t="s">
        <v>664</v>
      </c>
      <c r="W204" s="36" t="s">
        <v>664</v>
      </c>
      <c r="X204" s="36" t="s">
        <v>664</v>
      </c>
      <c r="Y204" s="37"/>
    </row>
    <row r="205" ht="23" hidden="1" customHeight="1" spans="1:25">
      <c r="A205" s="30" t="s">
        <v>1323</v>
      </c>
      <c r="B205" s="31" t="s">
        <v>20</v>
      </c>
      <c r="C205" s="31" t="s">
        <v>3522</v>
      </c>
      <c r="D205" s="31" t="s">
        <v>2114</v>
      </c>
      <c r="E205" s="32">
        <v>43647</v>
      </c>
      <c r="F205" s="31" t="s">
        <v>937</v>
      </c>
      <c r="G205" s="31" t="s">
        <v>2078</v>
      </c>
      <c r="H205" s="33">
        <v>10</v>
      </c>
      <c r="I205" s="40">
        <v>1</v>
      </c>
      <c r="J205" s="34">
        <v>7520.10454975177</v>
      </c>
      <c r="K205" s="34">
        <v>7520.10454975177</v>
      </c>
      <c r="L205" s="34">
        <v>0</v>
      </c>
      <c r="M205" s="33" t="s">
        <v>2079</v>
      </c>
      <c r="N205" s="33" t="s">
        <v>2089</v>
      </c>
      <c r="O205" s="33" t="s">
        <v>1997</v>
      </c>
      <c r="P205" s="33" t="s">
        <v>2196</v>
      </c>
      <c r="Q205" s="33" t="s">
        <v>2082</v>
      </c>
      <c r="R205" s="33" t="s">
        <v>2267</v>
      </c>
      <c r="S205" s="33" t="s">
        <v>2084</v>
      </c>
      <c r="T205" s="33" t="s">
        <v>2083</v>
      </c>
      <c r="U205" s="35" t="s">
        <v>1326</v>
      </c>
      <c r="V205" s="36" t="s">
        <v>664</v>
      </c>
      <c r="W205" s="36" t="s">
        <v>664</v>
      </c>
      <c r="X205" s="36" t="s">
        <v>664</v>
      </c>
      <c r="Y205" s="37"/>
    </row>
    <row r="206" ht="23" hidden="1" customHeight="1" spans="1:25">
      <c r="A206" s="30" t="s">
        <v>1323</v>
      </c>
      <c r="B206" s="31" t="s">
        <v>20</v>
      </c>
      <c r="C206" s="31" t="s">
        <v>3523</v>
      </c>
      <c r="D206" s="31" t="s">
        <v>3524</v>
      </c>
      <c r="E206" s="32">
        <v>43647</v>
      </c>
      <c r="F206" s="31" t="s">
        <v>733</v>
      </c>
      <c r="G206" s="31" t="s">
        <v>2243</v>
      </c>
      <c r="H206" s="33">
        <v>10</v>
      </c>
      <c r="I206" s="40">
        <v>1</v>
      </c>
      <c r="J206" s="34">
        <v>6017.97698661659</v>
      </c>
      <c r="K206" s="34">
        <v>6017.97698661659</v>
      </c>
      <c r="L206" s="34">
        <v>0</v>
      </c>
      <c r="M206" s="33" t="s">
        <v>2079</v>
      </c>
      <c r="N206" s="33" t="s">
        <v>2089</v>
      </c>
      <c r="O206" s="33" t="s">
        <v>1997</v>
      </c>
      <c r="P206" s="33" t="s">
        <v>2196</v>
      </c>
      <c r="Q206" s="33" t="s">
        <v>2082</v>
      </c>
      <c r="R206" s="33" t="s">
        <v>2267</v>
      </c>
      <c r="S206" s="33" t="s">
        <v>2084</v>
      </c>
      <c r="T206" s="33" t="s">
        <v>2083</v>
      </c>
      <c r="U206" s="35" t="s">
        <v>1326</v>
      </c>
      <c r="V206" s="36" t="s">
        <v>664</v>
      </c>
      <c r="W206" s="36" t="s">
        <v>664</v>
      </c>
      <c r="X206" s="36" t="s">
        <v>664</v>
      </c>
      <c r="Y206" s="37"/>
    </row>
    <row r="207" ht="23" hidden="1" customHeight="1" spans="1:25">
      <c r="A207" s="30" t="s">
        <v>1323</v>
      </c>
      <c r="B207" s="31" t="s">
        <v>20</v>
      </c>
      <c r="C207" s="31" t="s">
        <v>3525</v>
      </c>
      <c r="D207" s="31" t="s">
        <v>3524</v>
      </c>
      <c r="E207" s="32">
        <v>43647</v>
      </c>
      <c r="F207" s="31" t="s">
        <v>937</v>
      </c>
      <c r="G207" s="31" t="s">
        <v>2243</v>
      </c>
      <c r="H207" s="33">
        <v>10</v>
      </c>
      <c r="I207" s="40">
        <v>1</v>
      </c>
      <c r="J207" s="34">
        <v>6017.97698661659</v>
      </c>
      <c r="K207" s="34">
        <v>6017.97698661659</v>
      </c>
      <c r="L207" s="34">
        <v>0</v>
      </c>
      <c r="M207" s="33" t="s">
        <v>2079</v>
      </c>
      <c r="N207" s="33" t="s">
        <v>2089</v>
      </c>
      <c r="O207" s="33" t="s">
        <v>1997</v>
      </c>
      <c r="P207" s="33" t="s">
        <v>2196</v>
      </c>
      <c r="Q207" s="33" t="s">
        <v>2082</v>
      </c>
      <c r="R207" s="33" t="s">
        <v>2267</v>
      </c>
      <c r="S207" s="33" t="s">
        <v>2084</v>
      </c>
      <c r="T207" s="33" t="s">
        <v>2083</v>
      </c>
      <c r="U207" s="35" t="s">
        <v>1326</v>
      </c>
      <c r="V207" s="36" t="s">
        <v>664</v>
      </c>
      <c r="W207" s="36" t="s">
        <v>664</v>
      </c>
      <c r="X207" s="36" t="s">
        <v>664</v>
      </c>
      <c r="Y207" s="37"/>
    </row>
    <row r="208" ht="23" hidden="1" customHeight="1" spans="1:25">
      <c r="A208" s="30" t="s">
        <v>1323</v>
      </c>
      <c r="B208" s="31" t="s">
        <v>20</v>
      </c>
      <c r="C208" s="31" t="s">
        <v>3526</v>
      </c>
      <c r="D208" s="31" t="s">
        <v>3527</v>
      </c>
      <c r="E208" s="32">
        <v>43647</v>
      </c>
      <c r="F208" s="31" t="s">
        <v>3528</v>
      </c>
      <c r="G208" s="31" t="s">
        <v>2158</v>
      </c>
      <c r="H208" s="33">
        <v>3</v>
      </c>
      <c r="I208" s="40">
        <v>6000</v>
      </c>
      <c r="J208" s="34">
        <v>60000</v>
      </c>
      <c r="K208" s="34">
        <v>60000</v>
      </c>
      <c r="L208" s="34">
        <v>0</v>
      </c>
      <c r="M208" s="33" t="s">
        <v>2137</v>
      </c>
      <c r="N208" s="33" t="s">
        <v>2138</v>
      </c>
      <c r="O208" s="33" t="s">
        <v>1997</v>
      </c>
      <c r="P208" s="33" t="s">
        <v>2196</v>
      </c>
      <c r="Q208" s="33" t="s">
        <v>2082</v>
      </c>
      <c r="R208" s="33" t="s">
        <v>2197</v>
      </c>
      <c r="S208" s="33" t="s">
        <v>2084</v>
      </c>
      <c r="T208" s="33" t="s">
        <v>2083</v>
      </c>
      <c r="U208" s="35" t="s">
        <v>1326</v>
      </c>
      <c r="V208" s="36" t="s">
        <v>664</v>
      </c>
      <c r="W208" s="36" t="s">
        <v>664</v>
      </c>
      <c r="X208" s="36" t="s">
        <v>664</v>
      </c>
      <c r="Y208" s="37"/>
    </row>
    <row r="209" ht="23" hidden="1" customHeight="1" spans="1:25">
      <c r="A209" s="30" t="s">
        <v>1323</v>
      </c>
      <c r="B209" s="31" t="s">
        <v>20</v>
      </c>
      <c r="C209" s="31" t="s">
        <v>3529</v>
      </c>
      <c r="D209" s="31" t="s">
        <v>3530</v>
      </c>
      <c r="E209" s="32">
        <v>43647</v>
      </c>
      <c r="F209" s="31" t="s">
        <v>3528</v>
      </c>
      <c r="G209" s="31" t="s">
        <v>3531</v>
      </c>
      <c r="H209" s="33">
        <v>10</v>
      </c>
      <c r="I209" s="40">
        <v>1</v>
      </c>
      <c r="J209" s="34">
        <v>124153.889519187</v>
      </c>
      <c r="K209" s="34">
        <v>124153.889519187</v>
      </c>
      <c r="L209" s="34">
        <v>0</v>
      </c>
      <c r="M209" s="33" t="s">
        <v>2123</v>
      </c>
      <c r="N209" s="33" t="s">
        <v>2124</v>
      </c>
      <c r="O209" s="33" t="s">
        <v>1997</v>
      </c>
      <c r="P209" s="33" t="s">
        <v>2196</v>
      </c>
      <c r="Q209" s="33" t="s">
        <v>2082</v>
      </c>
      <c r="R209" s="33" t="s">
        <v>2267</v>
      </c>
      <c r="S209" s="33" t="s">
        <v>2084</v>
      </c>
      <c r="T209" s="33" t="s">
        <v>2083</v>
      </c>
      <c r="U209" s="35" t="s">
        <v>1326</v>
      </c>
      <c r="V209" s="36" t="s">
        <v>664</v>
      </c>
      <c r="W209" s="36" t="s">
        <v>664</v>
      </c>
      <c r="X209" s="36" t="s">
        <v>664</v>
      </c>
      <c r="Y209" s="37"/>
    </row>
    <row r="210" ht="23" hidden="1" customHeight="1" spans="1:25">
      <c r="A210" s="30" t="s">
        <v>1323</v>
      </c>
      <c r="B210" s="31" t="s">
        <v>20</v>
      </c>
      <c r="C210" s="31" t="s">
        <v>3533</v>
      </c>
      <c r="D210" s="31" t="s">
        <v>2475</v>
      </c>
      <c r="E210" s="32">
        <v>43647</v>
      </c>
      <c r="F210" s="31" t="s">
        <v>3528</v>
      </c>
      <c r="G210" s="31" t="s">
        <v>3534</v>
      </c>
      <c r="H210" s="33">
        <v>3</v>
      </c>
      <c r="I210" s="40">
        <v>1</v>
      </c>
      <c r="J210" s="34">
        <v>50000</v>
      </c>
      <c r="K210" s="34">
        <v>50000</v>
      </c>
      <c r="L210" s="34">
        <v>0</v>
      </c>
      <c r="M210" s="33" t="s">
        <v>2079</v>
      </c>
      <c r="N210" s="33" t="s">
        <v>2089</v>
      </c>
      <c r="O210" s="33" t="s">
        <v>1997</v>
      </c>
      <c r="P210" s="33" t="s">
        <v>2196</v>
      </c>
      <c r="Q210" s="33" t="s">
        <v>2082</v>
      </c>
      <c r="R210" s="33" t="s">
        <v>2267</v>
      </c>
      <c r="S210" s="33" t="s">
        <v>2084</v>
      </c>
      <c r="T210" s="33" t="s">
        <v>2083</v>
      </c>
      <c r="U210" s="35" t="s">
        <v>1326</v>
      </c>
      <c r="V210" s="36" t="s">
        <v>664</v>
      </c>
      <c r="W210" s="36" t="s">
        <v>664</v>
      </c>
      <c r="X210" s="36" t="s">
        <v>664</v>
      </c>
      <c r="Y210" s="37"/>
    </row>
    <row r="211" ht="23" hidden="1" customHeight="1" spans="1:25">
      <c r="A211" s="30" t="s">
        <v>1323</v>
      </c>
      <c r="B211" s="31" t="s">
        <v>20</v>
      </c>
      <c r="C211" s="31" t="s">
        <v>3535</v>
      </c>
      <c r="D211" s="31" t="s">
        <v>1389</v>
      </c>
      <c r="E211" s="32">
        <v>43647</v>
      </c>
      <c r="F211" s="31" t="s">
        <v>3528</v>
      </c>
      <c r="G211" s="31" t="s">
        <v>3536</v>
      </c>
      <c r="H211" s="33">
        <v>1</v>
      </c>
      <c r="I211" s="40">
        <v>1</v>
      </c>
      <c r="J211" s="34">
        <v>120000</v>
      </c>
      <c r="K211" s="34">
        <v>120000</v>
      </c>
      <c r="L211" s="34">
        <v>0</v>
      </c>
      <c r="M211" s="33" t="s">
        <v>2123</v>
      </c>
      <c r="N211" s="33" t="s">
        <v>2124</v>
      </c>
      <c r="O211" s="33" t="s">
        <v>1997</v>
      </c>
      <c r="P211" s="33" t="s">
        <v>2196</v>
      </c>
      <c r="Q211" s="33" t="s">
        <v>2082</v>
      </c>
      <c r="R211" s="33" t="s">
        <v>2145</v>
      </c>
      <c r="S211" s="33" t="s">
        <v>2084</v>
      </c>
      <c r="T211" s="33" t="s">
        <v>2083</v>
      </c>
      <c r="U211" s="35" t="s">
        <v>1326</v>
      </c>
      <c r="V211" s="36" t="s">
        <v>664</v>
      </c>
      <c r="W211" s="36" t="s">
        <v>664</v>
      </c>
      <c r="X211" s="36" t="s">
        <v>664</v>
      </c>
      <c r="Y211" s="37"/>
    </row>
    <row r="212" ht="23" hidden="1" customHeight="1" spans="1:25">
      <c r="A212" s="30" t="s">
        <v>1323</v>
      </c>
      <c r="B212" s="31" t="s">
        <v>20</v>
      </c>
      <c r="C212" s="31" t="s">
        <v>3537</v>
      </c>
      <c r="D212" s="31" t="s">
        <v>3538</v>
      </c>
      <c r="E212" s="32">
        <v>43647</v>
      </c>
      <c r="F212" s="31" t="s">
        <v>3528</v>
      </c>
      <c r="G212" s="31" t="s">
        <v>3539</v>
      </c>
      <c r="H212" s="33">
        <v>5</v>
      </c>
      <c r="I212" s="40">
        <v>1</v>
      </c>
      <c r="J212" s="34">
        <v>32000.15</v>
      </c>
      <c r="K212" s="34">
        <v>32000.15</v>
      </c>
      <c r="L212" s="34">
        <v>0</v>
      </c>
      <c r="M212" s="33" t="s">
        <v>2079</v>
      </c>
      <c r="N212" s="33" t="s">
        <v>2089</v>
      </c>
      <c r="O212" s="33" t="s">
        <v>1997</v>
      </c>
      <c r="P212" s="33" t="s">
        <v>2196</v>
      </c>
      <c r="Q212" s="33" t="s">
        <v>2082</v>
      </c>
      <c r="R212" s="33" t="s">
        <v>2267</v>
      </c>
      <c r="S212" s="33" t="s">
        <v>2084</v>
      </c>
      <c r="T212" s="33" t="s">
        <v>2083</v>
      </c>
      <c r="U212" s="35" t="s">
        <v>1326</v>
      </c>
      <c r="V212" s="36" t="s">
        <v>664</v>
      </c>
      <c r="W212" s="36" t="s">
        <v>664</v>
      </c>
      <c r="X212" s="36" t="s">
        <v>664</v>
      </c>
      <c r="Y212" s="37"/>
    </row>
    <row r="213" ht="23" hidden="1" customHeight="1" spans="1:25">
      <c r="A213" s="31" t="s">
        <v>1329</v>
      </c>
      <c r="B213" s="31" t="s">
        <v>20</v>
      </c>
      <c r="C213" s="31" t="s">
        <v>3560</v>
      </c>
      <c r="D213" s="31" t="s">
        <v>3561</v>
      </c>
      <c r="E213" s="32">
        <v>43709</v>
      </c>
      <c r="F213" s="31" t="s">
        <v>752</v>
      </c>
      <c r="G213" s="31" t="s">
        <v>2243</v>
      </c>
      <c r="H213" s="33">
        <v>10</v>
      </c>
      <c r="I213" s="40">
        <v>1</v>
      </c>
      <c r="J213" s="34">
        <v>139093.74</v>
      </c>
      <c r="K213" s="34">
        <v>139093.74</v>
      </c>
      <c r="L213" s="34">
        <v>0</v>
      </c>
      <c r="M213" s="33" t="s">
        <v>2079</v>
      </c>
      <c r="N213" s="33" t="s">
        <v>2089</v>
      </c>
      <c r="O213" s="33" t="s">
        <v>1997</v>
      </c>
      <c r="P213" s="33" t="s">
        <v>2196</v>
      </c>
      <c r="Q213" s="33" t="s">
        <v>2082</v>
      </c>
      <c r="R213" s="33" t="s">
        <v>2196</v>
      </c>
      <c r="S213" s="33" t="s">
        <v>2084</v>
      </c>
      <c r="T213" s="33" t="s">
        <v>2083</v>
      </c>
      <c r="U213" s="35" t="s">
        <v>1230</v>
      </c>
      <c r="V213" s="36" t="s">
        <v>664</v>
      </c>
      <c r="W213" s="36" t="s">
        <v>664</v>
      </c>
      <c r="X213" s="36" t="s">
        <v>664</v>
      </c>
      <c r="Y213" s="37"/>
    </row>
    <row r="214" ht="23" hidden="1" customHeight="1" spans="1:25">
      <c r="A214" s="31" t="s">
        <v>1335</v>
      </c>
      <c r="B214" s="31" t="s">
        <v>20</v>
      </c>
      <c r="C214" s="31" t="s">
        <v>3592</v>
      </c>
      <c r="D214" s="31" t="s">
        <v>3538</v>
      </c>
      <c r="E214" s="32">
        <v>43647</v>
      </c>
      <c r="F214" s="31"/>
      <c r="G214" s="31" t="s">
        <v>2326</v>
      </c>
      <c r="H214" s="33">
        <v>10</v>
      </c>
      <c r="I214" s="40">
        <v>1</v>
      </c>
      <c r="J214" s="34">
        <v>39897.7056426896</v>
      </c>
      <c r="K214" s="34">
        <v>39897.7056426896</v>
      </c>
      <c r="L214" s="34">
        <v>0</v>
      </c>
      <c r="M214" s="33" t="s">
        <v>2079</v>
      </c>
      <c r="N214" s="33" t="s">
        <v>2089</v>
      </c>
      <c r="O214" s="33" t="s">
        <v>2011</v>
      </c>
      <c r="P214" s="33" t="s">
        <v>2196</v>
      </c>
      <c r="Q214" s="33" t="s">
        <v>2082</v>
      </c>
      <c r="R214" s="33" t="s">
        <v>2214</v>
      </c>
      <c r="S214" s="33" t="s">
        <v>2084</v>
      </c>
      <c r="T214" s="33" t="s">
        <v>2083</v>
      </c>
      <c r="U214" s="35" t="s">
        <v>1322</v>
      </c>
      <c r="V214" s="36" t="s">
        <v>664</v>
      </c>
      <c r="W214" s="36" t="s">
        <v>664</v>
      </c>
      <c r="X214" s="36" t="s">
        <v>664</v>
      </c>
      <c r="Y214" s="37"/>
    </row>
    <row r="215" ht="23" hidden="1" customHeight="1" spans="1:25">
      <c r="A215" s="31" t="s">
        <v>1335</v>
      </c>
      <c r="B215" s="31" t="s">
        <v>20</v>
      </c>
      <c r="C215" s="31" t="s">
        <v>3593</v>
      </c>
      <c r="D215" s="31" t="s">
        <v>3594</v>
      </c>
      <c r="E215" s="32">
        <v>43647</v>
      </c>
      <c r="F215" s="31"/>
      <c r="G215" s="31" t="s">
        <v>2479</v>
      </c>
      <c r="H215" s="33">
        <v>10</v>
      </c>
      <c r="I215" s="40">
        <v>1</v>
      </c>
      <c r="J215" s="34">
        <v>319181.645141517</v>
      </c>
      <c r="K215" s="34">
        <v>319181.645141517</v>
      </c>
      <c r="L215" s="34">
        <v>0</v>
      </c>
      <c r="M215" s="33" t="s">
        <v>2079</v>
      </c>
      <c r="N215" s="33" t="s">
        <v>2089</v>
      </c>
      <c r="O215" s="33" t="s">
        <v>2011</v>
      </c>
      <c r="P215" s="33" t="s">
        <v>2196</v>
      </c>
      <c r="Q215" s="33" t="s">
        <v>2082</v>
      </c>
      <c r="R215" s="33" t="s">
        <v>2214</v>
      </c>
      <c r="S215" s="33" t="s">
        <v>2084</v>
      </c>
      <c r="T215" s="33" t="s">
        <v>2083</v>
      </c>
      <c r="U215" s="35" t="s">
        <v>1322</v>
      </c>
      <c r="V215" s="36" t="s">
        <v>664</v>
      </c>
      <c r="W215" s="36" t="s">
        <v>664</v>
      </c>
      <c r="X215" s="36" t="s">
        <v>664</v>
      </c>
      <c r="Y215" s="37"/>
    </row>
    <row r="216" ht="23" hidden="1" customHeight="1" spans="1:25">
      <c r="A216" s="31" t="s">
        <v>1335</v>
      </c>
      <c r="B216" s="31" t="s">
        <v>20</v>
      </c>
      <c r="C216" s="31" t="s">
        <v>3603</v>
      </c>
      <c r="D216" s="31" t="s">
        <v>3602</v>
      </c>
      <c r="E216" s="32">
        <v>43647</v>
      </c>
      <c r="F216" s="31"/>
      <c r="G216" s="31" t="s">
        <v>2893</v>
      </c>
      <c r="H216" s="33">
        <v>5</v>
      </c>
      <c r="I216" s="40">
        <v>2</v>
      </c>
      <c r="J216" s="34">
        <v>4090.026</v>
      </c>
      <c r="K216" s="34">
        <v>4090.026</v>
      </c>
      <c r="L216" s="34">
        <v>0</v>
      </c>
      <c r="M216" s="33" t="s">
        <v>2079</v>
      </c>
      <c r="N216" s="33" t="s">
        <v>2096</v>
      </c>
      <c r="O216" s="33" t="s">
        <v>2011</v>
      </c>
      <c r="P216" s="33" t="s">
        <v>2196</v>
      </c>
      <c r="Q216" s="33" t="s">
        <v>2082</v>
      </c>
      <c r="R216" s="33" t="s">
        <v>2214</v>
      </c>
      <c r="S216" s="33" t="s">
        <v>2084</v>
      </c>
      <c r="T216" s="33" t="s">
        <v>2083</v>
      </c>
      <c r="U216" s="35" t="s">
        <v>1322</v>
      </c>
      <c r="V216" s="36" t="s">
        <v>664</v>
      </c>
      <c r="W216" s="36" t="s">
        <v>664</v>
      </c>
      <c r="X216" s="36" t="s">
        <v>664</v>
      </c>
      <c r="Y216" s="37"/>
    </row>
    <row r="217" ht="23" hidden="1" customHeight="1" spans="1:25">
      <c r="A217" s="31" t="s">
        <v>1335</v>
      </c>
      <c r="B217" s="31" t="s">
        <v>20</v>
      </c>
      <c r="C217" s="31" t="s">
        <v>3604</v>
      </c>
      <c r="D217" s="31" t="s">
        <v>3605</v>
      </c>
      <c r="E217" s="32">
        <v>43647</v>
      </c>
      <c r="F217" s="31"/>
      <c r="G217" s="31" t="s">
        <v>2092</v>
      </c>
      <c r="H217" s="33">
        <v>3</v>
      </c>
      <c r="I217" s="40">
        <v>10</v>
      </c>
      <c r="J217" s="34">
        <v>1023.0180934023</v>
      </c>
      <c r="K217" s="34">
        <v>1023.0180934023</v>
      </c>
      <c r="L217" s="34">
        <v>0</v>
      </c>
      <c r="M217" s="33" t="s">
        <v>2123</v>
      </c>
      <c r="N217" s="33" t="s">
        <v>2124</v>
      </c>
      <c r="O217" s="33" t="s">
        <v>2011</v>
      </c>
      <c r="P217" s="33" t="s">
        <v>2196</v>
      </c>
      <c r="Q217" s="33" t="s">
        <v>2082</v>
      </c>
      <c r="R217" s="33" t="s">
        <v>2145</v>
      </c>
      <c r="S217" s="33" t="s">
        <v>2084</v>
      </c>
      <c r="T217" s="33" t="s">
        <v>2083</v>
      </c>
      <c r="U217" s="35" t="s">
        <v>1322</v>
      </c>
      <c r="V217" s="36" t="s">
        <v>664</v>
      </c>
      <c r="W217" s="36" t="s">
        <v>664</v>
      </c>
      <c r="X217" s="36" t="s">
        <v>664</v>
      </c>
      <c r="Y217" s="37"/>
    </row>
    <row r="218" ht="23" hidden="1" customHeight="1" spans="1:25">
      <c r="A218" s="31" t="s">
        <v>1366</v>
      </c>
      <c r="B218" s="31" t="s">
        <v>20</v>
      </c>
      <c r="C218" s="31" t="s">
        <v>3630</v>
      </c>
      <c r="D218" s="31" t="s">
        <v>3631</v>
      </c>
      <c r="E218" s="32">
        <v>43670</v>
      </c>
      <c r="F218" s="31" t="s">
        <v>1958</v>
      </c>
      <c r="G218" s="31" t="s">
        <v>2142</v>
      </c>
      <c r="H218" s="33">
        <v>10</v>
      </c>
      <c r="I218" s="33">
        <v>160</v>
      </c>
      <c r="J218" s="34">
        <v>468800</v>
      </c>
      <c r="K218" s="34">
        <v>468800</v>
      </c>
      <c r="L218" s="34">
        <v>0</v>
      </c>
      <c r="M218" s="33" t="s">
        <v>2079</v>
      </c>
      <c r="N218" s="33" t="s">
        <v>2096</v>
      </c>
      <c r="O218" s="33" t="s">
        <v>2011</v>
      </c>
      <c r="P218" s="33" t="s">
        <v>2196</v>
      </c>
      <c r="Q218" s="33" t="s">
        <v>2082</v>
      </c>
      <c r="R218" s="33" t="s">
        <v>2214</v>
      </c>
      <c r="S218" s="33" t="s">
        <v>2084</v>
      </c>
      <c r="T218" s="33" t="s">
        <v>2083</v>
      </c>
      <c r="U218" s="35" t="s">
        <v>1354</v>
      </c>
      <c r="V218" s="36" t="s">
        <v>664</v>
      </c>
      <c r="W218" s="36" t="s">
        <v>664</v>
      </c>
      <c r="X218" s="36" t="s">
        <v>664</v>
      </c>
      <c r="Y218" s="37"/>
    </row>
    <row r="219" ht="23" hidden="1" customHeight="1" spans="1:25">
      <c r="A219" s="31" t="s">
        <v>1376</v>
      </c>
      <c r="B219" s="31" t="s">
        <v>20</v>
      </c>
      <c r="C219" s="31" t="s">
        <v>3671</v>
      </c>
      <c r="D219" s="31" t="s">
        <v>3672</v>
      </c>
      <c r="E219" s="32">
        <v>43803</v>
      </c>
      <c r="F219" s="31" t="s">
        <v>3661</v>
      </c>
      <c r="G219" s="31" t="s">
        <v>2095</v>
      </c>
      <c r="H219" s="33">
        <v>1</v>
      </c>
      <c r="I219" s="33">
        <v>10000</v>
      </c>
      <c r="J219" s="34">
        <v>52245.7924820114</v>
      </c>
      <c r="K219" s="34">
        <v>52245.7924820114</v>
      </c>
      <c r="L219" s="34">
        <v>0</v>
      </c>
      <c r="M219" s="33" t="s">
        <v>2123</v>
      </c>
      <c r="N219" s="33" t="s">
        <v>2124</v>
      </c>
      <c r="O219" s="33" t="s">
        <v>2011</v>
      </c>
      <c r="P219" s="33" t="s">
        <v>2196</v>
      </c>
      <c r="Q219" s="33" t="s">
        <v>2082</v>
      </c>
      <c r="R219" s="33" t="s">
        <v>2145</v>
      </c>
      <c r="S219" s="33" t="s">
        <v>2084</v>
      </c>
      <c r="T219" s="33" t="s">
        <v>2083</v>
      </c>
      <c r="U219" s="35" t="s">
        <v>1378</v>
      </c>
      <c r="V219" s="36" t="s">
        <v>664</v>
      </c>
      <c r="W219" s="36" t="s">
        <v>664</v>
      </c>
      <c r="X219" s="36" t="s">
        <v>664</v>
      </c>
      <c r="Y219" s="37"/>
    </row>
    <row r="220" ht="23" hidden="1" customHeight="1" spans="1:25">
      <c r="A220" s="31" t="s">
        <v>1376</v>
      </c>
      <c r="B220" s="31" t="s">
        <v>20</v>
      </c>
      <c r="C220" s="31" t="s">
        <v>3673</v>
      </c>
      <c r="D220" s="31" t="s">
        <v>3674</v>
      </c>
      <c r="E220" s="32">
        <v>43803</v>
      </c>
      <c r="F220" s="31" t="s">
        <v>3661</v>
      </c>
      <c r="G220" s="31" t="s">
        <v>2095</v>
      </c>
      <c r="H220" s="33">
        <v>1</v>
      </c>
      <c r="I220" s="33">
        <v>10000</v>
      </c>
      <c r="J220" s="34">
        <v>83593.2679712183</v>
      </c>
      <c r="K220" s="34">
        <v>83593.2679712183</v>
      </c>
      <c r="L220" s="34">
        <v>0</v>
      </c>
      <c r="M220" s="33" t="s">
        <v>2123</v>
      </c>
      <c r="N220" s="33" t="s">
        <v>2124</v>
      </c>
      <c r="O220" s="33" t="s">
        <v>2011</v>
      </c>
      <c r="P220" s="33" t="s">
        <v>2196</v>
      </c>
      <c r="Q220" s="33" t="s">
        <v>2082</v>
      </c>
      <c r="R220" s="33" t="s">
        <v>2145</v>
      </c>
      <c r="S220" s="33" t="s">
        <v>2084</v>
      </c>
      <c r="T220" s="33" t="s">
        <v>2083</v>
      </c>
      <c r="U220" s="35" t="s">
        <v>1378</v>
      </c>
      <c r="V220" s="36" t="s">
        <v>664</v>
      </c>
      <c r="W220" s="36" t="s">
        <v>664</v>
      </c>
      <c r="X220" s="36" t="s">
        <v>664</v>
      </c>
      <c r="Y220" s="37"/>
    </row>
    <row r="221" ht="23" hidden="1" customHeight="1" spans="1:25">
      <c r="A221" s="31" t="s">
        <v>1380</v>
      </c>
      <c r="B221" s="31" t="s">
        <v>20</v>
      </c>
      <c r="C221" s="31" t="s">
        <v>3675</v>
      </c>
      <c r="D221" s="31" t="s">
        <v>3676</v>
      </c>
      <c r="E221" s="32">
        <v>44144</v>
      </c>
      <c r="F221" s="31" t="s">
        <v>738</v>
      </c>
      <c r="G221" s="38" t="s">
        <v>2718</v>
      </c>
      <c r="H221" s="33">
        <v>10</v>
      </c>
      <c r="I221" s="33">
        <v>1</v>
      </c>
      <c r="J221" s="34">
        <v>201500</v>
      </c>
      <c r="K221" s="34">
        <v>201500</v>
      </c>
      <c r="L221" s="34">
        <v>0</v>
      </c>
      <c r="M221" s="33" t="s">
        <v>2079</v>
      </c>
      <c r="N221" s="33" t="s">
        <v>2089</v>
      </c>
      <c r="O221" s="33" t="s">
        <v>2011</v>
      </c>
      <c r="P221" s="33" t="s">
        <v>2196</v>
      </c>
      <c r="Q221" s="33" t="s">
        <v>2082</v>
      </c>
      <c r="R221" s="33" t="s">
        <v>2267</v>
      </c>
      <c r="S221" s="33" t="s">
        <v>2084</v>
      </c>
      <c r="T221" s="33" t="s">
        <v>2083</v>
      </c>
      <c r="U221" s="35" t="s">
        <v>740</v>
      </c>
      <c r="V221" s="36" t="s">
        <v>664</v>
      </c>
      <c r="W221" s="36" t="s">
        <v>664</v>
      </c>
      <c r="X221" s="36" t="s">
        <v>664</v>
      </c>
      <c r="Y221" s="37"/>
    </row>
    <row r="222" ht="23" hidden="1" customHeight="1" spans="1:25">
      <c r="A222" s="31" t="s">
        <v>1380</v>
      </c>
      <c r="B222" s="31" t="s">
        <v>20</v>
      </c>
      <c r="C222" s="31" t="s">
        <v>3680</v>
      </c>
      <c r="D222" s="31" t="s">
        <v>2475</v>
      </c>
      <c r="E222" s="32">
        <v>44144</v>
      </c>
      <c r="F222" s="31" t="s">
        <v>738</v>
      </c>
      <c r="G222" s="38" t="s">
        <v>3681</v>
      </c>
      <c r="H222" s="33">
        <v>3</v>
      </c>
      <c r="I222" s="33">
        <v>1</v>
      </c>
      <c r="J222" s="34">
        <v>137500</v>
      </c>
      <c r="K222" s="34">
        <v>137500</v>
      </c>
      <c r="L222" s="34">
        <v>0</v>
      </c>
      <c r="M222" s="33" t="s">
        <v>2079</v>
      </c>
      <c r="N222" s="33" t="s">
        <v>2089</v>
      </c>
      <c r="O222" s="33" t="s">
        <v>2011</v>
      </c>
      <c r="P222" s="33" t="s">
        <v>2196</v>
      </c>
      <c r="Q222" s="33" t="s">
        <v>2082</v>
      </c>
      <c r="R222" s="33" t="s">
        <v>2267</v>
      </c>
      <c r="S222" s="33" t="s">
        <v>2084</v>
      </c>
      <c r="T222" s="33" t="s">
        <v>2083</v>
      </c>
      <c r="U222" s="35" t="s">
        <v>740</v>
      </c>
      <c r="V222" s="36" t="s">
        <v>664</v>
      </c>
      <c r="W222" s="36" t="s">
        <v>664</v>
      </c>
      <c r="X222" s="36" t="s">
        <v>664</v>
      </c>
      <c r="Y222" s="37"/>
    </row>
    <row r="223" ht="23" hidden="1" customHeight="1" spans="1:25">
      <c r="A223" s="31" t="s">
        <v>1380</v>
      </c>
      <c r="B223" s="31" t="s">
        <v>20</v>
      </c>
      <c r="C223" s="31" t="s">
        <v>3682</v>
      </c>
      <c r="D223" s="31" t="s">
        <v>3097</v>
      </c>
      <c r="E223" s="32">
        <v>44144</v>
      </c>
      <c r="F223" s="31" t="s">
        <v>738</v>
      </c>
      <c r="G223" s="31" t="s">
        <v>2136</v>
      </c>
      <c r="H223" s="33">
        <v>3</v>
      </c>
      <c r="I223" s="33">
        <v>350</v>
      </c>
      <c r="J223" s="34">
        <v>154100</v>
      </c>
      <c r="K223" s="34">
        <v>154100</v>
      </c>
      <c r="L223" s="34">
        <v>0</v>
      </c>
      <c r="M223" s="33" t="s">
        <v>2137</v>
      </c>
      <c r="N223" s="33" t="s">
        <v>2138</v>
      </c>
      <c r="O223" s="33" t="s">
        <v>2011</v>
      </c>
      <c r="P223" s="33" t="s">
        <v>2196</v>
      </c>
      <c r="Q223" s="33" t="s">
        <v>2082</v>
      </c>
      <c r="R223" s="33" t="s">
        <v>2197</v>
      </c>
      <c r="S223" s="33" t="s">
        <v>2084</v>
      </c>
      <c r="T223" s="33" t="s">
        <v>2083</v>
      </c>
      <c r="U223" s="35" t="s">
        <v>740</v>
      </c>
      <c r="V223" s="36" t="s">
        <v>664</v>
      </c>
      <c r="W223" s="36" t="s">
        <v>664</v>
      </c>
      <c r="X223" s="36" t="s">
        <v>664</v>
      </c>
      <c r="Y223" s="37"/>
    </row>
    <row r="224" ht="23" hidden="1" customHeight="1" spans="1:25">
      <c r="A224" s="31" t="s">
        <v>1387</v>
      </c>
      <c r="B224" s="31" t="s">
        <v>20</v>
      </c>
      <c r="C224" s="31" t="s">
        <v>3930</v>
      </c>
      <c r="D224" s="31" t="s">
        <v>3754</v>
      </c>
      <c r="E224" s="32">
        <v>43775</v>
      </c>
      <c r="F224" s="31" t="s">
        <v>3686</v>
      </c>
      <c r="G224" s="31" t="s">
        <v>2243</v>
      </c>
      <c r="H224" s="33">
        <v>10</v>
      </c>
      <c r="I224" s="33">
        <v>1</v>
      </c>
      <c r="J224" s="34">
        <v>12650.92</v>
      </c>
      <c r="K224" s="34">
        <v>12650.92</v>
      </c>
      <c r="L224" s="34">
        <v>0</v>
      </c>
      <c r="M224" s="33" t="s">
        <v>2079</v>
      </c>
      <c r="N224" s="33" t="s">
        <v>2096</v>
      </c>
      <c r="O224" s="33" t="s">
        <v>1997</v>
      </c>
      <c r="P224" s="33" t="s">
        <v>2196</v>
      </c>
      <c r="Q224" s="33" t="s">
        <v>2082</v>
      </c>
      <c r="R224" s="33" t="s">
        <v>2214</v>
      </c>
      <c r="S224" s="33" t="s">
        <v>2084</v>
      </c>
      <c r="T224" s="33" t="s">
        <v>2083</v>
      </c>
      <c r="U224" s="35" t="s">
        <v>1371</v>
      </c>
      <c r="V224" s="36" t="s">
        <v>664</v>
      </c>
      <c r="W224" s="36" t="s">
        <v>664</v>
      </c>
      <c r="X224" s="36" t="s">
        <v>664</v>
      </c>
      <c r="Y224" s="37"/>
    </row>
    <row r="225" ht="23" hidden="1" customHeight="1" spans="1:25">
      <c r="A225" s="31" t="s">
        <v>1387</v>
      </c>
      <c r="B225" s="31" t="s">
        <v>20</v>
      </c>
      <c r="C225" s="31" t="s">
        <v>3931</v>
      </c>
      <c r="D225" s="31" t="s">
        <v>3758</v>
      </c>
      <c r="E225" s="32">
        <v>43775</v>
      </c>
      <c r="F225" s="31" t="s">
        <v>3686</v>
      </c>
      <c r="G225" s="31" t="s">
        <v>2243</v>
      </c>
      <c r="H225" s="33">
        <v>10</v>
      </c>
      <c r="I225" s="33">
        <v>1</v>
      </c>
      <c r="J225" s="34">
        <v>6440.47</v>
      </c>
      <c r="K225" s="34">
        <v>6440.47</v>
      </c>
      <c r="L225" s="34">
        <v>0</v>
      </c>
      <c r="M225" s="33" t="s">
        <v>2079</v>
      </c>
      <c r="N225" s="33" t="s">
        <v>2096</v>
      </c>
      <c r="O225" s="33" t="s">
        <v>1997</v>
      </c>
      <c r="P225" s="33" t="s">
        <v>2196</v>
      </c>
      <c r="Q225" s="33" t="s">
        <v>2082</v>
      </c>
      <c r="R225" s="33" t="s">
        <v>2214</v>
      </c>
      <c r="S225" s="33" t="s">
        <v>2084</v>
      </c>
      <c r="T225" s="33" t="s">
        <v>2083</v>
      </c>
      <c r="U225" s="35" t="s">
        <v>1371</v>
      </c>
      <c r="V225" s="36" t="s">
        <v>664</v>
      </c>
      <c r="W225" s="36" t="s">
        <v>664</v>
      </c>
      <c r="X225" s="36" t="s">
        <v>664</v>
      </c>
      <c r="Y225" s="37"/>
    </row>
    <row r="226" ht="23" hidden="1" customHeight="1" spans="1:25">
      <c r="A226" s="31" t="s">
        <v>1387</v>
      </c>
      <c r="B226" s="31" t="s">
        <v>20</v>
      </c>
      <c r="C226" s="31" t="s">
        <v>3932</v>
      </c>
      <c r="D226" s="31" t="s">
        <v>3780</v>
      </c>
      <c r="E226" s="32">
        <v>43775</v>
      </c>
      <c r="F226" s="31" t="s">
        <v>3686</v>
      </c>
      <c r="G226" s="31" t="s">
        <v>2243</v>
      </c>
      <c r="H226" s="33">
        <v>10</v>
      </c>
      <c r="I226" s="33">
        <v>1</v>
      </c>
      <c r="J226" s="34">
        <v>39102.84</v>
      </c>
      <c r="K226" s="34">
        <v>39102.84</v>
      </c>
      <c r="L226" s="34">
        <v>0</v>
      </c>
      <c r="M226" s="33" t="s">
        <v>2079</v>
      </c>
      <c r="N226" s="33" t="s">
        <v>2096</v>
      </c>
      <c r="O226" s="33" t="s">
        <v>1997</v>
      </c>
      <c r="P226" s="33" t="s">
        <v>2196</v>
      </c>
      <c r="Q226" s="33" t="s">
        <v>2082</v>
      </c>
      <c r="R226" s="33" t="s">
        <v>2214</v>
      </c>
      <c r="S226" s="33" t="s">
        <v>2084</v>
      </c>
      <c r="T226" s="33" t="s">
        <v>2083</v>
      </c>
      <c r="U226" s="35" t="s">
        <v>1371</v>
      </c>
      <c r="V226" s="36" t="s">
        <v>664</v>
      </c>
      <c r="W226" s="36" t="s">
        <v>664</v>
      </c>
      <c r="X226" s="36" t="s">
        <v>664</v>
      </c>
      <c r="Y226" s="37"/>
    </row>
    <row r="227" ht="23" hidden="1" customHeight="1" spans="1:25">
      <c r="A227" s="31" t="s">
        <v>1387</v>
      </c>
      <c r="B227" s="31" t="s">
        <v>20</v>
      </c>
      <c r="C227" s="31" t="s">
        <v>3933</v>
      </c>
      <c r="D227" s="31" t="s">
        <v>3934</v>
      </c>
      <c r="E227" s="32">
        <v>43775</v>
      </c>
      <c r="F227" s="31" t="s">
        <v>3686</v>
      </c>
      <c r="G227" s="31" t="s">
        <v>2243</v>
      </c>
      <c r="H227" s="33">
        <v>10</v>
      </c>
      <c r="I227" s="33">
        <v>1</v>
      </c>
      <c r="J227" s="34">
        <v>32892.39</v>
      </c>
      <c r="K227" s="34">
        <v>32892.39</v>
      </c>
      <c r="L227" s="34">
        <v>0</v>
      </c>
      <c r="M227" s="33" t="s">
        <v>2079</v>
      </c>
      <c r="N227" s="33" t="s">
        <v>2096</v>
      </c>
      <c r="O227" s="33" t="s">
        <v>1997</v>
      </c>
      <c r="P227" s="33" t="s">
        <v>2196</v>
      </c>
      <c r="Q227" s="33" t="s">
        <v>2082</v>
      </c>
      <c r="R227" s="33" t="s">
        <v>2214</v>
      </c>
      <c r="S227" s="33" t="s">
        <v>2084</v>
      </c>
      <c r="T227" s="33" t="s">
        <v>2083</v>
      </c>
      <c r="U227" s="35" t="s">
        <v>1371</v>
      </c>
      <c r="V227" s="36" t="s">
        <v>664</v>
      </c>
      <c r="W227" s="36" t="s">
        <v>664</v>
      </c>
      <c r="X227" s="36" t="s">
        <v>664</v>
      </c>
      <c r="Y227" s="37"/>
    </row>
    <row r="228" ht="23" hidden="1" customHeight="1" spans="1:25">
      <c r="A228" s="31" t="s">
        <v>1387</v>
      </c>
      <c r="B228" s="31" t="s">
        <v>20</v>
      </c>
      <c r="C228" s="31" t="s">
        <v>3935</v>
      </c>
      <c r="D228" s="31" t="s">
        <v>3936</v>
      </c>
      <c r="E228" s="32">
        <v>43775</v>
      </c>
      <c r="F228" s="31" t="s">
        <v>3686</v>
      </c>
      <c r="G228" s="31" t="s">
        <v>2243</v>
      </c>
      <c r="H228" s="33">
        <v>10</v>
      </c>
      <c r="I228" s="33">
        <v>1</v>
      </c>
      <c r="J228" s="34">
        <v>13340.97</v>
      </c>
      <c r="K228" s="34">
        <v>13340.97</v>
      </c>
      <c r="L228" s="34">
        <v>0</v>
      </c>
      <c r="M228" s="33" t="s">
        <v>2079</v>
      </c>
      <c r="N228" s="33" t="s">
        <v>2096</v>
      </c>
      <c r="O228" s="33" t="s">
        <v>1997</v>
      </c>
      <c r="P228" s="33" t="s">
        <v>2196</v>
      </c>
      <c r="Q228" s="33" t="s">
        <v>2082</v>
      </c>
      <c r="R228" s="33" t="s">
        <v>2214</v>
      </c>
      <c r="S228" s="33" t="s">
        <v>2084</v>
      </c>
      <c r="T228" s="33" t="s">
        <v>2083</v>
      </c>
      <c r="U228" s="35" t="s">
        <v>1371</v>
      </c>
      <c r="V228" s="36" t="s">
        <v>664</v>
      </c>
      <c r="W228" s="36" t="s">
        <v>664</v>
      </c>
      <c r="X228" s="36" t="s">
        <v>664</v>
      </c>
      <c r="Y228" s="37"/>
    </row>
    <row r="229" ht="23" hidden="1" customHeight="1" spans="1:25">
      <c r="A229" s="31" t="s">
        <v>1387</v>
      </c>
      <c r="B229" s="31" t="s">
        <v>20</v>
      </c>
      <c r="C229" s="31" t="s">
        <v>3937</v>
      </c>
      <c r="D229" s="31" t="s">
        <v>3847</v>
      </c>
      <c r="E229" s="32">
        <v>43775</v>
      </c>
      <c r="F229" s="31" t="s">
        <v>3686</v>
      </c>
      <c r="G229" s="31" t="s">
        <v>2243</v>
      </c>
      <c r="H229" s="33">
        <v>10</v>
      </c>
      <c r="I229" s="33">
        <v>2</v>
      </c>
      <c r="J229" s="34">
        <v>18401.34</v>
      </c>
      <c r="K229" s="34">
        <v>18401.34</v>
      </c>
      <c r="L229" s="34">
        <v>0</v>
      </c>
      <c r="M229" s="33" t="s">
        <v>2079</v>
      </c>
      <c r="N229" s="33" t="s">
        <v>2096</v>
      </c>
      <c r="O229" s="33" t="s">
        <v>1997</v>
      </c>
      <c r="P229" s="33" t="s">
        <v>2196</v>
      </c>
      <c r="Q229" s="33" t="s">
        <v>2082</v>
      </c>
      <c r="R229" s="33" t="s">
        <v>2214</v>
      </c>
      <c r="S229" s="33" t="s">
        <v>2084</v>
      </c>
      <c r="T229" s="33" t="s">
        <v>2083</v>
      </c>
      <c r="U229" s="35" t="s">
        <v>1371</v>
      </c>
      <c r="V229" s="36" t="s">
        <v>664</v>
      </c>
      <c r="W229" s="36" t="s">
        <v>664</v>
      </c>
      <c r="X229" s="36" t="s">
        <v>664</v>
      </c>
      <c r="Y229" s="37"/>
    </row>
    <row r="230" ht="23" hidden="1" customHeight="1" spans="1:25">
      <c r="A230" s="31" t="s">
        <v>1387</v>
      </c>
      <c r="B230" s="31" t="s">
        <v>20</v>
      </c>
      <c r="C230" s="31" t="s">
        <v>3940</v>
      </c>
      <c r="D230" s="31" t="s">
        <v>3941</v>
      </c>
      <c r="E230" s="32">
        <v>43775</v>
      </c>
      <c r="F230" s="31" t="s">
        <v>3686</v>
      </c>
      <c r="G230" s="31" t="s">
        <v>2243</v>
      </c>
      <c r="H230" s="33">
        <v>10</v>
      </c>
      <c r="I230" s="33">
        <v>1</v>
      </c>
      <c r="J230" s="34">
        <v>10120.74</v>
      </c>
      <c r="K230" s="34">
        <v>10120.74</v>
      </c>
      <c r="L230" s="34">
        <v>0</v>
      </c>
      <c r="M230" s="33" t="s">
        <v>2079</v>
      </c>
      <c r="N230" s="33" t="s">
        <v>2096</v>
      </c>
      <c r="O230" s="33" t="s">
        <v>1997</v>
      </c>
      <c r="P230" s="33" t="s">
        <v>2196</v>
      </c>
      <c r="Q230" s="33" t="s">
        <v>2082</v>
      </c>
      <c r="R230" s="33" t="s">
        <v>2214</v>
      </c>
      <c r="S230" s="33" t="s">
        <v>2084</v>
      </c>
      <c r="T230" s="33" t="s">
        <v>2083</v>
      </c>
      <c r="U230" s="35" t="s">
        <v>1371</v>
      </c>
      <c r="V230" s="36" t="s">
        <v>664</v>
      </c>
      <c r="W230" s="36" t="s">
        <v>664</v>
      </c>
      <c r="X230" s="36" t="s">
        <v>664</v>
      </c>
      <c r="Y230" s="37"/>
    </row>
    <row r="231" ht="23" hidden="1" customHeight="1" spans="1:25">
      <c r="A231" s="31" t="s">
        <v>1387</v>
      </c>
      <c r="B231" s="31" t="s">
        <v>20</v>
      </c>
      <c r="C231" s="31" t="s">
        <v>3942</v>
      </c>
      <c r="D231" s="31" t="s">
        <v>3943</v>
      </c>
      <c r="E231" s="32">
        <v>43775</v>
      </c>
      <c r="F231" s="31" t="s">
        <v>3686</v>
      </c>
      <c r="G231" s="31" t="s">
        <v>2243</v>
      </c>
      <c r="H231" s="33">
        <v>10</v>
      </c>
      <c r="I231" s="33">
        <v>1</v>
      </c>
      <c r="J231" s="34">
        <v>101322.38</v>
      </c>
      <c r="K231" s="34">
        <v>101322.38</v>
      </c>
      <c r="L231" s="34">
        <v>0</v>
      </c>
      <c r="M231" s="33" t="s">
        <v>2079</v>
      </c>
      <c r="N231" s="33" t="s">
        <v>2096</v>
      </c>
      <c r="O231" s="33" t="s">
        <v>1997</v>
      </c>
      <c r="P231" s="33" t="s">
        <v>2196</v>
      </c>
      <c r="Q231" s="33" t="s">
        <v>2082</v>
      </c>
      <c r="R231" s="33" t="s">
        <v>2214</v>
      </c>
      <c r="S231" s="33" t="s">
        <v>2084</v>
      </c>
      <c r="T231" s="33" t="s">
        <v>2083</v>
      </c>
      <c r="U231" s="35" t="s">
        <v>1371</v>
      </c>
      <c r="V231" s="36" t="s">
        <v>664</v>
      </c>
      <c r="W231" s="36" t="s">
        <v>664</v>
      </c>
      <c r="X231" s="36" t="s">
        <v>664</v>
      </c>
      <c r="Y231" s="37"/>
    </row>
    <row r="232" ht="23" hidden="1" customHeight="1" spans="1:25">
      <c r="A232" s="31" t="s">
        <v>1387</v>
      </c>
      <c r="B232" s="31" t="s">
        <v>20</v>
      </c>
      <c r="C232" s="31" t="s">
        <v>3944</v>
      </c>
      <c r="D232" s="31" t="s">
        <v>3945</v>
      </c>
      <c r="E232" s="32">
        <v>43775</v>
      </c>
      <c r="F232" s="31" t="s">
        <v>3686</v>
      </c>
      <c r="G232" s="31" t="s">
        <v>2243</v>
      </c>
      <c r="H232" s="33">
        <v>1</v>
      </c>
      <c r="I232" s="33">
        <v>1</v>
      </c>
      <c r="J232" s="34">
        <v>54628.97</v>
      </c>
      <c r="K232" s="34">
        <v>54628.97</v>
      </c>
      <c r="L232" s="34">
        <v>0</v>
      </c>
      <c r="M232" s="33" t="s">
        <v>2123</v>
      </c>
      <c r="N232" s="33" t="s">
        <v>2124</v>
      </c>
      <c r="O232" s="33" t="s">
        <v>1997</v>
      </c>
      <c r="P232" s="33" t="s">
        <v>2196</v>
      </c>
      <c r="Q232" s="33" t="s">
        <v>2082</v>
      </c>
      <c r="R232" s="33" t="s">
        <v>2145</v>
      </c>
      <c r="S232" s="33" t="s">
        <v>2084</v>
      </c>
      <c r="T232" s="33" t="s">
        <v>2083</v>
      </c>
      <c r="U232" s="35" t="s">
        <v>1371</v>
      </c>
      <c r="V232" s="36" t="s">
        <v>664</v>
      </c>
      <c r="W232" s="36" t="s">
        <v>664</v>
      </c>
      <c r="X232" s="36" t="s">
        <v>664</v>
      </c>
      <c r="Y232" s="37"/>
    </row>
    <row r="233" ht="23" hidden="1" customHeight="1" spans="1:25">
      <c r="A233" s="31" t="s">
        <v>1391</v>
      </c>
      <c r="B233" s="31" t="s">
        <v>20</v>
      </c>
      <c r="C233" s="31" t="s">
        <v>3975</v>
      </c>
      <c r="D233" s="31" t="s">
        <v>3976</v>
      </c>
      <c r="E233" s="32">
        <v>44097</v>
      </c>
      <c r="F233" s="31" t="s">
        <v>3948</v>
      </c>
      <c r="G233" s="38" t="s">
        <v>3977</v>
      </c>
      <c r="H233" s="33">
        <v>1</v>
      </c>
      <c r="I233" s="33">
        <v>1</v>
      </c>
      <c r="J233" s="34">
        <v>139500</v>
      </c>
      <c r="K233" s="34">
        <v>139500</v>
      </c>
      <c r="L233" s="34">
        <v>0</v>
      </c>
      <c r="M233" s="33" t="s">
        <v>2137</v>
      </c>
      <c r="N233" s="33" t="s">
        <v>2124</v>
      </c>
      <c r="O233" s="33" t="s">
        <v>1997</v>
      </c>
      <c r="P233" s="33" t="s">
        <v>2196</v>
      </c>
      <c r="Q233" s="33" t="s">
        <v>2082</v>
      </c>
      <c r="R233" s="33" t="s">
        <v>2145</v>
      </c>
      <c r="S233" s="33" t="s">
        <v>2084</v>
      </c>
      <c r="T233" s="33" t="s">
        <v>2083</v>
      </c>
      <c r="U233" s="35" t="s">
        <v>1164</v>
      </c>
      <c r="V233" s="36" t="s">
        <v>664</v>
      </c>
      <c r="W233" s="36" t="s">
        <v>664</v>
      </c>
      <c r="X233" s="36" t="s">
        <v>664</v>
      </c>
      <c r="Y233" s="37"/>
    </row>
    <row r="234" ht="23" hidden="1" customHeight="1" spans="1:25">
      <c r="A234" s="31" t="s">
        <v>1391</v>
      </c>
      <c r="B234" s="31" t="s">
        <v>20</v>
      </c>
      <c r="C234" s="31" t="s">
        <v>3978</v>
      </c>
      <c r="D234" s="31" t="s">
        <v>3979</v>
      </c>
      <c r="E234" s="32">
        <v>44097</v>
      </c>
      <c r="F234" s="31" t="s">
        <v>3948</v>
      </c>
      <c r="G234" s="38" t="s">
        <v>3977</v>
      </c>
      <c r="H234" s="33">
        <v>1</v>
      </c>
      <c r="I234" s="33">
        <v>1</v>
      </c>
      <c r="J234" s="34">
        <v>198000</v>
      </c>
      <c r="K234" s="34">
        <v>198000</v>
      </c>
      <c r="L234" s="34">
        <v>0</v>
      </c>
      <c r="M234" s="33" t="s">
        <v>2137</v>
      </c>
      <c r="N234" s="33" t="s">
        <v>2124</v>
      </c>
      <c r="O234" s="33" t="s">
        <v>1997</v>
      </c>
      <c r="P234" s="33" t="s">
        <v>2196</v>
      </c>
      <c r="Q234" s="33" t="s">
        <v>2082</v>
      </c>
      <c r="R234" s="33" t="s">
        <v>2145</v>
      </c>
      <c r="S234" s="33" t="s">
        <v>2084</v>
      </c>
      <c r="T234" s="33" t="s">
        <v>2083</v>
      </c>
      <c r="U234" s="35" t="s">
        <v>1164</v>
      </c>
      <c r="V234" s="36" t="s">
        <v>664</v>
      </c>
      <c r="W234" s="36" t="s">
        <v>664</v>
      </c>
      <c r="X234" s="36" t="s">
        <v>664</v>
      </c>
      <c r="Y234" s="37"/>
    </row>
    <row r="235" ht="23" hidden="1" customHeight="1" spans="1:25">
      <c r="A235" s="31" t="s">
        <v>1391</v>
      </c>
      <c r="B235" s="31" t="s">
        <v>20</v>
      </c>
      <c r="C235" s="31" t="s">
        <v>3980</v>
      </c>
      <c r="D235" s="31" t="s">
        <v>3981</v>
      </c>
      <c r="E235" s="32">
        <v>44097</v>
      </c>
      <c r="F235" s="31" t="s">
        <v>3948</v>
      </c>
      <c r="G235" s="38" t="s">
        <v>3977</v>
      </c>
      <c r="H235" s="33">
        <v>1</v>
      </c>
      <c r="I235" s="33">
        <v>1</v>
      </c>
      <c r="J235" s="34">
        <v>6000</v>
      </c>
      <c r="K235" s="34">
        <v>6000</v>
      </c>
      <c r="L235" s="34">
        <v>0</v>
      </c>
      <c r="M235" s="33" t="s">
        <v>2137</v>
      </c>
      <c r="N235" s="33" t="s">
        <v>2124</v>
      </c>
      <c r="O235" s="33" t="s">
        <v>1997</v>
      </c>
      <c r="P235" s="33" t="s">
        <v>2196</v>
      </c>
      <c r="Q235" s="33" t="s">
        <v>2082</v>
      </c>
      <c r="R235" s="33" t="s">
        <v>2145</v>
      </c>
      <c r="S235" s="33" t="s">
        <v>2084</v>
      </c>
      <c r="T235" s="33" t="s">
        <v>2083</v>
      </c>
      <c r="U235" s="35" t="s">
        <v>1164</v>
      </c>
      <c r="V235" s="36" t="s">
        <v>664</v>
      </c>
      <c r="W235" s="36" t="s">
        <v>664</v>
      </c>
      <c r="X235" s="36" t="s">
        <v>664</v>
      </c>
      <c r="Y235" s="37"/>
    </row>
    <row r="236" ht="23" hidden="1" customHeight="1" spans="1:25">
      <c r="A236" s="31" t="s">
        <v>1391</v>
      </c>
      <c r="B236" s="31" t="s">
        <v>20</v>
      </c>
      <c r="C236" s="31" t="s">
        <v>3982</v>
      </c>
      <c r="D236" s="31" t="s">
        <v>3983</v>
      </c>
      <c r="E236" s="32">
        <v>44097</v>
      </c>
      <c r="F236" s="31" t="s">
        <v>3948</v>
      </c>
      <c r="G236" s="38" t="s">
        <v>3977</v>
      </c>
      <c r="H236" s="33">
        <v>1</v>
      </c>
      <c r="I236" s="33">
        <v>1</v>
      </c>
      <c r="J236" s="34">
        <v>400</v>
      </c>
      <c r="K236" s="34">
        <v>400</v>
      </c>
      <c r="L236" s="34">
        <v>0</v>
      </c>
      <c r="M236" s="33" t="s">
        <v>2137</v>
      </c>
      <c r="N236" s="33" t="s">
        <v>2124</v>
      </c>
      <c r="O236" s="33" t="s">
        <v>1997</v>
      </c>
      <c r="P236" s="33" t="s">
        <v>2196</v>
      </c>
      <c r="Q236" s="33" t="s">
        <v>2082</v>
      </c>
      <c r="R236" s="33" t="s">
        <v>2145</v>
      </c>
      <c r="S236" s="33" t="s">
        <v>2084</v>
      </c>
      <c r="T236" s="33" t="s">
        <v>2083</v>
      </c>
      <c r="U236" s="35" t="s">
        <v>1164</v>
      </c>
      <c r="V236" s="36" t="s">
        <v>664</v>
      </c>
      <c r="W236" s="36" t="s">
        <v>664</v>
      </c>
      <c r="X236" s="36" t="s">
        <v>664</v>
      </c>
      <c r="Y236" s="37"/>
    </row>
    <row r="237" ht="23" hidden="1" customHeight="1" spans="1:25">
      <c r="A237" s="31" t="s">
        <v>1391</v>
      </c>
      <c r="B237" s="31" t="s">
        <v>20</v>
      </c>
      <c r="C237" s="31" t="s">
        <v>3984</v>
      </c>
      <c r="D237" s="31" t="s">
        <v>3985</v>
      </c>
      <c r="E237" s="32">
        <v>44097</v>
      </c>
      <c r="F237" s="31" t="s">
        <v>3948</v>
      </c>
      <c r="G237" s="38" t="s">
        <v>3977</v>
      </c>
      <c r="H237" s="33">
        <v>1</v>
      </c>
      <c r="I237" s="33">
        <v>1</v>
      </c>
      <c r="J237" s="34">
        <v>500</v>
      </c>
      <c r="K237" s="34">
        <v>500</v>
      </c>
      <c r="L237" s="34">
        <v>0</v>
      </c>
      <c r="M237" s="33" t="s">
        <v>2137</v>
      </c>
      <c r="N237" s="33" t="s">
        <v>2124</v>
      </c>
      <c r="O237" s="33" t="s">
        <v>1997</v>
      </c>
      <c r="P237" s="33" t="s">
        <v>2196</v>
      </c>
      <c r="Q237" s="33" t="s">
        <v>2082</v>
      </c>
      <c r="R237" s="33" t="s">
        <v>2145</v>
      </c>
      <c r="S237" s="33" t="s">
        <v>2084</v>
      </c>
      <c r="T237" s="33" t="s">
        <v>2083</v>
      </c>
      <c r="U237" s="35" t="s">
        <v>1164</v>
      </c>
      <c r="V237" s="36" t="s">
        <v>664</v>
      </c>
      <c r="W237" s="36" t="s">
        <v>664</v>
      </c>
      <c r="X237" s="36" t="s">
        <v>664</v>
      </c>
      <c r="Y237" s="37"/>
    </row>
    <row r="238" ht="23" hidden="1" customHeight="1" spans="1:25">
      <c r="A238" s="31" t="s">
        <v>1391</v>
      </c>
      <c r="B238" s="31" t="s">
        <v>20</v>
      </c>
      <c r="C238" s="31" t="s">
        <v>3986</v>
      </c>
      <c r="D238" s="31" t="s">
        <v>3987</v>
      </c>
      <c r="E238" s="32">
        <v>44097</v>
      </c>
      <c r="F238" s="31" t="s">
        <v>3948</v>
      </c>
      <c r="G238" s="38" t="s">
        <v>3977</v>
      </c>
      <c r="H238" s="33">
        <v>1</v>
      </c>
      <c r="I238" s="33">
        <v>1</v>
      </c>
      <c r="J238" s="34">
        <v>15000</v>
      </c>
      <c r="K238" s="34">
        <v>15000</v>
      </c>
      <c r="L238" s="34">
        <v>0</v>
      </c>
      <c r="M238" s="33" t="s">
        <v>2137</v>
      </c>
      <c r="N238" s="33" t="s">
        <v>2124</v>
      </c>
      <c r="O238" s="33" t="s">
        <v>1997</v>
      </c>
      <c r="P238" s="33" t="s">
        <v>2196</v>
      </c>
      <c r="Q238" s="33" t="s">
        <v>2082</v>
      </c>
      <c r="R238" s="33" t="s">
        <v>2145</v>
      </c>
      <c r="S238" s="33" t="s">
        <v>2084</v>
      </c>
      <c r="T238" s="33" t="s">
        <v>2083</v>
      </c>
      <c r="U238" s="35" t="s">
        <v>1164</v>
      </c>
      <c r="V238" s="36" t="s">
        <v>664</v>
      </c>
      <c r="W238" s="36" t="s">
        <v>664</v>
      </c>
      <c r="X238" s="36" t="s">
        <v>664</v>
      </c>
      <c r="Y238" s="37"/>
    </row>
    <row r="239" ht="23" hidden="1" customHeight="1" spans="1:25">
      <c r="A239" s="31" t="s">
        <v>1391</v>
      </c>
      <c r="B239" s="31" t="s">
        <v>20</v>
      </c>
      <c r="C239" s="31" t="s">
        <v>3988</v>
      </c>
      <c r="D239" s="31" t="s">
        <v>3989</v>
      </c>
      <c r="E239" s="32">
        <v>44097</v>
      </c>
      <c r="F239" s="31" t="s">
        <v>3948</v>
      </c>
      <c r="G239" s="38" t="s">
        <v>3977</v>
      </c>
      <c r="H239" s="33">
        <v>1</v>
      </c>
      <c r="I239" s="33">
        <v>1</v>
      </c>
      <c r="J239" s="34">
        <v>4400</v>
      </c>
      <c r="K239" s="34">
        <v>4400</v>
      </c>
      <c r="L239" s="34">
        <v>0</v>
      </c>
      <c r="M239" s="33" t="s">
        <v>2137</v>
      </c>
      <c r="N239" s="33" t="s">
        <v>2124</v>
      </c>
      <c r="O239" s="33" t="s">
        <v>1997</v>
      </c>
      <c r="P239" s="33" t="s">
        <v>2196</v>
      </c>
      <c r="Q239" s="33" t="s">
        <v>2082</v>
      </c>
      <c r="R239" s="33" t="s">
        <v>2145</v>
      </c>
      <c r="S239" s="33" t="s">
        <v>2084</v>
      </c>
      <c r="T239" s="33" t="s">
        <v>2083</v>
      </c>
      <c r="U239" s="35" t="s">
        <v>1164</v>
      </c>
      <c r="V239" s="36" t="s">
        <v>664</v>
      </c>
      <c r="W239" s="36" t="s">
        <v>664</v>
      </c>
      <c r="X239" s="36" t="s">
        <v>664</v>
      </c>
      <c r="Y239" s="37"/>
    </row>
    <row r="240" ht="23" hidden="1" customHeight="1" spans="1:25">
      <c r="A240" s="31" t="s">
        <v>1391</v>
      </c>
      <c r="B240" s="31" t="s">
        <v>20</v>
      </c>
      <c r="C240" s="31" t="s">
        <v>3990</v>
      </c>
      <c r="D240" s="31" t="s">
        <v>3991</v>
      </c>
      <c r="E240" s="32">
        <v>44097</v>
      </c>
      <c r="F240" s="31" t="s">
        <v>3948</v>
      </c>
      <c r="G240" s="38" t="s">
        <v>3977</v>
      </c>
      <c r="H240" s="33">
        <v>1</v>
      </c>
      <c r="I240" s="33">
        <v>1</v>
      </c>
      <c r="J240" s="34">
        <v>6000</v>
      </c>
      <c r="K240" s="34">
        <v>6000</v>
      </c>
      <c r="L240" s="34">
        <v>0</v>
      </c>
      <c r="M240" s="33" t="s">
        <v>2137</v>
      </c>
      <c r="N240" s="33" t="s">
        <v>2124</v>
      </c>
      <c r="O240" s="33" t="s">
        <v>1997</v>
      </c>
      <c r="P240" s="33" t="s">
        <v>2196</v>
      </c>
      <c r="Q240" s="33" t="s">
        <v>2082</v>
      </c>
      <c r="R240" s="33" t="s">
        <v>2145</v>
      </c>
      <c r="S240" s="33" t="s">
        <v>2084</v>
      </c>
      <c r="T240" s="33" t="s">
        <v>2083</v>
      </c>
      <c r="U240" s="35" t="s">
        <v>1164</v>
      </c>
      <c r="V240" s="36" t="s">
        <v>664</v>
      </c>
      <c r="W240" s="36" t="s">
        <v>664</v>
      </c>
      <c r="X240" s="36" t="s">
        <v>664</v>
      </c>
      <c r="Y240" s="37"/>
    </row>
    <row r="241" ht="23" hidden="1" customHeight="1" spans="1:25">
      <c r="A241" s="31" t="s">
        <v>1391</v>
      </c>
      <c r="B241" s="31" t="s">
        <v>20</v>
      </c>
      <c r="C241" s="31" t="s">
        <v>3992</v>
      </c>
      <c r="D241" s="31" t="s">
        <v>3993</v>
      </c>
      <c r="E241" s="32">
        <v>44097</v>
      </c>
      <c r="F241" s="31" t="s">
        <v>3948</v>
      </c>
      <c r="G241" s="38" t="s">
        <v>3977</v>
      </c>
      <c r="H241" s="33">
        <v>1</v>
      </c>
      <c r="I241" s="33">
        <v>1</v>
      </c>
      <c r="J241" s="34">
        <v>200</v>
      </c>
      <c r="K241" s="34">
        <v>200</v>
      </c>
      <c r="L241" s="34">
        <v>0</v>
      </c>
      <c r="M241" s="33" t="s">
        <v>2137</v>
      </c>
      <c r="N241" s="33" t="s">
        <v>2124</v>
      </c>
      <c r="O241" s="33" t="s">
        <v>1997</v>
      </c>
      <c r="P241" s="33" t="s">
        <v>2196</v>
      </c>
      <c r="Q241" s="33" t="s">
        <v>2082</v>
      </c>
      <c r="R241" s="33" t="s">
        <v>2145</v>
      </c>
      <c r="S241" s="33" t="s">
        <v>2084</v>
      </c>
      <c r="T241" s="33" t="s">
        <v>2083</v>
      </c>
      <c r="U241" s="35" t="s">
        <v>1164</v>
      </c>
      <c r="V241" s="36" t="s">
        <v>664</v>
      </c>
      <c r="W241" s="36" t="s">
        <v>664</v>
      </c>
      <c r="X241" s="36" t="s">
        <v>664</v>
      </c>
      <c r="Y241" s="37"/>
    </row>
    <row r="242" ht="23" hidden="1" customHeight="1" spans="1:25">
      <c r="A242" s="31" t="s">
        <v>1391</v>
      </c>
      <c r="B242" s="31" t="s">
        <v>20</v>
      </c>
      <c r="C242" s="31" t="s">
        <v>3994</v>
      </c>
      <c r="D242" s="31" t="s">
        <v>3995</v>
      </c>
      <c r="E242" s="32">
        <v>44097</v>
      </c>
      <c r="F242" s="31" t="s">
        <v>3948</v>
      </c>
      <c r="G242" s="38" t="s">
        <v>3977</v>
      </c>
      <c r="H242" s="33">
        <v>1</v>
      </c>
      <c r="I242" s="33">
        <v>1</v>
      </c>
      <c r="J242" s="34">
        <v>21200</v>
      </c>
      <c r="K242" s="34">
        <v>21200</v>
      </c>
      <c r="L242" s="34">
        <v>0</v>
      </c>
      <c r="M242" s="33" t="s">
        <v>2137</v>
      </c>
      <c r="N242" s="33" t="s">
        <v>2124</v>
      </c>
      <c r="O242" s="33" t="s">
        <v>1997</v>
      </c>
      <c r="P242" s="33" t="s">
        <v>2196</v>
      </c>
      <c r="Q242" s="33" t="s">
        <v>2082</v>
      </c>
      <c r="R242" s="33" t="s">
        <v>2145</v>
      </c>
      <c r="S242" s="33" t="s">
        <v>2084</v>
      </c>
      <c r="T242" s="33" t="s">
        <v>2083</v>
      </c>
      <c r="U242" s="35" t="s">
        <v>1164</v>
      </c>
      <c r="V242" s="36" t="s">
        <v>664</v>
      </c>
      <c r="W242" s="36" t="s">
        <v>664</v>
      </c>
      <c r="X242" s="36" t="s">
        <v>664</v>
      </c>
      <c r="Y242" s="37"/>
    </row>
    <row r="243" ht="23" hidden="1" customHeight="1" spans="1:25">
      <c r="A243" s="31" t="s">
        <v>1391</v>
      </c>
      <c r="B243" s="31" t="s">
        <v>20</v>
      </c>
      <c r="C243" s="31" t="s">
        <v>3997</v>
      </c>
      <c r="D243" s="31" t="s">
        <v>3998</v>
      </c>
      <c r="E243" s="32">
        <v>44097</v>
      </c>
      <c r="F243" s="31" t="s">
        <v>3948</v>
      </c>
      <c r="G243" s="38" t="s">
        <v>3977</v>
      </c>
      <c r="H243" s="33">
        <v>1</v>
      </c>
      <c r="I243" s="33">
        <v>1</v>
      </c>
      <c r="J243" s="34">
        <v>10800</v>
      </c>
      <c r="K243" s="34">
        <v>10800</v>
      </c>
      <c r="L243" s="34">
        <v>0</v>
      </c>
      <c r="M243" s="33" t="s">
        <v>2137</v>
      </c>
      <c r="N243" s="33" t="s">
        <v>2124</v>
      </c>
      <c r="O243" s="33" t="s">
        <v>1997</v>
      </c>
      <c r="P243" s="33" t="s">
        <v>2196</v>
      </c>
      <c r="Q243" s="33" t="s">
        <v>2082</v>
      </c>
      <c r="R243" s="33" t="s">
        <v>2145</v>
      </c>
      <c r="S243" s="33" t="s">
        <v>2084</v>
      </c>
      <c r="T243" s="33" t="s">
        <v>2083</v>
      </c>
      <c r="U243" s="35" t="s">
        <v>1164</v>
      </c>
      <c r="V243" s="36" t="s">
        <v>664</v>
      </c>
      <c r="W243" s="36" t="s">
        <v>664</v>
      </c>
      <c r="X243" s="36" t="s">
        <v>664</v>
      </c>
      <c r="Y243" s="37"/>
    </row>
    <row r="244" ht="23" hidden="1" customHeight="1" spans="1:25">
      <c r="A244" s="31" t="s">
        <v>1391</v>
      </c>
      <c r="B244" s="31" t="s">
        <v>20</v>
      </c>
      <c r="C244" s="31" t="s">
        <v>3999</v>
      </c>
      <c r="D244" s="31" t="s">
        <v>4000</v>
      </c>
      <c r="E244" s="32">
        <v>44097</v>
      </c>
      <c r="F244" s="31" t="s">
        <v>3948</v>
      </c>
      <c r="G244" s="38" t="s">
        <v>3977</v>
      </c>
      <c r="H244" s="33">
        <v>1</v>
      </c>
      <c r="I244" s="33">
        <v>1</v>
      </c>
      <c r="J244" s="34">
        <v>20300</v>
      </c>
      <c r="K244" s="34">
        <v>20300</v>
      </c>
      <c r="L244" s="34">
        <v>0</v>
      </c>
      <c r="M244" s="33" t="s">
        <v>2137</v>
      </c>
      <c r="N244" s="33" t="s">
        <v>2124</v>
      </c>
      <c r="O244" s="33" t="s">
        <v>1997</v>
      </c>
      <c r="P244" s="33" t="s">
        <v>2196</v>
      </c>
      <c r="Q244" s="33" t="s">
        <v>2082</v>
      </c>
      <c r="R244" s="33" t="s">
        <v>2145</v>
      </c>
      <c r="S244" s="33" t="s">
        <v>2084</v>
      </c>
      <c r="T244" s="33" t="s">
        <v>2083</v>
      </c>
      <c r="U244" s="35" t="s">
        <v>1164</v>
      </c>
      <c r="V244" s="36" t="s">
        <v>664</v>
      </c>
      <c r="W244" s="36" t="s">
        <v>664</v>
      </c>
      <c r="X244" s="36" t="s">
        <v>664</v>
      </c>
      <c r="Y244" s="37"/>
    </row>
    <row r="245" ht="23" hidden="1" customHeight="1" spans="1:25">
      <c r="A245" s="31" t="s">
        <v>1391</v>
      </c>
      <c r="B245" s="31" t="s">
        <v>20</v>
      </c>
      <c r="C245" s="31" t="s">
        <v>4001</v>
      </c>
      <c r="D245" s="31" t="s">
        <v>3527</v>
      </c>
      <c r="E245" s="32">
        <v>44097</v>
      </c>
      <c r="F245" s="31" t="s">
        <v>3948</v>
      </c>
      <c r="G245" s="38" t="s">
        <v>3977</v>
      </c>
      <c r="H245" s="33">
        <v>1</v>
      </c>
      <c r="I245" s="33">
        <v>1</v>
      </c>
      <c r="J245" s="34">
        <v>400000</v>
      </c>
      <c r="K245" s="34">
        <v>400000</v>
      </c>
      <c r="L245" s="34">
        <v>0</v>
      </c>
      <c r="M245" s="33" t="s">
        <v>2137</v>
      </c>
      <c r="N245" s="33" t="s">
        <v>2124</v>
      </c>
      <c r="O245" s="33" t="s">
        <v>1997</v>
      </c>
      <c r="P245" s="33" t="s">
        <v>2196</v>
      </c>
      <c r="Q245" s="33" t="s">
        <v>2082</v>
      </c>
      <c r="R245" s="33" t="s">
        <v>2145</v>
      </c>
      <c r="S245" s="33" t="s">
        <v>2084</v>
      </c>
      <c r="T245" s="33" t="s">
        <v>2083</v>
      </c>
      <c r="U245" s="35" t="s">
        <v>1164</v>
      </c>
      <c r="V245" s="36" t="s">
        <v>664</v>
      </c>
      <c r="W245" s="36" t="s">
        <v>664</v>
      </c>
      <c r="X245" s="36" t="s">
        <v>664</v>
      </c>
      <c r="Y245" s="37"/>
    </row>
    <row r="246" ht="23" hidden="1" customHeight="1" spans="1:25">
      <c r="A246" s="31" t="s">
        <v>1398</v>
      </c>
      <c r="B246" s="31" t="s">
        <v>20</v>
      </c>
      <c r="C246" s="31" t="s">
        <v>4028</v>
      </c>
      <c r="D246" s="31" t="s">
        <v>4029</v>
      </c>
      <c r="E246" s="32">
        <v>43750</v>
      </c>
      <c r="F246" s="31" t="s">
        <v>4004</v>
      </c>
      <c r="G246" s="38" t="s">
        <v>2942</v>
      </c>
      <c r="H246" s="33">
        <v>5</v>
      </c>
      <c r="I246" s="33">
        <v>1</v>
      </c>
      <c r="J246" s="34">
        <v>3500</v>
      </c>
      <c r="K246" s="34">
        <v>3500</v>
      </c>
      <c r="L246" s="34">
        <v>0</v>
      </c>
      <c r="M246" s="33" t="s">
        <v>2079</v>
      </c>
      <c r="N246" s="33" t="s">
        <v>2110</v>
      </c>
      <c r="O246" s="33" t="s">
        <v>1997</v>
      </c>
      <c r="P246" s="33" t="s">
        <v>2196</v>
      </c>
      <c r="Q246" s="33" t="s">
        <v>2082</v>
      </c>
      <c r="R246" s="33" t="s">
        <v>2196</v>
      </c>
      <c r="S246" s="33" t="s">
        <v>2084</v>
      </c>
      <c r="T246" s="33" t="s">
        <v>2083</v>
      </c>
      <c r="U246" s="35" t="s">
        <v>1385</v>
      </c>
      <c r="V246" s="36" t="s">
        <v>664</v>
      </c>
      <c r="W246" s="36" t="s">
        <v>664</v>
      </c>
      <c r="X246" s="36" t="s">
        <v>664</v>
      </c>
      <c r="Y246" s="37"/>
    </row>
    <row r="247" ht="23" hidden="1" customHeight="1" spans="1:25">
      <c r="A247" s="31" t="s">
        <v>1398</v>
      </c>
      <c r="B247" s="31" t="s">
        <v>20</v>
      </c>
      <c r="C247" s="31" t="s">
        <v>4030</v>
      </c>
      <c r="D247" s="31" t="s">
        <v>4031</v>
      </c>
      <c r="E247" s="32">
        <v>43750</v>
      </c>
      <c r="F247" s="31" t="s">
        <v>4004</v>
      </c>
      <c r="G247" s="31" t="s">
        <v>2092</v>
      </c>
      <c r="H247" s="33">
        <v>5</v>
      </c>
      <c r="I247" s="33">
        <v>2</v>
      </c>
      <c r="J247" s="34">
        <v>4000</v>
      </c>
      <c r="K247" s="34">
        <v>4000</v>
      </c>
      <c r="L247" s="34">
        <v>0</v>
      </c>
      <c r="M247" s="33" t="s">
        <v>2079</v>
      </c>
      <c r="N247" s="33" t="s">
        <v>2110</v>
      </c>
      <c r="O247" s="33" t="s">
        <v>1997</v>
      </c>
      <c r="P247" s="33" t="s">
        <v>2196</v>
      </c>
      <c r="Q247" s="33" t="s">
        <v>2082</v>
      </c>
      <c r="R247" s="33" t="s">
        <v>2196</v>
      </c>
      <c r="S247" s="33" t="s">
        <v>2084</v>
      </c>
      <c r="T247" s="33" t="s">
        <v>2083</v>
      </c>
      <c r="U247" s="35" t="s">
        <v>1385</v>
      </c>
      <c r="V247" s="36" t="s">
        <v>664</v>
      </c>
      <c r="W247" s="36" t="s">
        <v>664</v>
      </c>
      <c r="X247" s="36" t="s">
        <v>664</v>
      </c>
      <c r="Y247" s="37"/>
    </row>
    <row r="248" ht="23" hidden="1" customHeight="1" spans="1:25">
      <c r="A248" s="31" t="s">
        <v>1398</v>
      </c>
      <c r="B248" s="31" t="s">
        <v>20</v>
      </c>
      <c r="C248" s="31" t="s">
        <v>4032</v>
      </c>
      <c r="D248" s="31" t="s">
        <v>4033</v>
      </c>
      <c r="E248" s="32">
        <v>43750</v>
      </c>
      <c r="F248" s="31" t="s">
        <v>4004</v>
      </c>
      <c r="G248" s="31" t="s">
        <v>2092</v>
      </c>
      <c r="H248" s="33">
        <v>5</v>
      </c>
      <c r="I248" s="33">
        <v>2</v>
      </c>
      <c r="J248" s="34">
        <v>5000</v>
      </c>
      <c r="K248" s="34">
        <v>5000</v>
      </c>
      <c r="L248" s="34">
        <v>0</v>
      </c>
      <c r="M248" s="33" t="s">
        <v>2079</v>
      </c>
      <c r="N248" s="33" t="s">
        <v>2110</v>
      </c>
      <c r="O248" s="33" t="s">
        <v>1997</v>
      </c>
      <c r="P248" s="33" t="s">
        <v>2196</v>
      </c>
      <c r="Q248" s="33" t="s">
        <v>2082</v>
      </c>
      <c r="R248" s="33" t="s">
        <v>2196</v>
      </c>
      <c r="S248" s="33" t="s">
        <v>2084</v>
      </c>
      <c r="T248" s="33" t="s">
        <v>2083</v>
      </c>
      <c r="U248" s="35" t="s">
        <v>1385</v>
      </c>
      <c r="V248" s="36" t="s">
        <v>664</v>
      </c>
      <c r="W248" s="36" t="s">
        <v>664</v>
      </c>
      <c r="X248" s="36" t="s">
        <v>664</v>
      </c>
      <c r="Y248" s="37"/>
    </row>
    <row r="249" ht="23" hidden="1" customHeight="1" spans="1:25">
      <c r="A249" s="31" t="s">
        <v>1398</v>
      </c>
      <c r="B249" s="31" t="s">
        <v>20</v>
      </c>
      <c r="C249" s="31" t="s">
        <v>4034</v>
      </c>
      <c r="D249" s="31" t="s">
        <v>4035</v>
      </c>
      <c r="E249" s="32">
        <v>43750</v>
      </c>
      <c r="F249" s="31" t="s">
        <v>4004</v>
      </c>
      <c r="G249" s="31" t="s">
        <v>2092</v>
      </c>
      <c r="H249" s="33">
        <v>5</v>
      </c>
      <c r="I249" s="33">
        <v>6</v>
      </c>
      <c r="J249" s="34">
        <v>1290</v>
      </c>
      <c r="K249" s="34">
        <v>1290</v>
      </c>
      <c r="L249" s="34">
        <v>0</v>
      </c>
      <c r="M249" s="33" t="s">
        <v>2079</v>
      </c>
      <c r="N249" s="33" t="s">
        <v>2110</v>
      </c>
      <c r="O249" s="33" t="s">
        <v>1997</v>
      </c>
      <c r="P249" s="33" t="s">
        <v>2196</v>
      </c>
      <c r="Q249" s="33" t="s">
        <v>2082</v>
      </c>
      <c r="R249" s="33" t="s">
        <v>2196</v>
      </c>
      <c r="S249" s="33" t="s">
        <v>2084</v>
      </c>
      <c r="T249" s="33" t="s">
        <v>2083</v>
      </c>
      <c r="U249" s="35" t="s">
        <v>1385</v>
      </c>
      <c r="V249" s="36" t="s">
        <v>664</v>
      </c>
      <c r="W249" s="36" t="s">
        <v>664</v>
      </c>
      <c r="X249" s="36" t="s">
        <v>664</v>
      </c>
      <c r="Y249" s="37"/>
    </row>
    <row r="250" ht="23" hidden="1" customHeight="1" spans="1:25">
      <c r="A250" s="31" t="s">
        <v>1398</v>
      </c>
      <c r="B250" s="31" t="s">
        <v>20</v>
      </c>
      <c r="C250" s="31" t="s">
        <v>4036</v>
      </c>
      <c r="D250" s="31" t="s">
        <v>4037</v>
      </c>
      <c r="E250" s="32">
        <v>43750</v>
      </c>
      <c r="F250" s="31" t="s">
        <v>4004</v>
      </c>
      <c r="G250" s="31" t="s">
        <v>2092</v>
      </c>
      <c r="H250" s="33">
        <v>5</v>
      </c>
      <c r="I250" s="33">
        <v>8</v>
      </c>
      <c r="J250" s="34">
        <v>960</v>
      </c>
      <c r="K250" s="34">
        <v>960</v>
      </c>
      <c r="L250" s="34">
        <v>0</v>
      </c>
      <c r="M250" s="33" t="s">
        <v>2079</v>
      </c>
      <c r="N250" s="33" t="s">
        <v>2110</v>
      </c>
      <c r="O250" s="33" t="s">
        <v>1997</v>
      </c>
      <c r="P250" s="33" t="s">
        <v>2196</v>
      </c>
      <c r="Q250" s="33" t="s">
        <v>2082</v>
      </c>
      <c r="R250" s="33" t="s">
        <v>2196</v>
      </c>
      <c r="S250" s="33" t="s">
        <v>2084</v>
      </c>
      <c r="T250" s="33" t="s">
        <v>2083</v>
      </c>
      <c r="U250" s="35" t="s">
        <v>1385</v>
      </c>
      <c r="V250" s="36" t="s">
        <v>664</v>
      </c>
      <c r="W250" s="36" t="s">
        <v>664</v>
      </c>
      <c r="X250" s="36" t="s">
        <v>664</v>
      </c>
      <c r="Y250" s="37"/>
    </row>
    <row r="251" ht="23" hidden="1" customHeight="1" spans="1:25">
      <c r="A251" s="31" t="s">
        <v>1398</v>
      </c>
      <c r="B251" s="31" t="s">
        <v>20</v>
      </c>
      <c r="C251" s="31" t="s">
        <v>4040</v>
      </c>
      <c r="D251" s="31" t="s">
        <v>4041</v>
      </c>
      <c r="E251" s="32">
        <v>43750</v>
      </c>
      <c r="F251" s="31" t="s">
        <v>4004</v>
      </c>
      <c r="G251" s="31" t="s">
        <v>2092</v>
      </c>
      <c r="H251" s="33">
        <v>5</v>
      </c>
      <c r="I251" s="33">
        <v>1</v>
      </c>
      <c r="J251" s="34">
        <v>4000</v>
      </c>
      <c r="K251" s="34">
        <v>4000</v>
      </c>
      <c r="L251" s="34">
        <v>0</v>
      </c>
      <c r="M251" s="33" t="s">
        <v>2079</v>
      </c>
      <c r="N251" s="33" t="s">
        <v>2110</v>
      </c>
      <c r="O251" s="33" t="s">
        <v>1997</v>
      </c>
      <c r="P251" s="33" t="s">
        <v>2196</v>
      </c>
      <c r="Q251" s="33" t="s">
        <v>2082</v>
      </c>
      <c r="R251" s="33" t="s">
        <v>2196</v>
      </c>
      <c r="S251" s="33" t="s">
        <v>2084</v>
      </c>
      <c r="T251" s="33" t="s">
        <v>2083</v>
      </c>
      <c r="U251" s="35" t="s">
        <v>1385</v>
      </c>
      <c r="V251" s="36" t="s">
        <v>664</v>
      </c>
      <c r="W251" s="36" t="s">
        <v>664</v>
      </c>
      <c r="X251" s="36" t="s">
        <v>664</v>
      </c>
      <c r="Y251" s="37"/>
    </row>
    <row r="252" ht="23" hidden="1" customHeight="1" spans="1:25">
      <c r="A252" s="31" t="s">
        <v>1398</v>
      </c>
      <c r="B252" s="31" t="s">
        <v>20</v>
      </c>
      <c r="C252" s="31" t="s">
        <v>4044</v>
      </c>
      <c r="D252" s="31" t="s">
        <v>4045</v>
      </c>
      <c r="E252" s="32">
        <v>43750</v>
      </c>
      <c r="F252" s="31" t="s">
        <v>4004</v>
      </c>
      <c r="G252" s="31" t="s">
        <v>2092</v>
      </c>
      <c r="H252" s="33">
        <v>5</v>
      </c>
      <c r="I252" s="33">
        <v>1</v>
      </c>
      <c r="J252" s="34">
        <v>5000</v>
      </c>
      <c r="K252" s="34">
        <v>5000</v>
      </c>
      <c r="L252" s="34">
        <v>0</v>
      </c>
      <c r="M252" s="33" t="s">
        <v>2079</v>
      </c>
      <c r="N252" s="33" t="s">
        <v>2110</v>
      </c>
      <c r="O252" s="33" t="s">
        <v>1997</v>
      </c>
      <c r="P252" s="33" t="s">
        <v>2196</v>
      </c>
      <c r="Q252" s="33" t="s">
        <v>2082</v>
      </c>
      <c r="R252" s="33" t="s">
        <v>2196</v>
      </c>
      <c r="S252" s="33" t="s">
        <v>2084</v>
      </c>
      <c r="T252" s="33" t="s">
        <v>2083</v>
      </c>
      <c r="U252" s="35" t="s">
        <v>1385</v>
      </c>
      <c r="V252" s="36" t="s">
        <v>664</v>
      </c>
      <c r="W252" s="36" t="s">
        <v>664</v>
      </c>
      <c r="X252" s="36" t="s">
        <v>664</v>
      </c>
      <c r="Y252" s="37"/>
    </row>
    <row r="253" ht="23" hidden="1" customHeight="1" spans="1:25">
      <c r="A253" s="31" t="s">
        <v>1404</v>
      </c>
      <c r="B253" s="31" t="s">
        <v>20</v>
      </c>
      <c r="C253" s="31" t="s">
        <v>4048</v>
      </c>
      <c r="D253" s="31" t="s">
        <v>4049</v>
      </c>
      <c r="E253" s="32">
        <v>43524</v>
      </c>
      <c r="F253" s="31" t="s">
        <v>1405</v>
      </c>
      <c r="G253" s="31" t="s">
        <v>2078</v>
      </c>
      <c r="H253" s="33">
        <v>10</v>
      </c>
      <c r="I253" s="33">
        <v>1</v>
      </c>
      <c r="J253" s="34">
        <v>3000000</v>
      </c>
      <c r="K253" s="34">
        <v>1638750</v>
      </c>
      <c r="L253" s="34">
        <v>1361250</v>
      </c>
      <c r="M253" s="33" t="s">
        <v>2079</v>
      </c>
      <c r="N253" s="33" t="s">
        <v>2089</v>
      </c>
      <c r="O253" s="33" t="s">
        <v>1997</v>
      </c>
      <c r="P253" s="33" t="s">
        <v>2081</v>
      </c>
      <c r="Q253" s="33" t="s">
        <v>2082</v>
      </c>
      <c r="R253" s="33" t="s">
        <v>2083</v>
      </c>
      <c r="S253" s="33" t="s">
        <v>2084</v>
      </c>
      <c r="T253" s="33" t="s">
        <v>2083</v>
      </c>
      <c r="U253" s="35" t="s">
        <v>1390</v>
      </c>
      <c r="V253" s="36" t="s">
        <v>664</v>
      </c>
      <c r="W253" s="36" t="s">
        <v>664</v>
      </c>
      <c r="X253" s="36" t="s">
        <v>664</v>
      </c>
      <c r="Y253" s="37"/>
    </row>
    <row r="254" ht="23" hidden="1" customHeight="1" spans="1:25">
      <c r="A254" s="31" t="s">
        <v>1416</v>
      </c>
      <c r="B254" s="31" t="s">
        <v>20</v>
      </c>
      <c r="C254" s="31" t="s">
        <v>4065</v>
      </c>
      <c r="D254" s="31" t="s">
        <v>3511</v>
      </c>
      <c r="E254" s="32">
        <v>43800</v>
      </c>
      <c r="F254" s="31" t="s">
        <v>1524</v>
      </c>
      <c r="G254" s="38" t="s">
        <v>4066</v>
      </c>
      <c r="H254" s="33">
        <v>1</v>
      </c>
      <c r="I254" s="33">
        <v>1</v>
      </c>
      <c r="J254" s="34">
        <v>12100</v>
      </c>
      <c r="K254" s="34">
        <v>12100</v>
      </c>
      <c r="L254" s="34">
        <v>0</v>
      </c>
      <c r="M254" s="33" t="s">
        <v>2123</v>
      </c>
      <c r="N254" s="33" t="s">
        <v>2124</v>
      </c>
      <c r="O254" s="33" t="s">
        <v>1997</v>
      </c>
      <c r="P254" s="33" t="s">
        <v>2196</v>
      </c>
      <c r="Q254" s="33" t="s">
        <v>2082</v>
      </c>
      <c r="R254" s="33" t="s">
        <v>2145</v>
      </c>
      <c r="S254" s="33" t="s">
        <v>2084</v>
      </c>
      <c r="T254" s="33" t="s">
        <v>2083</v>
      </c>
      <c r="U254" s="35" t="s">
        <v>748</v>
      </c>
      <c r="V254" s="36" t="s">
        <v>664</v>
      </c>
      <c r="W254" s="36" t="s">
        <v>664</v>
      </c>
      <c r="X254" s="36" t="s">
        <v>664</v>
      </c>
      <c r="Y254" s="37"/>
    </row>
    <row r="255" ht="23" hidden="1" customHeight="1" spans="1:25">
      <c r="A255" s="31" t="s">
        <v>1416</v>
      </c>
      <c r="B255" s="31" t="s">
        <v>20</v>
      </c>
      <c r="C255" s="31" t="s">
        <v>4067</v>
      </c>
      <c r="D255" s="31" t="s">
        <v>3514</v>
      </c>
      <c r="E255" s="32">
        <v>43800</v>
      </c>
      <c r="F255" s="31" t="s">
        <v>1524</v>
      </c>
      <c r="G255" s="38" t="s">
        <v>4068</v>
      </c>
      <c r="H255" s="33">
        <v>1</v>
      </c>
      <c r="I255" s="33">
        <v>1</v>
      </c>
      <c r="J255" s="34">
        <v>50200</v>
      </c>
      <c r="K255" s="34">
        <v>50200</v>
      </c>
      <c r="L255" s="34">
        <v>0</v>
      </c>
      <c r="M255" s="33" t="s">
        <v>2123</v>
      </c>
      <c r="N255" s="33" t="s">
        <v>2124</v>
      </c>
      <c r="O255" s="33" t="s">
        <v>1997</v>
      </c>
      <c r="P255" s="33" t="s">
        <v>2196</v>
      </c>
      <c r="Q255" s="33" t="s">
        <v>2082</v>
      </c>
      <c r="R255" s="33" t="s">
        <v>2145</v>
      </c>
      <c r="S255" s="33" t="s">
        <v>2084</v>
      </c>
      <c r="T255" s="33" t="s">
        <v>2083</v>
      </c>
      <c r="U255" s="35" t="s">
        <v>748</v>
      </c>
      <c r="V255" s="36" t="s">
        <v>664</v>
      </c>
      <c r="W255" s="36" t="s">
        <v>664</v>
      </c>
      <c r="X255" s="36" t="s">
        <v>664</v>
      </c>
      <c r="Y255" s="37"/>
    </row>
    <row r="256" ht="23" hidden="1" customHeight="1" spans="1:25">
      <c r="A256" s="31" t="s">
        <v>1419</v>
      </c>
      <c r="B256" s="31" t="s">
        <v>20</v>
      </c>
      <c r="C256" s="31" t="s">
        <v>4102</v>
      </c>
      <c r="D256" s="31" t="s">
        <v>1389</v>
      </c>
      <c r="E256" s="32">
        <v>43617</v>
      </c>
      <c r="F256" s="31" t="s">
        <v>1524</v>
      </c>
      <c r="G256" s="31" t="s">
        <v>3078</v>
      </c>
      <c r="H256" s="33">
        <v>1</v>
      </c>
      <c r="I256" s="33">
        <v>270000</v>
      </c>
      <c r="J256" s="34">
        <v>540000</v>
      </c>
      <c r="K256" s="34">
        <v>540000</v>
      </c>
      <c r="L256" s="34">
        <v>0</v>
      </c>
      <c r="M256" s="33" t="s">
        <v>2123</v>
      </c>
      <c r="N256" s="33" t="s">
        <v>2124</v>
      </c>
      <c r="O256" s="33" t="s">
        <v>2011</v>
      </c>
      <c r="P256" s="33" t="s">
        <v>2196</v>
      </c>
      <c r="Q256" s="33" t="s">
        <v>2082</v>
      </c>
      <c r="R256" s="33" t="s">
        <v>2145</v>
      </c>
      <c r="S256" s="33" t="s">
        <v>2084</v>
      </c>
      <c r="T256" s="33" t="s">
        <v>2083</v>
      </c>
      <c r="U256" s="35" t="s">
        <v>748</v>
      </c>
      <c r="V256" s="36" t="s">
        <v>664</v>
      </c>
      <c r="W256" s="36" t="s">
        <v>664</v>
      </c>
      <c r="X256" s="36" t="s">
        <v>664</v>
      </c>
      <c r="Y256" s="37"/>
    </row>
    <row r="257" ht="23" hidden="1" customHeight="1" spans="1:25">
      <c r="A257" s="30" t="s">
        <v>1438</v>
      </c>
      <c r="B257" s="31" t="s">
        <v>20</v>
      </c>
      <c r="C257" s="31" t="s">
        <v>4158</v>
      </c>
      <c r="D257" s="31" t="s">
        <v>2532</v>
      </c>
      <c r="E257" s="32">
        <v>43728</v>
      </c>
      <c r="F257" s="31" t="s">
        <v>3636</v>
      </c>
      <c r="G257" s="31" t="s">
        <v>2169</v>
      </c>
      <c r="H257" s="33">
        <v>10</v>
      </c>
      <c r="I257" s="33">
        <v>1</v>
      </c>
      <c r="J257" s="34">
        <v>63969.47</v>
      </c>
      <c r="K257" s="34">
        <v>31398.3481916667</v>
      </c>
      <c r="L257" s="34">
        <v>32571.1218083333</v>
      </c>
      <c r="M257" s="33" t="s">
        <v>2079</v>
      </c>
      <c r="N257" s="33" t="s">
        <v>2096</v>
      </c>
      <c r="O257" s="33" t="s">
        <v>2011</v>
      </c>
      <c r="P257" s="33" t="s">
        <v>2081</v>
      </c>
      <c r="Q257" s="33" t="s">
        <v>2103</v>
      </c>
      <c r="R257" s="33" t="s">
        <v>2104</v>
      </c>
      <c r="S257" s="33" t="s">
        <v>2084</v>
      </c>
      <c r="T257" s="41" t="s">
        <v>2159</v>
      </c>
      <c r="U257" s="35" t="s">
        <v>953</v>
      </c>
      <c r="V257" s="36" t="s">
        <v>664</v>
      </c>
      <c r="W257" s="36" t="s">
        <v>664</v>
      </c>
      <c r="X257" s="36" t="s">
        <v>664</v>
      </c>
      <c r="Y257" s="37"/>
    </row>
    <row r="258" ht="23" hidden="1" customHeight="1" spans="1:25">
      <c r="A258" s="30" t="s">
        <v>1438</v>
      </c>
      <c r="B258" s="31" t="s">
        <v>20</v>
      </c>
      <c r="C258" s="31" t="s">
        <v>4159</v>
      </c>
      <c r="D258" s="31" t="s">
        <v>4160</v>
      </c>
      <c r="E258" s="32">
        <v>43728</v>
      </c>
      <c r="F258" s="31" t="s">
        <v>3636</v>
      </c>
      <c r="G258" s="31" t="s">
        <v>2169</v>
      </c>
      <c r="H258" s="33">
        <v>10</v>
      </c>
      <c r="I258" s="33">
        <v>5</v>
      </c>
      <c r="J258" s="34">
        <v>1663.21</v>
      </c>
      <c r="K258" s="34">
        <v>816.358908333333</v>
      </c>
      <c r="L258" s="34">
        <v>846.851091666667</v>
      </c>
      <c r="M258" s="33" t="s">
        <v>2079</v>
      </c>
      <c r="N258" s="33" t="s">
        <v>2096</v>
      </c>
      <c r="O258" s="33" t="s">
        <v>2011</v>
      </c>
      <c r="P258" s="33" t="s">
        <v>2081</v>
      </c>
      <c r="Q258" s="33" t="s">
        <v>2103</v>
      </c>
      <c r="R258" s="33" t="s">
        <v>2104</v>
      </c>
      <c r="S258" s="33" t="s">
        <v>2084</v>
      </c>
      <c r="T258" s="41" t="s">
        <v>2159</v>
      </c>
      <c r="U258" s="35" t="s">
        <v>953</v>
      </c>
      <c r="V258" s="36" t="s">
        <v>664</v>
      </c>
      <c r="W258" s="36" t="s">
        <v>664</v>
      </c>
      <c r="X258" s="36" t="s">
        <v>664</v>
      </c>
      <c r="Y258" s="37"/>
    </row>
    <row r="259" ht="23" hidden="1" customHeight="1" spans="1:25">
      <c r="A259" s="30" t="s">
        <v>1438</v>
      </c>
      <c r="B259" s="31" t="s">
        <v>20</v>
      </c>
      <c r="C259" s="31" t="s">
        <v>4161</v>
      </c>
      <c r="D259" s="31" t="s">
        <v>4162</v>
      </c>
      <c r="E259" s="32">
        <v>43728</v>
      </c>
      <c r="F259" s="31" t="s">
        <v>3636</v>
      </c>
      <c r="G259" s="38" t="s">
        <v>4163</v>
      </c>
      <c r="H259" s="33">
        <v>10</v>
      </c>
      <c r="I259" s="33">
        <v>1</v>
      </c>
      <c r="J259" s="34">
        <v>639.69</v>
      </c>
      <c r="K259" s="34">
        <v>313.981175</v>
      </c>
      <c r="L259" s="34">
        <v>325.708825</v>
      </c>
      <c r="M259" s="33" t="s">
        <v>2079</v>
      </c>
      <c r="N259" s="33" t="s">
        <v>2096</v>
      </c>
      <c r="O259" s="33" t="s">
        <v>2011</v>
      </c>
      <c r="P259" s="33" t="s">
        <v>2081</v>
      </c>
      <c r="Q259" s="33" t="s">
        <v>2103</v>
      </c>
      <c r="R259" s="33" t="s">
        <v>2104</v>
      </c>
      <c r="S259" s="33" t="s">
        <v>2084</v>
      </c>
      <c r="T259" s="41" t="s">
        <v>2159</v>
      </c>
      <c r="U259" s="35" t="s">
        <v>953</v>
      </c>
      <c r="V259" s="36" t="s">
        <v>664</v>
      </c>
      <c r="W259" s="36" t="s">
        <v>664</v>
      </c>
      <c r="X259" s="36" t="s">
        <v>664</v>
      </c>
      <c r="Y259" s="37"/>
    </row>
    <row r="260" ht="23" hidden="1" customHeight="1" spans="1:25">
      <c r="A260" s="30" t="s">
        <v>1438</v>
      </c>
      <c r="B260" s="31" t="s">
        <v>20</v>
      </c>
      <c r="C260" s="31" t="s">
        <v>4164</v>
      </c>
      <c r="D260" s="31" t="s">
        <v>4162</v>
      </c>
      <c r="E260" s="32">
        <v>43728</v>
      </c>
      <c r="F260" s="31" t="s">
        <v>3636</v>
      </c>
      <c r="G260" s="38" t="s">
        <v>4165</v>
      </c>
      <c r="H260" s="33">
        <v>10</v>
      </c>
      <c r="I260" s="33">
        <v>1</v>
      </c>
      <c r="J260" s="34">
        <v>2686.72</v>
      </c>
      <c r="K260" s="34">
        <v>1318.73173333333</v>
      </c>
      <c r="L260" s="34">
        <v>1367.98826666667</v>
      </c>
      <c r="M260" s="33" t="s">
        <v>2079</v>
      </c>
      <c r="N260" s="33" t="s">
        <v>2096</v>
      </c>
      <c r="O260" s="33" t="s">
        <v>2011</v>
      </c>
      <c r="P260" s="33" t="s">
        <v>2081</v>
      </c>
      <c r="Q260" s="33" t="s">
        <v>2103</v>
      </c>
      <c r="R260" s="33" t="s">
        <v>2104</v>
      </c>
      <c r="S260" s="33" t="s">
        <v>2084</v>
      </c>
      <c r="T260" s="41" t="s">
        <v>2159</v>
      </c>
      <c r="U260" s="35" t="s">
        <v>953</v>
      </c>
      <c r="V260" s="36" t="s">
        <v>664</v>
      </c>
      <c r="W260" s="36" t="s">
        <v>664</v>
      </c>
      <c r="X260" s="36" t="s">
        <v>664</v>
      </c>
      <c r="Y260" s="37"/>
    </row>
    <row r="261" ht="23" hidden="1" customHeight="1" spans="1:25">
      <c r="A261" s="30" t="s">
        <v>1438</v>
      </c>
      <c r="B261" s="31" t="s">
        <v>20</v>
      </c>
      <c r="C261" s="31" t="s">
        <v>4166</v>
      </c>
      <c r="D261" s="31" t="s">
        <v>2607</v>
      </c>
      <c r="E261" s="32">
        <v>43728</v>
      </c>
      <c r="F261" s="31" t="s">
        <v>3636</v>
      </c>
      <c r="G261" s="38" t="s">
        <v>3038</v>
      </c>
      <c r="H261" s="33">
        <v>10</v>
      </c>
      <c r="I261" s="33">
        <v>1</v>
      </c>
      <c r="J261" s="34">
        <v>4477.86</v>
      </c>
      <c r="K261" s="34">
        <v>2197.88295</v>
      </c>
      <c r="L261" s="34">
        <v>2279.97705</v>
      </c>
      <c r="M261" s="33" t="s">
        <v>2079</v>
      </c>
      <c r="N261" s="33" t="s">
        <v>2096</v>
      </c>
      <c r="O261" s="33" t="s">
        <v>2011</v>
      </c>
      <c r="P261" s="33" t="s">
        <v>2081</v>
      </c>
      <c r="Q261" s="33" t="s">
        <v>2103</v>
      </c>
      <c r="R261" s="33" t="s">
        <v>2104</v>
      </c>
      <c r="S261" s="33" t="s">
        <v>2084</v>
      </c>
      <c r="T261" s="41" t="s">
        <v>2159</v>
      </c>
      <c r="U261" s="35" t="s">
        <v>953</v>
      </c>
      <c r="V261" s="36" t="s">
        <v>664</v>
      </c>
      <c r="W261" s="36" t="s">
        <v>664</v>
      </c>
      <c r="X261" s="36" t="s">
        <v>664</v>
      </c>
      <c r="Y261" s="37"/>
    </row>
    <row r="262" ht="23" hidden="1" customHeight="1" spans="1:25">
      <c r="A262" s="30" t="s">
        <v>1438</v>
      </c>
      <c r="B262" s="31" t="s">
        <v>20</v>
      </c>
      <c r="C262" s="31" t="s">
        <v>4167</v>
      </c>
      <c r="D262" s="31" t="s">
        <v>4168</v>
      </c>
      <c r="E262" s="32">
        <v>43728</v>
      </c>
      <c r="F262" s="31" t="s">
        <v>3636</v>
      </c>
      <c r="G262" s="38" t="s">
        <v>4163</v>
      </c>
      <c r="H262" s="33">
        <v>10</v>
      </c>
      <c r="I262" s="33">
        <v>1</v>
      </c>
      <c r="J262" s="34">
        <v>511.76</v>
      </c>
      <c r="K262" s="34">
        <v>251.188866666667</v>
      </c>
      <c r="L262" s="34">
        <v>260.571133333333</v>
      </c>
      <c r="M262" s="33" t="s">
        <v>2079</v>
      </c>
      <c r="N262" s="33" t="s">
        <v>2096</v>
      </c>
      <c r="O262" s="33" t="s">
        <v>2011</v>
      </c>
      <c r="P262" s="33" t="s">
        <v>2081</v>
      </c>
      <c r="Q262" s="33" t="s">
        <v>2103</v>
      </c>
      <c r="R262" s="33" t="s">
        <v>2104</v>
      </c>
      <c r="S262" s="33" t="s">
        <v>2084</v>
      </c>
      <c r="T262" s="41" t="s">
        <v>2159</v>
      </c>
      <c r="U262" s="35" t="s">
        <v>953</v>
      </c>
      <c r="V262" s="36" t="s">
        <v>664</v>
      </c>
      <c r="W262" s="36" t="s">
        <v>664</v>
      </c>
      <c r="X262" s="36" t="s">
        <v>664</v>
      </c>
      <c r="Y262" s="37"/>
    </row>
    <row r="263" ht="23" hidden="1" customHeight="1" spans="1:25">
      <c r="A263" s="30" t="s">
        <v>1438</v>
      </c>
      <c r="B263" s="31" t="s">
        <v>20</v>
      </c>
      <c r="C263" s="31" t="s">
        <v>4169</v>
      </c>
      <c r="D263" s="31" t="s">
        <v>4170</v>
      </c>
      <c r="E263" s="32">
        <v>43728</v>
      </c>
      <c r="F263" s="31" t="s">
        <v>3636</v>
      </c>
      <c r="G263" s="31" t="s">
        <v>2092</v>
      </c>
      <c r="H263" s="33">
        <v>10</v>
      </c>
      <c r="I263" s="33">
        <v>57</v>
      </c>
      <c r="J263" s="34">
        <v>8699.85</v>
      </c>
      <c r="K263" s="34">
        <v>4270.176375</v>
      </c>
      <c r="L263" s="34">
        <v>4429.673625</v>
      </c>
      <c r="M263" s="33" t="s">
        <v>2079</v>
      </c>
      <c r="N263" s="33" t="s">
        <v>2096</v>
      </c>
      <c r="O263" s="33" t="s">
        <v>2011</v>
      </c>
      <c r="P263" s="33" t="s">
        <v>2081</v>
      </c>
      <c r="Q263" s="33" t="s">
        <v>2103</v>
      </c>
      <c r="R263" s="33" t="s">
        <v>2104</v>
      </c>
      <c r="S263" s="33" t="s">
        <v>2084</v>
      </c>
      <c r="T263" s="41" t="s">
        <v>2159</v>
      </c>
      <c r="U263" s="35" t="s">
        <v>953</v>
      </c>
      <c r="V263" s="36" t="s">
        <v>664</v>
      </c>
      <c r="W263" s="36" t="s">
        <v>664</v>
      </c>
      <c r="X263" s="36" t="s">
        <v>664</v>
      </c>
      <c r="Y263" s="37"/>
    </row>
    <row r="264" ht="23" hidden="1" customHeight="1" spans="1:25">
      <c r="A264" s="30" t="s">
        <v>1438</v>
      </c>
      <c r="B264" s="31" t="s">
        <v>20</v>
      </c>
      <c r="C264" s="31" t="s">
        <v>4172</v>
      </c>
      <c r="D264" s="31" t="s">
        <v>4173</v>
      </c>
      <c r="E264" s="32">
        <v>43728</v>
      </c>
      <c r="F264" s="31" t="s">
        <v>3636</v>
      </c>
      <c r="G264" s="31" t="s">
        <v>2092</v>
      </c>
      <c r="H264" s="33">
        <v>5</v>
      </c>
      <c r="I264" s="33">
        <v>15</v>
      </c>
      <c r="J264" s="34">
        <v>511.76</v>
      </c>
      <c r="K264" s="34">
        <v>486.172</v>
      </c>
      <c r="L264" s="34">
        <v>25.588</v>
      </c>
      <c r="M264" s="33" t="s">
        <v>2079</v>
      </c>
      <c r="N264" s="33" t="s">
        <v>2110</v>
      </c>
      <c r="O264" s="33" t="s">
        <v>2011</v>
      </c>
      <c r="P264" s="33" t="s">
        <v>2081</v>
      </c>
      <c r="Q264" s="33" t="s">
        <v>2103</v>
      </c>
      <c r="R264" s="33" t="s">
        <v>2104</v>
      </c>
      <c r="S264" s="33" t="s">
        <v>2084</v>
      </c>
      <c r="T264" s="41" t="s">
        <v>2159</v>
      </c>
      <c r="U264" s="35" t="s">
        <v>953</v>
      </c>
      <c r="V264" s="36" t="s">
        <v>664</v>
      </c>
      <c r="W264" s="36" t="s">
        <v>664</v>
      </c>
      <c r="X264" s="36" t="s">
        <v>664</v>
      </c>
      <c r="Y264" s="37"/>
    </row>
    <row r="265" ht="23" hidden="1" customHeight="1" spans="1:25">
      <c r="A265" s="30" t="s">
        <v>1438</v>
      </c>
      <c r="B265" s="31" t="s">
        <v>20</v>
      </c>
      <c r="C265" s="31" t="s">
        <v>4177</v>
      </c>
      <c r="D265" s="31" t="s">
        <v>4178</v>
      </c>
      <c r="E265" s="32">
        <v>43728</v>
      </c>
      <c r="F265" s="31" t="s">
        <v>3636</v>
      </c>
      <c r="G265" s="31" t="s">
        <v>2092</v>
      </c>
      <c r="H265" s="33">
        <v>5</v>
      </c>
      <c r="I265" s="33">
        <v>15</v>
      </c>
      <c r="J265" s="34">
        <v>639.68</v>
      </c>
      <c r="K265" s="34">
        <v>607.696</v>
      </c>
      <c r="L265" s="34">
        <v>31.984</v>
      </c>
      <c r="M265" s="33" t="s">
        <v>2079</v>
      </c>
      <c r="N265" s="33" t="s">
        <v>2110</v>
      </c>
      <c r="O265" s="33" t="s">
        <v>2011</v>
      </c>
      <c r="P265" s="33" t="s">
        <v>2081</v>
      </c>
      <c r="Q265" s="33" t="s">
        <v>2103</v>
      </c>
      <c r="R265" s="33" t="s">
        <v>2104</v>
      </c>
      <c r="S265" s="33" t="s">
        <v>2084</v>
      </c>
      <c r="T265" s="41" t="s">
        <v>2159</v>
      </c>
      <c r="U265" s="35" t="s">
        <v>953</v>
      </c>
      <c r="V265" s="36" t="s">
        <v>664</v>
      </c>
      <c r="W265" s="36" t="s">
        <v>664</v>
      </c>
      <c r="X265" s="36" t="s">
        <v>664</v>
      </c>
      <c r="Y265" s="37"/>
    </row>
    <row r="266" ht="23" hidden="1" customHeight="1" spans="1:25">
      <c r="A266" s="30" t="s">
        <v>1438</v>
      </c>
      <c r="B266" s="31" t="s">
        <v>20</v>
      </c>
      <c r="C266" s="31" t="s">
        <v>4179</v>
      </c>
      <c r="D266" s="31" t="s">
        <v>2157</v>
      </c>
      <c r="E266" s="32">
        <v>43728</v>
      </c>
      <c r="F266" s="31" t="s">
        <v>3636</v>
      </c>
      <c r="G266" s="31" t="s">
        <v>2158</v>
      </c>
      <c r="H266" s="33">
        <v>3</v>
      </c>
      <c r="I266" s="33">
        <v>10000</v>
      </c>
      <c r="J266" s="34">
        <v>400000</v>
      </c>
      <c r="K266" s="34">
        <v>0</v>
      </c>
      <c r="L266" s="34">
        <v>400000</v>
      </c>
      <c r="M266" s="33" t="s">
        <v>2137</v>
      </c>
      <c r="N266" s="33" t="s">
        <v>2138</v>
      </c>
      <c r="O266" s="33" t="s">
        <v>2011</v>
      </c>
      <c r="P266" s="33" t="s">
        <v>2081</v>
      </c>
      <c r="Q266" s="33" t="s">
        <v>2103</v>
      </c>
      <c r="R266" s="33" t="s">
        <v>2139</v>
      </c>
      <c r="S266" s="33" t="s">
        <v>2084</v>
      </c>
      <c r="T266" s="41" t="s">
        <v>2159</v>
      </c>
      <c r="U266" s="35" t="s">
        <v>953</v>
      </c>
      <c r="V266" s="36" t="s">
        <v>664</v>
      </c>
      <c r="W266" s="36" t="s">
        <v>664</v>
      </c>
      <c r="X266" s="36" t="s">
        <v>664</v>
      </c>
      <c r="Y266" s="37"/>
    </row>
    <row r="267" ht="23" hidden="1" customHeight="1" spans="1:25">
      <c r="A267" s="30" t="s">
        <v>1467</v>
      </c>
      <c r="B267" s="31" t="s">
        <v>20</v>
      </c>
      <c r="C267" s="31" t="s">
        <v>4303</v>
      </c>
      <c r="D267" s="31" t="s">
        <v>2199</v>
      </c>
      <c r="E267" s="32">
        <v>44287</v>
      </c>
      <c r="F267" s="31" t="s">
        <v>4304</v>
      </c>
      <c r="G267" s="31" t="s">
        <v>2195</v>
      </c>
      <c r="H267" s="33">
        <v>10</v>
      </c>
      <c r="I267" s="33">
        <v>9138</v>
      </c>
      <c r="J267" s="34">
        <v>685300</v>
      </c>
      <c r="K267" s="34">
        <v>0</v>
      </c>
      <c r="L267" s="34">
        <v>685300</v>
      </c>
      <c r="M267" s="33" t="s">
        <v>2137</v>
      </c>
      <c r="N267" s="33" t="s">
        <v>2143</v>
      </c>
      <c r="O267" s="33" t="s">
        <v>1997</v>
      </c>
      <c r="P267" s="33" t="s">
        <v>2081</v>
      </c>
      <c r="Q267" s="33" t="s">
        <v>2103</v>
      </c>
      <c r="R267" s="33" t="s">
        <v>2305</v>
      </c>
      <c r="S267" s="33" t="s">
        <v>2084</v>
      </c>
      <c r="T267" s="41" t="s">
        <v>2159</v>
      </c>
      <c r="U267" s="35" t="s">
        <v>900</v>
      </c>
      <c r="V267" s="36" t="s">
        <v>664</v>
      </c>
      <c r="W267" s="36" t="s">
        <v>664</v>
      </c>
      <c r="X267" s="36" t="s">
        <v>664</v>
      </c>
      <c r="Y267" s="37"/>
    </row>
    <row r="268" ht="23" hidden="1" customHeight="1" spans="1:25">
      <c r="A268" s="30" t="s">
        <v>1483</v>
      </c>
      <c r="B268" s="31" t="s">
        <v>20</v>
      </c>
      <c r="C268" s="31" t="s">
        <v>4351</v>
      </c>
      <c r="D268" s="31" t="s">
        <v>4352</v>
      </c>
      <c r="E268" s="32">
        <v>43983</v>
      </c>
      <c r="F268" s="31" t="s">
        <v>716</v>
      </c>
      <c r="G268" s="31" t="s">
        <v>2195</v>
      </c>
      <c r="H268" s="33">
        <v>10</v>
      </c>
      <c r="I268" s="33">
        <v>2963</v>
      </c>
      <c r="J268" s="34">
        <v>130873.559962229</v>
      </c>
      <c r="K268" s="34">
        <v>130873.559962229</v>
      </c>
      <c r="L268" s="34">
        <v>0</v>
      </c>
      <c r="M268" s="33" t="s">
        <v>2137</v>
      </c>
      <c r="N268" s="33" t="s">
        <v>2143</v>
      </c>
      <c r="O268" s="33" t="s">
        <v>1997</v>
      </c>
      <c r="P268" s="33" t="s">
        <v>2196</v>
      </c>
      <c r="Q268" s="33" t="s">
        <v>2082</v>
      </c>
      <c r="R268" s="33" t="s">
        <v>2196</v>
      </c>
      <c r="S268" s="33" t="s">
        <v>2084</v>
      </c>
      <c r="T268" s="33" t="s">
        <v>2083</v>
      </c>
      <c r="U268" s="35" t="s">
        <v>858</v>
      </c>
      <c r="V268" s="36" t="s">
        <v>664</v>
      </c>
      <c r="W268" s="36" t="s">
        <v>664</v>
      </c>
      <c r="X268" s="36" t="s">
        <v>664</v>
      </c>
      <c r="Y268" s="37"/>
    </row>
    <row r="269" ht="23" hidden="1" customHeight="1" spans="1:25">
      <c r="A269" s="30" t="s">
        <v>1483</v>
      </c>
      <c r="B269" s="31" t="s">
        <v>20</v>
      </c>
      <c r="C269" s="31" t="s">
        <v>4353</v>
      </c>
      <c r="D269" s="31" t="s">
        <v>4354</v>
      </c>
      <c r="E269" s="32">
        <v>43983</v>
      </c>
      <c r="F269" s="31" t="s">
        <v>716</v>
      </c>
      <c r="G269" s="31" t="s">
        <v>2195</v>
      </c>
      <c r="H269" s="33">
        <v>10</v>
      </c>
      <c r="I269" s="33">
        <v>568</v>
      </c>
      <c r="J269" s="34">
        <v>25026.4400377715</v>
      </c>
      <c r="K269" s="34">
        <v>25026.4400377715</v>
      </c>
      <c r="L269" s="34">
        <v>0</v>
      </c>
      <c r="M269" s="33" t="s">
        <v>2137</v>
      </c>
      <c r="N269" s="33" t="s">
        <v>2143</v>
      </c>
      <c r="O269" s="33" t="s">
        <v>1997</v>
      </c>
      <c r="P269" s="33" t="s">
        <v>2196</v>
      </c>
      <c r="Q269" s="33" t="s">
        <v>2082</v>
      </c>
      <c r="R269" s="33" t="s">
        <v>2196</v>
      </c>
      <c r="S269" s="33" t="s">
        <v>2084</v>
      </c>
      <c r="T269" s="33" t="s">
        <v>2083</v>
      </c>
      <c r="U269" s="35" t="s">
        <v>858</v>
      </c>
      <c r="V269" s="36" t="s">
        <v>664</v>
      </c>
      <c r="W269" s="36" t="s">
        <v>664</v>
      </c>
      <c r="X269" s="36" t="s">
        <v>664</v>
      </c>
      <c r="Y269" s="37"/>
    </row>
    <row r="270" ht="23" hidden="1" customHeight="1" spans="1:25">
      <c r="A270" s="30" t="s">
        <v>1483</v>
      </c>
      <c r="B270" s="31" t="s">
        <v>20</v>
      </c>
      <c r="C270" s="31" t="s">
        <v>4355</v>
      </c>
      <c r="D270" s="31" t="s">
        <v>4356</v>
      </c>
      <c r="E270" s="32">
        <v>43983</v>
      </c>
      <c r="F270" s="31" t="s">
        <v>716</v>
      </c>
      <c r="G270" s="31" t="s">
        <v>4357</v>
      </c>
      <c r="H270" s="33">
        <v>1</v>
      </c>
      <c r="I270" s="33">
        <v>3210</v>
      </c>
      <c r="J270" s="34">
        <v>11200</v>
      </c>
      <c r="K270" s="34">
        <v>11200</v>
      </c>
      <c r="L270" s="34">
        <v>0</v>
      </c>
      <c r="M270" s="33" t="s">
        <v>2123</v>
      </c>
      <c r="N270" s="33" t="s">
        <v>2124</v>
      </c>
      <c r="O270" s="33" t="s">
        <v>1997</v>
      </c>
      <c r="P270" s="33" t="s">
        <v>2196</v>
      </c>
      <c r="Q270" s="33" t="s">
        <v>2082</v>
      </c>
      <c r="R270" s="33" t="s">
        <v>2145</v>
      </c>
      <c r="S270" s="33" t="s">
        <v>2084</v>
      </c>
      <c r="T270" s="33" t="s">
        <v>2083</v>
      </c>
      <c r="U270" s="35" t="s">
        <v>858</v>
      </c>
      <c r="V270" s="36" t="s">
        <v>664</v>
      </c>
      <c r="W270" s="36" t="s">
        <v>664</v>
      </c>
      <c r="X270" s="36" t="s">
        <v>664</v>
      </c>
      <c r="Y270" s="37"/>
    </row>
    <row r="271" ht="23" hidden="1" customHeight="1" spans="1:25">
      <c r="A271" s="30" t="s">
        <v>1483</v>
      </c>
      <c r="B271" s="31" t="s">
        <v>20</v>
      </c>
      <c r="C271" s="31" t="s">
        <v>4359</v>
      </c>
      <c r="D271" s="31" t="s">
        <v>4360</v>
      </c>
      <c r="E271" s="32">
        <v>43983</v>
      </c>
      <c r="F271" s="31" t="s">
        <v>716</v>
      </c>
      <c r="G271" s="31" t="s">
        <v>2190</v>
      </c>
      <c r="H271" s="33">
        <v>5</v>
      </c>
      <c r="I271" s="33">
        <v>3210</v>
      </c>
      <c r="J271" s="34">
        <v>34015.18</v>
      </c>
      <c r="K271" s="34">
        <v>29082.9789</v>
      </c>
      <c r="L271" s="34">
        <v>4932.2011</v>
      </c>
      <c r="M271" s="33" t="s">
        <v>2079</v>
      </c>
      <c r="N271" s="33" t="s">
        <v>2089</v>
      </c>
      <c r="O271" s="33" t="s">
        <v>1997</v>
      </c>
      <c r="P271" s="33" t="s">
        <v>2081</v>
      </c>
      <c r="Q271" s="33" t="s">
        <v>2082</v>
      </c>
      <c r="R271" s="33" t="s">
        <v>2083</v>
      </c>
      <c r="S271" s="33" t="s">
        <v>2084</v>
      </c>
      <c r="T271" s="33" t="s">
        <v>2083</v>
      </c>
      <c r="U271" s="35" t="s">
        <v>858</v>
      </c>
      <c r="V271" s="36" t="s">
        <v>664</v>
      </c>
      <c r="W271" s="36" t="s">
        <v>664</v>
      </c>
      <c r="X271" s="36" t="s">
        <v>664</v>
      </c>
      <c r="Y271" s="37"/>
    </row>
    <row r="272" ht="23" hidden="1" customHeight="1" spans="1:25">
      <c r="A272" s="30" t="s">
        <v>1483</v>
      </c>
      <c r="B272" s="31" t="s">
        <v>20</v>
      </c>
      <c r="C272" s="31" t="s">
        <v>4361</v>
      </c>
      <c r="D272" s="31" t="s">
        <v>2475</v>
      </c>
      <c r="E272" s="32">
        <v>43983</v>
      </c>
      <c r="F272" s="31" t="s">
        <v>716</v>
      </c>
      <c r="G272" s="38" t="s">
        <v>4362</v>
      </c>
      <c r="H272" s="33">
        <v>3</v>
      </c>
      <c r="I272" s="33">
        <v>1</v>
      </c>
      <c r="J272" s="34">
        <v>45353.57</v>
      </c>
      <c r="K272" s="34">
        <v>43085.8915</v>
      </c>
      <c r="L272" s="34">
        <v>2267.6785</v>
      </c>
      <c r="M272" s="33" t="s">
        <v>2079</v>
      </c>
      <c r="N272" s="33" t="s">
        <v>2089</v>
      </c>
      <c r="O272" s="33" t="s">
        <v>1997</v>
      </c>
      <c r="P272" s="33" t="s">
        <v>2081</v>
      </c>
      <c r="Q272" s="33" t="s">
        <v>2082</v>
      </c>
      <c r="R272" s="33" t="s">
        <v>2083</v>
      </c>
      <c r="S272" s="33" t="s">
        <v>2084</v>
      </c>
      <c r="T272" s="33" t="s">
        <v>2083</v>
      </c>
      <c r="U272" s="35" t="s">
        <v>858</v>
      </c>
      <c r="V272" s="36" t="s">
        <v>664</v>
      </c>
      <c r="W272" s="36" t="s">
        <v>664</v>
      </c>
      <c r="X272" s="36" t="s">
        <v>664</v>
      </c>
      <c r="Y272" s="37"/>
    </row>
    <row r="273" ht="23" hidden="1" customHeight="1" spans="1:25">
      <c r="A273" s="30" t="s">
        <v>1483</v>
      </c>
      <c r="B273" s="31" t="s">
        <v>20</v>
      </c>
      <c r="C273" s="31" t="s">
        <v>4363</v>
      </c>
      <c r="D273" s="31" t="s">
        <v>4364</v>
      </c>
      <c r="E273" s="32">
        <v>43983</v>
      </c>
      <c r="F273" s="31" t="s">
        <v>716</v>
      </c>
      <c r="G273" s="31" t="s">
        <v>2778</v>
      </c>
      <c r="H273" s="33">
        <v>5</v>
      </c>
      <c r="I273" s="33">
        <v>4</v>
      </c>
      <c r="J273" s="34">
        <v>2331.25</v>
      </c>
      <c r="K273" s="34">
        <v>1993.21875</v>
      </c>
      <c r="L273" s="34">
        <v>338.03125</v>
      </c>
      <c r="M273" s="33" t="s">
        <v>2079</v>
      </c>
      <c r="N273" s="33" t="s">
        <v>2089</v>
      </c>
      <c r="O273" s="33" t="s">
        <v>1997</v>
      </c>
      <c r="P273" s="33" t="s">
        <v>2081</v>
      </c>
      <c r="Q273" s="33" t="s">
        <v>2082</v>
      </c>
      <c r="R273" s="33" t="s">
        <v>2083</v>
      </c>
      <c r="S273" s="33" t="s">
        <v>2084</v>
      </c>
      <c r="T273" s="33" t="s">
        <v>2083</v>
      </c>
      <c r="U273" s="35" t="s">
        <v>858</v>
      </c>
      <c r="V273" s="36" t="s">
        <v>664</v>
      </c>
      <c r="W273" s="36" t="s">
        <v>664</v>
      </c>
      <c r="X273" s="36" t="s">
        <v>664</v>
      </c>
      <c r="Y273" s="37"/>
    </row>
    <row r="274" ht="23" hidden="1" customHeight="1" spans="1:25">
      <c r="A274" s="30" t="s">
        <v>1489</v>
      </c>
      <c r="B274" s="31" t="s">
        <v>20</v>
      </c>
      <c r="C274" s="31" t="s">
        <v>4365</v>
      </c>
      <c r="D274" s="31" t="s">
        <v>4366</v>
      </c>
      <c r="E274" s="32">
        <v>43983</v>
      </c>
      <c r="F274" s="31" t="s">
        <v>1490</v>
      </c>
      <c r="G274" s="31" t="s">
        <v>2243</v>
      </c>
      <c r="H274" s="33">
        <v>3</v>
      </c>
      <c r="I274" s="33">
        <v>1</v>
      </c>
      <c r="J274" s="34">
        <v>999700</v>
      </c>
      <c r="K274" s="34">
        <v>999700</v>
      </c>
      <c r="L274" s="34">
        <v>0</v>
      </c>
      <c r="M274" s="33" t="s">
        <v>2137</v>
      </c>
      <c r="N274" s="33" t="s">
        <v>2143</v>
      </c>
      <c r="O274" s="33" t="s">
        <v>1997</v>
      </c>
      <c r="P274" s="33" t="s">
        <v>2196</v>
      </c>
      <c r="Q274" s="33" t="s">
        <v>2082</v>
      </c>
      <c r="R274" s="33" t="s">
        <v>2197</v>
      </c>
      <c r="S274" s="33" t="s">
        <v>2084</v>
      </c>
      <c r="T274" s="33" t="s">
        <v>2083</v>
      </c>
      <c r="U274" s="35" t="s">
        <v>1492</v>
      </c>
      <c r="V274" s="36" t="s">
        <v>664</v>
      </c>
      <c r="W274" s="36" t="s">
        <v>664</v>
      </c>
      <c r="X274" s="36" t="s">
        <v>664</v>
      </c>
      <c r="Y274" s="37"/>
    </row>
    <row r="275" ht="23" hidden="1" customHeight="1" spans="1:25">
      <c r="A275" s="31" t="s">
        <v>1502</v>
      </c>
      <c r="B275" s="31" t="s">
        <v>20</v>
      </c>
      <c r="C275" s="31" t="s">
        <v>4458</v>
      </c>
      <c r="D275" s="31" t="s">
        <v>4459</v>
      </c>
      <c r="E275" s="32">
        <v>44168</v>
      </c>
      <c r="F275" s="31" t="s">
        <v>1781</v>
      </c>
      <c r="G275" s="31" t="s">
        <v>2092</v>
      </c>
      <c r="H275" s="33">
        <v>10</v>
      </c>
      <c r="I275" s="33">
        <v>5</v>
      </c>
      <c r="J275" s="34">
        <v>17135.77</v>
      </c>
      <c r="K275" s="34">
        <v>6375.93442083333</v>
      </c>
      <c r="L275" s="34">
        <v>10759.8355791667</v>
      </c>
      <c r="M275" s="33" t="s">
        <v>2079</v>
      </c>
      <c r="N275" s="33" t="s">
        <v>2096</v>
      </c>
      <c r="O275" s="33" t="s">
        <v>1997</v>
      </c>
      <c r="P275" s="33" t="s">
        <v>2196</v>
      </c>
      <c r="Q275" s="33" t="s">
        <v>2082</v>
      </c>
      <c r="R275" s="33" t="s">
        <v>2214</v>
      </c>
      <c r="S275" s="33" t="s">
        <v>2084</v>
      </c>
      <c r="T275" s="33" t="s">
        <v>2083</v>
      </c>
      <c r="U275" s="35" t="s">
        <v>1488</v>
      </c>
      <c r="V275" s="36" t="s">
        <v>664</v>
      </c>
      <c r="W275" s="36" t="s">
        <v>664</v>
      </c>
      <c r="X275" s="36" t="s">
        <v>664</v>
      </c>
      <c r="Y275" s="37"/>
    </row>
    <row r="276" ht="23" hidden="1" customHeight="1" spans="1:25">
      <c r="A276" s="31" t="s">
        <v>1502</v>
      </c>
      <c r="B276" s="31" t="s">
        <v>20</v>
      </c>
      <c r="C276" s="31" t="s">
        <v>4464</v>
      </c>
      <c r="D276" s="31" t="s">
        <v>4465</v>
      </c>
      <c r="E276" s="32">
        <v>44168</v>
      </c>
      <c r="F276" s="31" t="s">
        <v>1781</v>
      </c>
      <c r="G276" s="31" t="s">
        <v>2092</v>
      </c>
      <c r="H276" s="33">
        <v>10</v>
      </c>
      <c r="I276" s="33">
        <v>10</v>
      </c>
      <c r="J276" s="34">
        <v>95317.71</v>
      </c>
      <c r="K276" s="34">
        <v>95317.71</v>
      </c>
      <c r="L276" s="34">
        <v>0</v>
      </c>
      <c r="M276" s="33" t="s">
        <v>2079</v>
      </c>
      <c r="N276" s="33" t="s">
        <v>2096</v>
      </c>
      <c r="O276" s="33" t="s">
        <v>1997</v>
      </c>
      <c r="P276" s="33" t="s">
        <v>2196</v>
      </c>
      <c r="Q276" s="33" t="s">
        <v>2082</v>
      </c>
      <c r="R276" s="33" t="s">
        <v>2214</v>
      </c>
      <c r="S276" s="33" t="s">
        <v>2084</v>
      </c>
      <c r="T276" s="33" t="s">
        <v>2083</v>
      </c>
      <c r="U276" s="35" t="s">
        <v>1488</v>
      </c>
      <c r="V276" s="36" t="s">
        <v>664</v>
      </c>
      <c r="W276" s="36" t="s">
        <v>664</v>
      </c>
      <c r="X276" s="36" t="s">
        <v>664</v>
      </c>
      <c r="Y276" s="37"/>
    </row>
    <row r="277" ht="23" hidden="1" customHeight="1" spans="1:25">
      <c r="A277" s="31" t="s">
        <v>1502</v>
      </c>
      <c r="B277" s="31" t="s">
        <v>20</v>
      </c>
      <c r="C277" s="31" t="s">
        <v>4466</v>
      </c>
      <c r="D277" s="31" t="s">
        <v>4467</v>
      </c>
      <c r="E277" s="32">
        <v>44168</v>
      </c>
      <c r="F277" s="31" t="s">
        <v>1781</v>
      </c>
      <c r="G277" s="31" t="s">
        <v>2092</v>
      </c>
      <c r="H277" s="33">
        <v>10</v>
      </c>
      <c r="I277" s="33">
        <v>5</v>
      </c>
      <c r="J277" s="34">
        <v>20348.72</v>
      </c>
      <c r="K277" s="34">
        <v>20348.72</v>
      </c>
      <c r="L277" s="34">
        <v>0</v>
      </c>
      <c r="M277" s="33" t="s">
        <v>2079</v>
      </c>
      <c r="N277" s="33" t="s">
        <v>2096</v>
      </c>
      <c r="O277" s="33" t="s">
        <v>1997</v>
      </c>
      <c r="P277" s="33" t="s">
        <v>2196</v>
      </c>
      <c r="Q277" s="33" t="s">
        <v>2082</v>
      </c>
      <c r="R277" s="33" t="s">
        <v>2214</v>
      </c>
      <c r="S277" s="33" t="s">
        <v>2084</v>
      </c>
      <c r="T277" s="33" t="s">
        <v>2083</v>
      </c>
      <c r="U277" s="35" t="s">
        <v>1488</v>
      </c>
      <c r="V277" s="36" t="s">
        <v>664</v>
      </c>
      <c r="W277" s="36" t="s">
        <v>664</v>
      </c>
      <c r="X277" s="36" t="s">
        <v>664</v>
      </c>
      <c r="Y277" s="37"/>
    </row>
    <row r="278" ht="23" hidden="1" customHeight="1" spans="1:25">
      <c r="A278" s="31" t="s">
        <v>1502</v>
      </c>
      <c r="B278" s="31" t="s">
        <v>20</v>
      </c>
      <c r="C278" s="31" t="s">
        <v>4473</v>
      </c>
      <c r="D278" s="31" t="s">
        <v>4474</v>
      </c>
      <c r="E278" s="32">
        <v>44168</v>
      </c>
      <c r="F278" s="31" t="s">
        <v>1781</v>
      </c>
      <c r="G278" s="31" t="s">
        <v>2243</v>
      </c>
      <c r="H278" s="33">
        <v>1</v>
      </c>
      <c r="I278" s="33">
        <v>1</v>
      </c>
      <c r="J278" s="34">
        <v>601414.6</v>
      </c>
      <c r="K278" s="34">
        <v>601414.6</v>
      </c>
      <c r="L278" s="34">
        <v>0</v>
      </c>
      <c r="M278" s="33" t="s">
        <v>2123</v>
      </c>
      <c r="N278" s="33" t="s">
        <v>2124</v>
      </c>
      <c r="O278" s="33" t="s">
        <v>1997</v>
      </c>
      <c r="P278" s="33" t="s">
        <v>2196</v>
      </c>
      <c r="Q278" s="33" t="s">
        <v>2082</v>
      </c>
      <c r="R278" s="33" t="s">
        <v>2145</v>
      </c>
      <c r="S278" s="33" t="s">
        <v>2084</v>
      </c>
      <c r="T278" s="33" t="s">
        <v>2083</v>
      </c>
      <c r="U278" s="35" t="s">
        <v>1488</v>
      </c>
      <c r="V278" s="36" t="s">
        <v>664</v>
      </c>
      <c r="W278" s="36" t="s">
        <v>664</v>
      </c>
      <c r="X278" s="36" t="s">
        <v>664</v>
      </c>
      <c r="Y278" s="37"/>
    </row>
    <row r="279" ht="23" hidden="1" customHeight="1" spans="1:25">
      <c r="A279" s="31" t="s">
        <v>1540</v>
      </c>
      <c r="B279" s="31" t="s">
        <v>20</v>
      </c>
      <c r="C279" s="31" t="s">
        <v>4616</v>
      </c>
      <c r="D279" s="31" t="s">
        <v>4617</v>
      </c>
      <c r="E279" s="120">
        <v>44166</v>
      </c>
      <c r="F279" s="31" t="s">
        <v>1039</v>
      </c>
      <c r="G279" s="121" t="s">
        <v>4618</v>
      </c>
      <c r="H279" s="122">
        <v>10</v>
      </c>
      <c r="I279" s="121">
        <v>1</v>
      </c>
      <c r="J279" s="123">
        <v>85058.0015412278</v>
      </c>
      <c r="K279" s="34">
        <v>32322.0405856666</v>
      </c>
      <c r="L279" s="34">
        <v>52735.9609555612</v>
      </c>
      <c r="M279" s="31" t="s">
        <v>2079</v>
      </c>
      <c r="N279" s="31" t="s">
        <v>2080</v>
      </c>
      <c r="O279" s="33" t="s">
        <v>2011</v>
      </c>
      <c r="P279" s="31" t="s">
        <v>2081</v>
      </c>
      <c r="Q279" s="31" t="s">
        <v>2082</v>
      </c>
      <c r="R279" s="31" t="s">
        <v>2083</v>
      </c>
      <c r="S279" s="33" t="s">
        <v>2084</v>
      </c>
      <c r="T279" s="124" t="s">
        <v>2083</v>
      </c>
      <c r="U279" s="35" t="s">
        <v>1151</v>
      </c>
      <c r="V279" s="36" t="s">
        <v>664</v>
      </c>
      <c r="W279" s="36" t="s">
        <v>664</v>
      </c>
      <c r="X279" s="36" t="s">
        <v>664</v>
      </c>
      <c r="Y279" s="37"/>
    </row>
    <row r="280" ht="23" hidden="1" customHeight="1" spans="1:25">
      <c r="A280" s="31" t="s">
        <v>1540</v>
      </c>
      <c r="B280" s="31" t="s">
        <v>20</v>
      </c>
      <c r="C280" s="31" t="s">
        <v>4619</v>
      </c>
      <c r="D280" s="31" t="s">
        <v>4620</v>
      </c>
      <c r="E280" s="120">
        <v>44166</v>
      </c>
      <c r="F280" s="31" t="s">
        <v>1039</v>
      </c>
      <c r="G280" s="125" t="s">
        <v>2243</v>
      </c>
      <c r="H280" s="122">
        <v>10</v>
      </c>
      <c r="I280" s="121">
        <v>1</v>
      </c>
      <c r="J280" s="123">
        <v>377567.01772412</v>
      </c>
      <c r="K280" s="34">
        <v>143475.466735166</v>
      </c>
      <c r="L280" s="34">
        <v>234091.550988954</v>
      </c>
      <c r="M280" s="31" t="s">
        <v>2079</v>
      </c>
      <c r="N280" s="31" t="s">
        <v>2089</v>
      </c>
      <c r="O280" s="33" t="s">
        <v>1997</v>
      </c>
      <c r="P280" s="31" t="s">
        <v>2081</v>
      </c>
      <c r="Q280" s="31" t="s">
        <v>2082</v>
      </c>
      <c r="R280" s="31" t="s">
        <v>2083</v>
      </c>
      <c r="S280" s="33" t="s">
        <v>2084</v>
      </c>
      <c r="T280" s="124" t="s">
        <v>2083</v>
      </c>
      <c r="U280" s="35" t="s">
        <v>1151</v>
      </c>
      <c r="V280" s="36" t="s">
        <v>664</v>
      </c>
      <c r="W280" s="36" t="s">
        <v>664</v>
      </c>
      <c r="X280" s="36" t="s">
        <v>664</v>
      </c>
      <c r="Y280" s="37"/>
    </row>
    <row r="281" ht="23" hidden="1" customHeight="1" spans="1:25">
      <c r="A281" s="31" t="s">
        <v>1540</v>
      </c>
      <c r="B281" s="31" t="s">
        <v>20</v>
      </c>
      <c r="C281" s="31" t="s">
        <v>4621</v>
      </c>
      <c r="D281" s="31" t="s">
        <v>2483</v>
      </c>
      <c r="E281" s="120">
        <v>44166</v>
      </c>
      <c r="F281" s="31" t="s">
        <v>1039</v>
      </c>
      <c r="G281" s="125" t="s">
        <v>2243</v>
      </c>
      <c r="H281" s="122">
        <v>10</v>
      </c>
      <c r="I281" s="121">
        <v>1</v>
      </c>
      <c r="J281" s="123">
        <v>193051.836629848</v>
      </c>
      <c r="K281" s="34">
        <v>73359.6979193422</v>
      </c>
      <c r="L281" s="34">
        <v>119692.138710506</v>
      </c>
      <c r="M281" s="31" t="s">
        <v>2079</v>
      </c>
      <c r="N281" s="31" t="s">
        <v>2089</v>
      </c>
      <c r="O281" s="33" t="s">
        <v>1997</v>
      </c>
      <c r="P281" s="31" t="s">
        <v>2081</v>
      </c>
      <c r="Q281" s="31" t="s">
        <v>2082</v>
      </c>
      <c r="R281" s="31" t="s">
        <v>2083</v>
      </c>
      <c r="S281" s="33" t="s">
        <v>2084</v>
      </c>
      <c r="T281" s="124" t="s">
        <v>2083</v>
      </c>
      <c r="U281" s="35" t="s">
        <v>1151</v>
      </c>
      <c r="V281" s="36" t="s">
        <v>664</v>
      </c>
      <c r="W281" s="36" t="s">
        <v>664</v>
      </c>
      <c r="X281" s="36" t="s">
        <v>664</v>
      </c>
      <c r="Y281" s="37"/>
    </row>
    <row r="282" ht="23" hidden="1" customHeight="1" spans="1:25">
      <c r="A282" s="31" t="s">
        <v>1540</v>
      </c>
      <c r="B282" s="31" t="s">
        <v>20</v>
      </c>
      <c r="C282" s="31" t="s">
        <v>4622</v>
      </c>
      <c r="D282" s="31" t="s">
        <v>2481</v>
      </c>
      <c r="E282" s="120">
        <v>44166</v>
      </c>
      <c r="F282" s="31" t="s">
        <v>1039</v>
      </c>
      <c r="G282" s="125" t="s">
        <v>2243</v>
      </c>
      <c r="H282" s="122">
        <v>10</v>
      </c>
      <c r="I282" s="121">
        <v>1</v>
      </c>
      <c r="J282" s="123">
        <v>76212.7921911123</v>
      </c>
      <c r="K282" s="34">
        <v>28960.8610326227</v>
      </c>
      <c r="L282" s="34">
        <v>47251.9311584896</v>
      </c>
      <c r="M282" s="31" t="s">
        <v>2079</v>
      </c>
      <c r="N282" s="31" t="s">
        <v>2089</v>
      </c>
      <c r="O282" s="33" t="s">
        <v>1997</v>
      </c>
      <c r="P282" s="31" t="s">
        <v>2081</v>
      </c>
      <c r="Q282" s="31" t="s">
        <v>2082</v>
      </c>
      <c r="R282" s="31" t="s">
        <v>2083</v>
      </c>
      <c r="S282" s="33" t="s">
        <v>2084</v>
      </c>
      <c r="T282" s="124" t="s">
        <v>2083</v>
      </c>
      <c r="U282" s="35" t="s">
        <v>1151</v>
      </c>
      <c r="V282" s="36" t="s">
        <v>664</v>
      </c>
      <c r="W282" s="36" t="s">
        <v>664</v>
      </c>
      <c r="X282" s="36" t="s">
        <v>664</v>
      </c>
      <c r="Y282" s="37"/>
    </row>
    <row r="283" ht="23" hidden="1" customHeight="1" spans="1:25">
      <c r="A283" s="31" t="s">
        <v>1540</v>
      </c>
      <c r="B283" s="31" t="s">
        <v>20</v>
      </c>
      <c r="C283" s="31" t="s">
        <v>4623</v>
      </c>
      <c r="D283" s="31" t="s">
        <v>4624</v>
      </c>
      <c r="E283" s="120">
        <v>44166</v>
      </c>
      <c r="F283" s="31" t="s">
        <v>1039</v>
      </c>
      <c r="G283" s="125" t="s">
        <v>2243</v>
      </c>
      <c r="H283" s="122">
        <v>10</v>
      </c>
      <c r="I283" s="121">
        <v>1</v>
      </c>
      <c r="J283" s="123">
        <v>25712.817878243</v>
      </c>
      <c r="K283" s="34">
        <v>9770.87079373234</v>
      </c>
      <c r="L283" s="34">
        <v>15941.9470845107</v>
      </c>
      <c r="M283" s="31" t="s">
        <v>2079</v>
      </c>
      <c r="N283" s="31" t="s">
        <v>2096</v>
      </c>
      <c r="O283" s="33" t="s">
        <v>1997</v>
      </c>
      <c r="P283" s="31" t="s">
        <v>2081</v>
      </c>
      <c r="Q283" s="31" t="s">
        <v>2082</v>
      </c>
      <c r="R283" s="31" t="s">
        <v>2083</v>
      </c>
      <c r="S283" s="33" t="s">
        <v>2084</v>
      </c>
      <c r="T283" s="124" t="s">
        <v>2083</v>
      </c>
      <c r="U283" s="35" t="s">
        <v>1151</v>
      </c>
      <c r="V283" s="36" t="s">
        <v>664</v>
      </c>
      <c r="W283" s="36" t="s">
        <v>664</v>
      </c>
      <c r="X283" s="36" t="s">
        <v>664</v>
      </c>
      <c r="Y283" s="37"/>
    </row>
    <row r="284" ht="23" hidden="1" customHeight="1" spans="1:25">
      <c r="A284" s="31" t="s">
        <v>1540</v>
      </c>
      <c r="B284" s="31" t="s">
        <v>20</v>
      </c>
      <c r="C284" s="31" t="s">
        <v>4625</v>
      </c>
      <c r="D284" s="31" t="s">
        <v>4626</v>
      </c>
      <c r="E284" s="120">
        <v>44166</v>
      </c>
      <c r="F284" s="31" t="s">
        <v>1039</v>
      </c>
      <c r="G284" s="125" t="s">
        <v>2095</v>
      </c>
      <c r="H284" s="122">
        <v>10</v>
      </c>
      <c r="I284" s="121">
        <v>28</v>
      </c>
      <c r="J284" s="123">
        <v>43197.5340354482</v>
      </c>
      <c r="K284" s="34">
        <v>16415.0629334703</v>
      </c>
      <c r="L284" s="34">
        <v>26782.4711019779</v>
      </c>
      <c r="M284" s="31" t="s">
        <v>2079</v>
      </c>
      <c r="N284" s="31" t="s">
        <v>2096</v>
      </c>
      <c r="O284" s="33" t="s">
        <v>1997</v>
      </c>
      <c r="P284" s="31" t="s">
        <v>2081</v>
      </c>
      <c r="Q284" s="31" t="s">
        <v>2082</v>
      </c>
      <c r="R284" s="31" t="s">
        <v>2083</v>
      </c>
      <c r="S284" s="33" t="s">
        <v>2084</v>
      </c>
      <c r="T284" s="124" t="s">
        <v>2083</v>
      </c>
      <c r="U284" s="35" t="s">
        <v>1151</v>
      </c>
      <c r="V284" s="36" t="s">
        <v>664</v>
      </c>
      <c r="W284" s="36" t="s">
        <v>664</v>
      </c>
      <c r="X284" s="36" t="s">
        <v>664</v>
      </c>
      <c r="Y284" s="37"/>
    </row>
    <row r="285" ht="23" hidden="1" customHeight="1" spans="1:25">
      <c r="A285" s="31" t="s">
        <v>1540</v>
      </c>
      <c r="B285" s="31" t="s">
        <v>20</v>
      </c>
      <c r="C285" s="31" t="s">
        <v>4627</v>
      </c>
      <c r="D285" s="31" t="s">
        <v>4628</v>
      </c>
      <c r="E285" s="120">
        <v>44166</v>
      </c>
      <c r="F285" s="31" t="s">
        <v>1039</v>
      </c>
      <c r="G285" s="125" t="s">
        <v>2243</v>
      </c>
      <c r="H285" s="122">
        <v>3</v>
      </c>
      <c r="I285" s="121">
        <v>1</v>
      </c>
      <c r="J285" s="123">
        <v>90000</v>
      </c>
      <c r="K285" s="34">
        <v>0</v>
      </c>
      <c r="L285" s="34">
        <v>90000</v>
      </c>
      <c r="M285" s="31" t="s">
        <v>2137</v>
      </c>
      <c r="N285" s="38" t="s">
        <v>2143</v>
      </c>
      <c r="O285" s="33" t="s">
        <v>1997</v>
      </c>
      <c r="P285" s="31" t="s">
        <v>2081</v>
      </c>
      <c r="Q285" s="31" t="s">
        <v>2082</v>
      </c>
      <c r="R285" s="31" t="s">
        <v>2083</v>
      </c>
      <c r="S285" s="33" t="s">
        <v>2084</v>
      </c>
      <c r="T285" s="124" t="s">
        <v>2083</v>
      </c>
      <c r="U285" s="35" t="s">
        <v>1151</v>
      </c>
      <c r="V285" s="36" t="s">
        <v>664</v>
      </c>
      <c r="W285" s="36" t="s">
        <v>664</v>
      </c>
      <c r="X285" s="36" t="s">
        <v>664</v>
      </c>
      <c r="Y285" s="37"/>
    </row>
    <row r="286" ht="23" hidden="1" customHeight="1" spans="1:25">
      <c r="A286" s="31" t="s">
        <v>1540</v>
      </c>
      <c r="B286" s="31" t="s">
        <v>20</v>
      </c>
      <c r="C286" s="31" t="s">
        <v>4630</v>
      </c>
      <c r="D286" s="31" t="s">
        <v>4631</v>
      </c>
      <c r="E286" s="120">
        <v>44166</v>
      </c>
      <c r="F286" s="31" t="s">
        <v>1039</v>
      </c>
      <c r="G286" s="125" t="s">
        <v>2243</v>
      </c>
      <c r="H286" s="122">
        <v>1</v>
      </c>
      <c r="I286" s="121">
        <v>1</v>
      </c>
      <c r="J286" s="123">
        <v>90000</v>
      </c>
      <c r="K286" s="34">
        <v>0</v>
      </c>
      <c r="L286" s="34">
        <v>90000</v>
      </c>
      <c r="M286" s="31" t="s">
        <v>2123</v>
      </c>
      <c r="N286" s="31" t="s">
        <v>2124</v>
      </c>
      <c r="O286" s="33" t="s">
        <v>1997</v>
      </c>
      <c r="P286" s="31" t="s">
        <v>2196</v>
      </c>
      <c r="Q286" s="31" t="s">
        <v>2082</v>
      </c>
      <c r="R286" s="31" t="s">
        <v>2145</v>
      </c>
      <c r="S286" s="33" t="s">
        <v>2084</v>
      </c>
      <c r="T286" s="124" t="s">
        <v>2083</v>
      </c>
      <c r="U286" s="35" t="s">
        <v>1151</v>
      </c>
      <c r="V286" s="36" t="s">
        <v>664</v>
      </c>
      <c r="W286" s="36" t="s">
        <v>664</v>
      </c>
      <c r="X286" s="36" t="s">
        <v>664</v>
      </c>
      <c r="Y286" s="37"/>
    </row>
    <row r="287" ht="23" hidden="1" customHeight="1" spans="1:25">
      <c r="A287" s="31" t="s">
        <v>1564</v>
      </c>
      <c r="B287" s="49" t="s">
        <v>20</v>
      </c>
      <c r="C287" s="31" t="s">
        <v>4632</v>
      </c>
      <c r="D287" s="49" t="s">
        <v>4633</v>
      </c>
      <c r="E287" s="44">
        <v>44561</v>
      </c>
      <c r="F287" s="45" t="s">
        <v>1270</v>
      </c>
      <c r="G287" s="45" t="s">
        <v>2243</v>
      </c>
      <c r="H287" s="46">
        <v>20</v>
      </c>
      <c r="I287" s="47">
        <v>1</v>
      </c>
      <c r="J287" s="48">
        <v>1994300</v>
      </c>
      <c r="K287" s="34">
        <v>276293.645833333</v>
      </c>
      <c r="L287" s="34">
        <v>1718006.35416667</v>
      </c>
      <c r="M287" s="40" t="s">
        <v>2079</v>
      </c>
      <c r="N287" s="49" t="s">
        <v>2080</v>
      </c>
      <c r="O287" s="33" t="s">
        <v>1997</v>
      </c>
      <c r="P287" s="49" t="s">
        <v>2081</v>
      </c>
      <c r="Q287" s="49" t="s">
        <v>2082</v>
      </c>
      <c r="R287" s="49" t="s">
        <v>2083</v>
      </c>
      <c r="S287" s="33" t="s">
        <v>2084</v>
      </c>
      <c r="T287" s="50" t="s">
        <v>2083</v>
      </c>
      <c r="U287" s="35" t="s">
        <v>1568</v>
      </c>
      <c r="V287" s="36" t="s">
        <v>664</v>
      </c>
      <c r="W287" s="36" t="s">
        <v>664</v>
      </c>
      <c r="X287" s="36" t="s">
        <v>664</v>
      </c>
      <c r="Y287" s="37"/>
    </row>
    <row r="288" ht="23" hidden="1" customHeight="1" spans="1:25">
      <c r="A288" s="31" t="s">
        <v>1570</v>
      </c>
      <c r="B288" s="49" t="s">
        <v>20</v>
      </c>
      <c r="C288" s="31" t="s">
        <v>4640</v>
      </c>
      <c r="D288" s="49" t="s">
        <v>4641</v>
      </c>
      <c r="E288" s="44">
        <v>43983</v>
      </c>
      <c r="F288" s="45" t="s">
        <v>4637</v>
      </c>
      <c r="G288" s="45" t="s">
        <v>2169</v>
      </c>
      <c r="H288" s="46">
        <v>10</v>
      </c>
      <c r="I288" s="47">
        <v>1</v>
      </c>
      <c r="J288" s="48">
        <v>60467.8571428571</v>
      </c>
      <c r="K288" s="34">
        <v>60467.8571428571</v>
      </c>
      <c r="L288" s="34">
        <v>0</v>
      </c>
      <c r="M288" s="49" t="s">
        <v>2079</v>
      </c>
      <c r="N288" s="49" t="s">
        <v>2096</v>
      </c>
      <c r="O288" s="33" t="s">
        <v>1997</v>
      </c>
      <c r="P288" s="49" t="s">
        <v>2196</v>
      </c>
      <c r="Q288" s="49" t="s">
        <v>2082</v>
      </c>
      <c r="R288" s="49" t="s">
        <v>2196</v>
      </c>
      <c r="S288" s="33" t="s">
        <v>2084</v>
      </c>
      <c r="T288" s="50" t="s">
        <v>2083</v>
      </c>
      <c r="U288" s="35" t="s">
        <v>1573</v>
      </c>
      <c r="V288" s="36" t="s">
        <v>664</v>
      </c>
      <c r="W288" s="36" t="s">
        <v>664</v>
      </c>
      <c r="X288" s="36" t="s">
        <v>664</v>
      </c>
      <c r="Y288" s="37"/>
    </row>
    <row r="289" ht="23" hidden="1" customHeight="1" spans="1:25">
      <c r="A289" s="110" t="s">
        <v>1594</v>
      </c>
      <c r="B289" s="49" t="s">
        <v>20</v>
      </c>
      <c r="C289" s="31" t="s">
        <v>4706</v>
      </c>
      <c r="D289" s="49" t="s">
        <v>2640</v>
      </c>
      <c r="E289" s="44">
        <v>44531</v>
      </c>
      <c r="F289" s="45" t="s">
        <v>1201</v>
      </c>
      <c r="G289" s="47" t="s">
        <v>4707</v>
      </c>
      <c r="H289" s="46">
        <v>10</v>
      </c>
      <c r="I289" s="47">
        <v>1</v>
      </c>
      <c r="J289" s="48">
        <v>2257570.09479898</v>
      </c>
      <c r="K289" s="34">
        <v>643407.477017709</v>
      </c>
      <c r="L289" s="34">
        <v>1614162.61778127</v>
      </c>
      <c r="M289" s="49" t="s">
        <v>2079</v>
      </c>
      <c r="N289" s="49" t="s">
        <v>2089</v>
      </c>
      <c r="O289" s="33" t="s">
        <v>1997</v>
      </c>
      <c r="P289" s="49" t="s">
        <v>2081</v>
      </c>
      <c r="Q289" s="49" t="s">
        <v>2082</v>
      </c>
      <c r="R289" s="49" t="s">
        <v>2083</v>
      </c>
      <c r="S289" s="33" t="s">
        <v>2084</v>
      </c>
      <c r="T289" s="50" t="s">
        <v>2083</v>
      </c>
      <c r="U289" s="35" t="s">
        <v>880</v>
      </c>
      <c r="V289" s="36" t="s">
        <v>664</v>
      </c>
      <c r="W289" s="36" t="s">
        <v>79</v>
      </c>
      <c r="X289" s="36" t="s">
        <v>664</v>
      </c>
      <c r="Y289" s="37"/>
    </row>
    <row r="290" ht="23" hidden="1" customHeight="1" spans="1:25">
      <c r="A290" s="110" t="s">
        <v>1594</v>
      </c>
      <c r="B290" s="49" t="s">
        <v>20</v>
      </c>
      <c r="C290" s="31" t="s">
        <v>4708</v>
      </c>
      <c r="D290" s="49" t="s">
        <v>4709</v>
      </c>
      <c r="E290" s="44">
        <v>44531</v>
      </c>
      <c r="F290" s="45" t="s">
        <v>1201</v>
      </c>
      <c r="G290" s="47" t="s">
        <v>4710</v>
      </c>
      <c r="H290" s="46">
        <v>10</v>
      </c>
      <c r="I290" s="47">
        <v>1</v>
      </c>
      <c r="J290" s="48">
        <v>190107.95034007</v>
      </c>
      <c r="K290" s="34">
        <v>54180.7658469199</v>
      </c>
      <c r="L290" s="34">
        <v>135927.18449315</v>
      </c>
      <c r="M290" s="49" t="s">
        <v>2079</v>
      </c>
      <c r="N290" s="49" t="s">
        <v>2089</v>
      </c>
      <c r="O290" s="33" t="s">
        <v>1997</v>
      </c>
      <c r="P290" s="49" t="s">
        <v>2081</v>
      </c>
      <c r="Q290" s="49" t="s">
        <v>2082</v>
      </c>
      <c r="R290" s="49" t="s">
        <v>2083</v>
      </c>
      <c r="S290" s="33" t="s">
        <v>2084</v>
      </c>
      <c r="T290" s="50" t="s">
        <v>2083</v>
      </c>
      <c r="U290" s="35" t="s">
        <v>880</v>
      </c>
      <c r="V290" s="36" t="s">
        <v>664</v>
      </c>
      <c r="W290" s="36" t="s">
        <v>79</v>
      </c>
      <c r="X290" s="36" t="s">
        <v>664</v>
      </c>
      <c r="Y290" s="37"/>
    </row>
    <row r="291" ht="23" hidden="1" customHeight="1" spans="1:25">
      <c r="A291" s="110" t="s">
        <v>1594</v>
      </c>
      <c r="B291" s="49" t="s">
        <v>20</v>
      </c>
      <c r="C291" s="31" t="s">
        <v>4711</v>
      </c>
      <c r="D291" s="49" t="s">
        <v>4712</v>
      </c>
      <c r="E291" s="44">
        <v>44531</v>
      </c>
      <c r="F291" s="45" t="s">
        <v>1201</v>
      </c>
      <c r="G291" s="47" t="s">
        <v>4713</v>
      </c>
      <c r="H291" s="46">
        <v>10</v>
      </c>
      <c r="I291" s="47">
        <v>1</v>
      </c>
      <c r="J291" s="48">
        <v>3523972.11856944</v>
      </c>
      <c r="K291" s="34">
        <v>1004332.05379229</v>
      </c>
      <c r="L291" s="34">
        <v>2519640.06477715</v>
      </c>
      <c r="M291" s="49" t="s">
        <v>2079</v>
      </c>
      <c r="N291" s="49" t="s">
        <v>2089</v>
      </c>
      <c r="O291" s="33" t="s">
        <v>1997</v>
      </c>
      <c r="P291" s="49" t="s">
        <v>2081</v>
      </c>
      <c r="Q291" s="49" t="s">
        <v>2082</v>
      </c>
      <c r="R291" s="49" t="s">
        <v>2083</v>
      </c>
      <c r="S291" s="33" t="s">
        <v>2084</v>
      </c>
      <c r="T291" s="50" t="s">
        <v>2083</v>
      </c>
      <c r="U291" s="35" t="s">
        <v>880</v>
      </c>
      <c r="V291" s="36" t="s">
        <v>664</v>
      </c>
      <c r="W291" s="36" t="s">
        <v>79</v>
      </c>
      <c r="X291" s="36" t="s">
        <v>664</v>
      </c>
      <c r="Y291" s="37"/>
    </row>
    <row r="292" ht="23" hidden="1" customHeight="1" spans="1:25">
      <c r="A292" s="110" t="s">
        <v>1594</v>
      </c>
      <c r="B292" s="49" t="s">
        <v>20</v>
      </c>
      <c r="C292" s="31" t="s">
        <v>4714</v>
      </c>
      <c r="D292" s="49" t="s">
        <v>4715</v>
      </c>
      <c r="E292" s="44">
        <v>44531</v>
      </c>
      <c r="F292" s="45" t="s">
        <v>1201</v>
      </c>
      <c r="G292" s="47" t="s">
        <v>4716</v>
      </c>
      <c r="H292" s="46">
        <v>10</v>
      </c>
      <c r="I292" s="47">
        <v>1</v>
      </c>
      <c r="J292" s="48">
        <v>3497090.22307412</v>
      </c>
      <c r="K292" s="34">
        <v>996670.713576124</v>
      </c>
      <c r="L292" s="34">
        <v>2500419.509498</v>
      </c>
      <c r="M292" s="49" t="s">
        <v>2079</v>
      </c>
      <c r="N292" s="49" t="s">
        <v>2089</v>
      </c>
      <c r="O292" s="33" t="s">
        <v>1997</v>
      </c>
      <c r="P292" s="49" t="s">
        <v>2081</v>
      </c>
      <c r="Q292" s="49" t="s">
        <v>2082</v>
      </c>
      <c r="R292" s="49" t="s">
        <v>2083</v>
      </c>
      <c r="S292" s="33" t="s">
        <v>2084</v>
      </c>
      <c r="T292" s="50" t="s">
        <v>2083</v>
      </c>
      <c r="U292" s="35" t="s">
        <v>880</v>
      </c>
      <c r="V292" s="36" t="s">
        <v>664</v>
      </c>
      <c r="W292" s="36" t="s">
        <v>79</v>
      </c>
      <c r="X292" s="36" t="s">
        <v>664</v>
      </c>
      <c r="Y292" s="37"/>
    </row>
    <row r="293" ht="23" hidden="1" customHeight="1" spans="1:25">
      <c r="A293" s="110" t="s">
        <v>1594</v>
      </c>
      <c r="B293" s="49" t="s">
        <v>20</v>
      </c>
      <c r="C293" s="31" t="s">
        <v>4717</v>
      </c>
      <c r="D293" s="49" t="s">
        <v>4718</v>
      </c>
      <c r="E293" s="44">
        <v>44531</v>
      </c>
      <c r="F293" s="45" t="s">
        <v>1201</v>
      </c>
      <c r="G293" s="47" t="s">
        <v>4719</v>
      </c>
      <c r="H293" s="46">
        <v>10</v>
      </c>
      <c r="I293" s="47">
        <v>1</v>
      </c>
      <c r="J293" s="48">
        <v>1452335.13427982</v>
      </c>
      <c r="K293" s="34">
        <v>413915.513269749</v>
      </c>
      <c r="L293" s="34">
        <v>1038419.62101007</v>
      </c>
      <c r="M293" s="49" t="s">
        <v>2079</v>
      </c>
      <c r="N293" s="49" t="s">
        <v>2089</v>
      </c>
      <c r="O293" s="33" t="s">
        <v>1997</v>
      </c>
      <c r="P293" s="49" t="s">
        <v>2081</v>
      </c>
      <c r="Q293" s="49" t="s">
        <v>2082</v>
      </c>
      <c r="R293" s="49" t="s">
        <v>2083</v>
      </c>
      <c r="S293" s="33" t="s">
        <v>2084</v>
      </c>
      <c r="T293" s="50" t="s">
        <v>2083</v>
      </c>
      <c r="U293" s="35" t="s">
        <v>880</v>
      </c>
      <c r="V293" s="36" t="s">
        <v>664</v>
      </c>
      <c r="W293" s="36" t="s">
        <v>79</v>
      </c>
      <c r="X293" s="36" t="s">
        <v>664</v>
      </c>
      <c r="Y293" s="37"/>
    </row>
    <row r="294" ht="23" hidden="1" customHeight="1" spans="1:25">
      <c r="A294" s="110" t="s">
        <v>1594</v>
      </c>
      <c r="B294" s="49" t="s">
        <v>20</v>
      </c>
      <c r="C294" s="31" t="s">
        <v>4721</v>
      </c>
      <c r="D294" s="49" t="s">
        <v>4722</v>
      </c>
      <c r="E294" s="44">
        <v>44531</v>
      </c>
      <c r="F294" s="45" t="s">
        <v>1201</v>
      </c>
      <c r="G294" s="45" t="s">
        <v>2092</v>
      </c>
      <c r="H294" s="46">
        <v>5</v>
      </c>
      <c r="I294" s="47">
        <v>1</v>
      </c>
      <c r="J294" s="48">
        <v>1314000</v>
      </c>
      <c r="K294" s="34">
        <v>748980</v>
      </c>
      <c r="L294" s="34">
        <v>565020</v>
      </c>
      <c r="M294" s="49" t="s">
        <v>2079</v>
      </c>
      <c r="N294" s="49" t="s">
        <v>4723</v>
      </c>
      <c r="O294" s="33" t="s">
        <v>1997</v>
      </c>
      <c r="P294" s="49" t="s">
        <v>2081</v>
      </c>
      <c r="Q294" s="49" t="s">
        <v>2082</v>
      </c>
      <c r="R294" s="49" t="s">
        <v>2083</v>
      </c>
      <c r="S294" s="33" t="s">
        <v>2084</v>
      </c>
      <c r="T294" s="50" t="s">
        <v>2083</v>
      </c>
      <c r="U294" s="35" t="s">
        <v>880</v>
      </c>
      <c r="V294" s="36" t="s">
        <v>664</v>
      </c>
      <c r="W294" s="36" t="s">
        <v>79</v>
      </c>
      <c r="X294" s="36" t="s">
        <v>664</v>
      </c>
      <c r="Y294" s="37"/>
    </row>
    <row r="295" ht="23" hidden="1" customHeight="1" spans="1:25">
      <c r="A295" s="110" t="s">
        <v>1594</v>
      </c>
      <c r="B295" s="49" t="s">
        <v>20</v>
      </c>
      <c r="C295" s="31" t="s">
        <v>4724</v>
      </c>
      <c r="D295" s="49" t="s">
        <v>4725</v>
      </c>
      <c r="E295" s="44">
        <v>44531</v>
      </c>
      <c r="F295" s="45" t="s">
        <v>1201</v>
      </c>
      <c r="G295" s="45" t="s">
        <v>2092</v>
      </c>
      <c r="H295" s="46">
        <v>5</v>
      </c>
      <c r="I295" s="47">
        <v>1</v>
      </c>
      <c r="J295" s="48">
        <v>1336000</v>
      </c>
      <c r="K295" s="34">
        <v>761520</v>
      </c>
      <c r="L295" s="34">
        <v>574480</v>
      </c>
      <c r="M295" s="49" t="s">
        <v>2079</v>
      </c>
      <c r="N295" s="49" t="s">
        <v>2096</v>
      </c>
      <c r="O295" s="33" t="s">
        <v>1997</v>
      </c>
      <c r="P295" s="49" t="s">
        <v>2081</v>
      </c>
      <c r="Q295" s="49" t="s">
        <v>2082</v>
      </c>
      <c r="R295" s="49" t="s">
        <v>2083</v>
      </c>
      <c r="S295" s="33" t="s">
        <v>2084</v>
      </c>
      <c r="T295" s="50" t="s">
        <v>2083</v>
      </c>
      <c r="U295" s="35" t="s">
        <v>880</v>
      </c>
      <c r="V295" s="36" t="s">
        <v>664</v>
      </c>
      <c r="W295" s="36" t="s">
        <v>79</v>
      </c>
      <c r="X295" s="36" t="s">
        <v>664</v>
      </c>
      <c r="Y295" s="37"/>
    </row>
    <row r="296" ht="23" hidden="1" customHeight="1" spans="1:25">
      <c r="A296" s="110" t="s">
        <v>1594</v>
      </c>
      <c r="B296" s="49" t="s">
        <v>20</v>
      </c>
      <c r="C296" s="31" t="s">
        <v>4726</v>
      </c>
      <c r="D296" s="49" t="s">
        <v>4727</v>
      </c>
      <c r="E296" s="44">
        <v>44531</v>
      </c>
      <c r="F296" s="45" t="s">
        <v>1201</v>
      </c>
      <c r="G296" s="45" t="s">
        <v>2092</v>
      </c>
      <c r="H296" s="46">
        <v>5</v>
      </c>
      <c r="I296" s="47">
        <v>1</v>
      </c>
      <c r="J296" s="48">
        <v>390000</v>
      </c>
      <c r="K296" s="34">
        <v>222300</v>
      </c>
      <c r="L296" s="34">
        <v>167700</v>
      </c>
      <c r="M296" s="49" t="s">
        <v>2123</v>
      </c>
      <c r="N296" s="49" t="s">
        <v>4723</v>
      </c>
      <c r="O296" s="33" t="s">
        <v>1997</v>
      </c>
      <c r="P296" s="49" t="s">
        <v>2081</v>
      </c>
      <c r="Q296" s="49" t="s">
        <v>2082</v>
      </c>
      <c r="R296" s="49" t="s">
        <v>2083</v>
      </c>
      <c r="S296" s="33" t="s">
        <v>2084</v>
      </c>
      <c r="T296" s="50" t="s">
        <v>2083</v>
      </c>
      <c r="U296" s="35" t="s">
        <v>880</v>
      </c>
      <c r="V296" s="36" t="s">
        <v>664</v>
      </c>
      <c r="W296" s="36" t="s">
        <v>79</v>
      </c>
      <c r="X296" s="36" t="s">
        <v>664</v>
      </c>
      <c r="Y296" s="37"/>
    </row>
    <row r="297" ht="23" hidden="1" customHeight="1" spans="1:25">
      <c r="A297" s="110" t="s">
        <v>1594</v>
      </c>
      <c r="B297" s="49" t="s">
        <v>20</v>
      </c>
      <c r="C297" s="31" t="s">
        <v>4728</v>
      </c>
      <c r="D297" s="49" t="s">
        <v>4729</v>
      </c>
      <c r="E297" s="44">
        <v>44531</v>
      </c>
      <c r="F297" s="45" t="s">
        <v>1201</v>
      </c>
      <c r="G297" s="45" t="s">
        <v>2243</v>
      </c>
      <c r="H297" s="46">
        <v>10</v>
      </c>
      <c r="I297" s="47">
        <v>1</v>
      </c>
      <c r="J297" s="48">
        <v>4032182.49893756</v>
      </c>
      <c r="K297" s="34">
        <v>1149172.0121972</v>
      </c>
      <c r="L297" s="34">
        <v>2883010.48674036</v>
      </c>
      <c r="M297" s="49" t="s">
        <v>2079</v>
      </c>
      <c r="N297" s="49" t="s">
        <v>2089</v>
      </c>
      <c r="O297" s="33" t="s">
        <v>1997</v>
      </c>
      <c r="P297" s="49" t="s">
        <v>2081</v>
      </c>
      <c r="Q297" s="49" t="s">
        <v>2082</v>
      </c>
      <c r="R297" s="49" t="s">
        <v>2083</v>
      </c>
      <c r="S297" s="33" t="s">
        <v>2084</v>
      </c>
      <c r="T297" s="50" t="s">
        <v>2083</v>
      </c>
      <c r="U297" s="35" t="s">
        <v>880</v>
      </c>
      <c r="V297" s="36" t="s">
        <v>664</v>
      </c>
      <c r="W297" s="36" t="s">
        <v>79</v>
      </c>
      <c r="X297" s="36" t="s">
        <v>664</v>
      </c>
      <c r="Y297" s="37"/>
    </row>
    <row r="298" ht="23" customHeight="1" spans="1:25">
      <c r="A298" s="110" t="s">
        <v>1596</v>
      </c>
      <c r="B298" s="49" t="s">
        <v>20</v>
      </c>
      <c r="C298" s="31" t="s">
        <v>4730</v>
      </c>
      <c r="D298" s="49" t="s">
        <v>4731</v>
      </c>
      <c r="E298" s="44">
        <v>45078</v>
      </c>
      <c r="F298" s="45" t="s">
        <v>1111</v>
      </c>
      <c r="G298" s="47" t="s">
        <v>4732</v>
      </c>
      <c r="H298" s="46">
        <v>10</v>
      </c>
      <c r="I298" s="47">
        <v>1</v>
      </c>
      <c r="J298" s="48">
        <v>632238.258235267</v>
      </c>
      <c r="K298" s="34">
        <v>90093.9517985256</v>
      </c>
      <c r="L298" s="34">
        <v>542144.306436741</v>
      </c>
      <c r="M298" s="49" t="s">
        <v>2079</v>
      </c>
      <c r="N298" s="49" t="s">
        <v>2089</v>
      </c>
      <c r="O298" s="33" t="s">
        <v>1997</v>
      </c>
      <c r="P298" s="49" t="s">
        <v>2081</v>
      </c>
      <c r="Q298" s="49" t="s">
        <v>2082</v>
      </c>
      <c r="R298" s="49" t="s">
        <v>2083</v>
      </c>
      <c r="S298" s="33" t="s">
        <v>2084</v>
      </c>
      <c r="T298" s="50" t="s">
        <v>2083</v>
      </c>
      <c r="U298" s="35" t="s">
        <v>1101</v>
      </c>
      <c r="V298" s="36" t="s">
        <v>2128</v>
      </c>
      <c r="W298" s="36" t="s">
        <v>50</v>
      </c>
      <c r="X298" s="36" t="s">
        <v>6851</v>
      </c>
      <c r="Y298" s="37"/>
    </row>
    <row r="299" ht="23" customHeight="1" spans="1:25">
      <c r="A299" s="110" t="s">
        <v>1596</v>
      </c>
      <c r="B299" s="49" t="s">
        <v>20</v>
      </c>
      <c r="C299" s="31" t="s">
        <v>4733</v>
      </c>
      <c r="D299" s="49" t="s">
        <v>4734</v>
      </c>
      <c r="E299" s="44">
        <v>45078</v>
      </c>
      <c r="F299" s="45" t="s">
        <v>1111</v>
      </c>
      <c r="G299" s="47" t="s">
        <v>4735</v>
      </c>
      <c r="H299" s="46">
        <v>10</v>
      </c>
      <c r="I299" s="47">
        <v>1</v>
      </c>
      <c r="J299" s="48">
        <v>815178.086758949</v>
      </c>
      <c r="K299" s="34">
        <v>116162.87736315</v>
      </c>
      <c r="L299" s="34">
        <v>699015.209395799</v>
      </c>
      <c r="M299" s="49" t="s">
        <v>2079</v>
      </c>
      <c r="N299" s="49" t="s">
        <v>2089</v>
      </c>
      <c r="O299" s="33" t="s">
        <v>1997</v>
      </c>
      <c r="P299" s="49" t="s">
        <v>2081</v>
      </c>
      <c r="Q299" s="49" t="s">
        <v>2082</v>
      </c>
      <c r="R299" s="49" t="s">
        <v>2083</v>
      </c>
      <c r="S299" s="33" t="s">
        <v>2084</v>
      </c>
      <c r="T299" s="50" t="s">
        <v>2083</v>
      </c>
      <c r="U299" s="35" t="s">
        <v>1101</v>
      </c>
      <c r="V299" s="36" t="s">
        <v>2128</v>
      </c>
      <c r="W299" s="36" t="s">
        <v>50</v>
      </c>
      <c r="X299" s="36" t="s">
        <v>6851</v>
      </c>
      <c r="Y299" s="37"/>
    </row>
    <row r="300" ht="23" customHeight="1" spans="1:25">
      <c r="A300" s="110" t="s">
        <v>1596</v>
      </c>
      <c r="B300" s="49" t="s">
        <v>20</v>
      </c>
      <c r="C300" s="31" t="s">
        <v>4736</v>
      </c>
      <c r="D300" s="49" t="s">
        <v>4737</v>
      </c>
      <c r="E300" s="44">
        <v>45078</v>
      </c>
      <c r="F300" s="45" t="s">
        <v>1111</v>
      </c>
      <c r="G300" s="47" t="s">
        <v>4735</v>
      </c>
      <c r="H300" s="46">
        <v>10</v>
      </c>
      <c r="I300" s="47">
        <v>1</v>
      </c>
      <c r="J300" s="48">
        <v>817079.050747276</v>
      </c>
      <c r="K300" s="34">
        <v>116433.764731487</v>
      </c>
      <c r="L300" s="34">
        <v>700645.286015789</v>
      </c>
      <c r="M300" s="49" t="s">
        <v>2079</v>
      </c>
      <c r="N300" s="49" t="s">
        <v>2089</v>
      </c>
      <c r="O300" s="33" t="s">
        <v>1997</v>
      </c>
      <c r="P300" s="49" t="s">
        <v>2081</v>
      </c>
      <c r="Q300" s="49" t="s">
        <v>2082</v>
      </c>
      <c r="R300" s="49" t="s">
        <v>2083</v>
      </c>
      <c r="S300" s="33" t="s">
        <v>2084</v>
      </c>
      <c r="T300" s="50" t="s">
        <v>2083</v>
      </c>
      <c r="U300" s="35" t="s">
        <v>1101</v>
      </c>
      <c r="V300" s="36" t="s">
        <v>2128</v>
      </c>
      <c r="W300" s="36" t="s">
        <v>50</v>
      </c>
      <c r="X300" s="36" t="s">
        <v>6851</v>
      </c>
      <c r="Y300" s="37"/>
    </row>
    <row r="301" ht="23" customHeight="1" spans="1:25">
      <c r="A301" s="110" t="s">
        <v>1596</v>
      </c>
      <c r="B301" s="49" t="s">
        <v>20</v>
      </c>
      <c r="C301" s="31" t="s">
        <v>4738</v>
      </c>
      <c r="D301" s="49" t="s">
        <v>4739</v>
      </c>
      <c r="E301" s="44">
        <v>45078</v>
      </c>
      <c r="F301" s="45" t="s">
        <v>1111</v>
      </c>
      <c r="G301" s="47" t="s">
        <v>4740</v>
      </c>
      <c r="H301" s="46">
        <v>10</v>
      </c>
      <c r="I301" s="47">
        <v>1</v>
      </c>
      <c r="J301" s="48">
        <v>528020.703110529</v>
      </c>
      <c r="K301" s="34">
        <v>75242.9501932504</v>
      </c>
      <c r="L301" s="34">
        <v>452777.752917279</v>
      </c>
      <c r="M301" s="49" t="s">
        <v>2079</v>
      </c>
      <c r="N301" s="49" t="s">
        <v>2089</v>
      </c>
      <c r="O301" s="33" t="s">
        <v>1997</v>
      </c>
      <c r="P301" s="49" t="s">
        <v>2081</v>
      </c>
      <c r="Q301" s="49" t="s">
        <v>2082</v>
      </c>
      <c r="R301" s="49" t="s">
        <v>2083</v>
      </c>
      <c r="S301" s="33" t="s">
        <v>2084</v>
      </c>
      <c r="T301" s="50" t="s">
        <v>2083</v>
      </c>
      <c r="U301" s="35" t="s">
        <v>1101</v>
      </c>
      <c r="V301" s="36" t="s">
        <v>2128</v>
      </c>
      <c r="W301" s="36" t="s">
        <v>50</v>
      </c>
      <c r="X301" s="36" t="s">
        <v>6851</v>
      </c>
      <c r="Y301" s="37"/>
    </row>
    <row r="302" ht="23" customHeight="1" spans="1:25">
      <c r="A302" s="110" t="s">
        <v>1596</v>
      </c>
      <c r="B302" s="49" t="s">
        <v>20</v>
      </c>
      <c r="C302" s="31" t="s">
        <v>4741</v>
      </c>
      <c r="D302" s="49" t="s">
        <v>4742</v>
      </c>
      <c r="E302" s="44">
        <v>45078</v>
      </c>
      <c r="F302" s="45" t="s">
        <v>1111</v>
      </c>
      <c r="G302" s="47" t="s">
        <v>4743</v>
      </c>
      <c r="H302" s="46">
        <v>10</v>
      </c>
      <c r="I302" s="47">
        <v>1</v>
      </c>
      <c r="J302" s="48">
        <v>1630244.35210682</v>
      </c>
      <c r="K302" s="34">
        <v>232309.820175222</v>
      </c>
      <c r="L302" s="34">
        <v>1397934.5319316</v>
      </c>
      <c r="M302" s="49" t="s">
        <v>2079</v>
      </c>
      <c r="N302" s="49" t="s">
        <v>2089</v>
      </c>
      <c r="O302" s="33" t="s">
        <v>1997</v>
      </c>
      <c r="P302" s="49" t="s">
        <v>2081</v>
      </c>
      <c r="Q302" s="49" t="s">
        <v>2082</v>
      </c>
      <c r="R302" s="49" t="s">
        <v>2083</v>
      </c>
      <c r="S302" s="33" t="s">
        <v>2084</v>
      </c>
      <c r="T302" s="50" t="s">
        <v>2083</v>
      </c>
      <c r="U302" s="35" t="s">
        <v>1101</v>
      </c>
      <c r="V302" s="36" t="s">
        <v>2128</v>
      </c>
      <c r="W302" s="36" t="s">
        <v>50</v>
      </c>
      <c r="X302" s="36" t="s">
        <v>6851</v>
      </c>
      <c r="Y302" s="37"/>
    </row>
    <row r="303" ht="23" customHeight="1" spans="1:25">
      <c r="A303" s="110" t="s">
        <v>1596</v>
      </c>
      <c r="B303" s="49" t="s">
        <v>20</v>
      </c>
      <c r="C303" s="31" t="s">
        <v>4744</v>
      </c>
      <c r="D303" s="49" t="s">
        <v>4745</v>
      </c>
      <c r="E303" s="44">
        <v>45078</v>
      </c>
      <c r="F303" s="45" t="s">
        <v>1111</v>
      </c>
      <c r="G303" s="47" t="s">
        <v>4735</v>
      </c>
      <c r="H303" s="46">
        <v>10</v>
      </c>
      <c r="I303" s="47">
        <v>1</v>
      </c>
      <c r="J303" s="48">
        <v>815178.086758949</v>
      </c>
      <c r="K303" s="34">
        <v>116162.87736315</v>
      </c>
      <c r="L303" s="34">
        <v>699015.209395799</v>
      </c>
      <c r="M303" s="49" t="s">
        <v>2079</v>
      </c>
      <c r="N303" s="49" t="s">
        <v>2089</v>
      </c>
      <c r="O303" s="33" t="s">
        <v>1997</v>
      </c>
      <c r="P303" s="49" t="s">
        <v>2081</v>
      </c>
      <c r="Q303" s="49" t="s">
        <v>2082</v>
      </c>
      <c r="R303" s="49" t="s">
        <v>2083</v>
      </c>
      <c r="S303" s="33" t="s">
        <v>2084</v>
      </c>
      <c r="T303" s="50" t="s">
        <v>2083</v>
      </c>
      <c r="U303" s="35" t="s">
        <v>1101</v>
      </c>
      <c r="V303" s="36" t="s">
        <v>2128</v>
      </c>
      <c r="W303" s="36" t="s">
        <v>50</v>
      </c>
      <c r="X303" s="36" t="s">
        <v>6851</v>
      </c>
      <c r="Y303" s="37"/>
    </row>
    <row r="304" ht="23" customHeight="1" spans="1:25">
      <c r="A304" s="110" t="s">
        <v>1596</v>
      </c>
      <c r="B304" s="49" t="s">
        <v>20</v>
      </c>
      <c r="C304" s="31" t="s">
        <v>4746</v>
      </c>
      <c r="D304" s="49" t="s">
        <v>4747</v>
      </c>
      <c r="E304" s="44">
        <v>45078</v>
      </c>
      <c r="F304" s="45" t="s">
        <v>1111</v>
      </c>
      <c r="G304" s="47" t="s">
        <v>4748</v>
      </c>
      <c r="H304" s="46">
        <v>10</v>
      </c>
      <c r="I304" s="47">
        <v>1</v>
      </c>
      <c r="J304" s="48">
        <v>1290754.54807388</v>
      </c>
      <c r="K304" s="34">
        <v>183932.523100528</v>
      </c>
      <c r="L304" s="34">
        <v>1106822.02497335</v>
      </c>
      <c r="M304" s="49" t="s">
        <v>2079</v>
      </c>
      <c r="N304" s="49" t="s">
        <v>2089</v>
      </c>
      <c r="O304" s="33" t="s">
        <v>1997</v>
      </c>
      <c r="P304" s="49" t="s">
        <v>2081</v>
      </c>
      <c r="Q304" s="49" t="s">
        <v>2082</v>
      </c>
      <c r="R304" s="49" t="s">
        <v>2083</v>
      </c>
      <c r="S304" s="33" t="s">
        <v>2084</v>
      </c>
      <c r="T304" s="50" t="s">
        <v>2083</v>
      </c>
      <c r="U304" s="35" t="s">
        <v>1101</v>
      </c>
      <c r="V304" s="36" t="s">
        <v>2128</v>
      </c>
      <c r="W304" s="36" t="s">
        <v>50</v>
      </c>
      <c r="X304" s="36" t="s">
        <v>6851</v>
      </c>
      <c r="Y304" s="37"/>
    </row>
    <row r="305" ht="23" customHeight="1" spans="1:25">
      <c r="A305" s="110" t="s">
        <v>1596</v>
      </c>
      <c r="B305" s="49" t="s">
        <v>20</v>
      </c>
      <c r="C305" s="31" t="s">
        <v>4749</v>
      </c>
      <c r="D305" s="49" t="s">
        <v>4750</v>
      </c>
      <c r="E305" s="44">
        <v>45078</v>
      </c>
      <c r="F305" s="45" t="s">
        <v>1111</v>
      </c>
      <c r="G305" s="47" t="s">
        <v>4740</v>
      </c>
      <c r="H305" s="46">
        <v>10</v>
      </c>
      <c r="I305" s="47">
        <v>1</v>
      </c>
      <c r="J305" s="48">
        <v>527461.596055139</v>
      </c>
      <c r="K305" s="34">
        <v>75163.2774378573</v>
      </c>
      <c r="L305" s="34">
        <v>452298.318617282</v>
      </c>
      <c r="M305" s="49" t="s">
        <v>2079</v>
      </c>
      <c r="N305" s="49" t="s">
        <v>2089</v>
      </c>
      <c r="O305" s="33" t="s">
        <v>1997</v>
      </c>
      <c r="P305" s="49" t="s">
        <v>2081</v>
      </c>
      <c r="Q305" s="49" t="s">
        <v>2082</v>
      </c>
      <c r="R305" s="49" t="s">
        <v>2083</v>
      </c>
      <c r="S305" s="33" t="s">
        <v>2084</v>
      </c>
      <c r="T305" s="50" t="s">
        <v>2083</v>
      </c>
      <c r="U305" s="35" t="s">
        <v>1101</v>
      </c>
      <c r="V305" s="36" t="s">
        <v>2128</v>
      </c>
      <c r="W305" s="36" t="s">
        <v>50</v>
      </c>
      <c r="X305" s="36" t="s">
        <v>6851</v>
      </c>
      <c r="Y305" s="37"/>
    </row>
    <row r="306" ht="23" customHeight="1" spans="1:25">
      <c r="A306" s="110" t="s">
        <v>1596</v>
      </c>
      <c r="B306" s="49" t="s">
        <v>20</v>
      </c>
      <c r="C306" s="31" t="s">
        <v>4751</v>
      </c>
      <c r="D306" s="49" t="s">
        <v>4752</v>
      </c>
      <c r="E306" s="44">
        <v>45078</v>
      </c>
      <c r="F306" s="45" t="s">
        <v>1111</v>
      </c>
      <c r="G306" s="47" t="s">
        <v>4753</v>
      </c>
      <c r="H306" s="46">
        <v>10</v>
      </c>
      <c r="I306" s="47">
        <v>1</v>
      </c>
      <c r="J306" s="48">
        <v>3164210.46927545</v>
      </c>
      <c r="K306" s="34">
        <v>450899.991871752</v>
      </c>
      <c r="L306" s="34">
        <v>2713310.4774037</v>
      </c>
      <c r="M306" s="49" t="s">
        <v>2079</v>
      </c>
      <c r="N306" s="49" t="s">
        <v>2089</v>
      </c>
      <c r="O306" s="33" t="s">
        <v>1997</v>
      </c>
      <c r="P306" s="49" t="s">
        <v>2081</v>
      </c>
      <c r="Q306" s="49" t="s">
        <v>2082</v>
      </c>
      <c r="R306" s="49" t="s">
        <v>2083</v>
      </c>
      <c r="S306" s="33" t="s">
        <v>2084</v>
      </c>
      <c r="T306" s="50" t="s">
        <v>2083</v>
      </c>
      <c r="U306" s="35" t="s">
        <v>1101</v>
      </c>
      <c r="V306" s="36" t="s">
        <v>2128</v>
      </c>
      <c r="W306" s="36" t="s">
        <v>50</v>
      </c>
      <c r="X306" s="36" t="s">
        <v>6851</v>
      </c>
      <c r="Y306" s="37"/>
    </row>
    <row r="307" ht="23" customHeight="1" spans="1:25">
      <c r="A307" s="110" t="s">
        <v>1596</v>
      </c>
      <c r="B307" s="49" t="s">
        <v>20</v>
      </c>
      <c r="C307" s="31" t="s">
        <v>4754</v>
      </c>
      <c r="D307" s="49" t="s">
        <v>4755</v>
      </c>
      <c r="E307" s="44">
        <v>45078</v>
      </c>
      <c r="F307" s="45" t="s">
        <v>1111</v>
      </c>
      <c r="G307" s="47" t="s">
        <v>4756</v>
      </c>
      <c r="H307" s="46">
        <v>10</v>
      </c>
      <c r="I307" s="47">
        <v>1</v>
      </c>
      <c r="J307" s="48">
        <v>2538681.49570486</v>
      </c>
      <c r="K307" s="34">
        <v>361762.113137943</v>
      </c>
      <c r="L307" s="34">
        <v>2176919.38256692</v>
      </c>
      <c r="M307" s="49" t="s">
        <v>2079</v>
      </c>
      <c r="N307" s="49" t="s">
        <v>2089</v>
      </c>
      <c r="O307" s="33" t="s">
        <v>1997</v>
      </c>
      <c r="P307" s="49" t="s">
        <v>2081</v>
      </c>
      <c r="Q307" s="49" t="s">
        <v>2082</v>
      </c>
      <c r="R307" s="49" t="s">
        <v>2083</v>
      </c>
      <c r="S307" s="33" t="s">
        <v>2084</v>
      </c>
      <c r="T307" s="50" t="s">
        <v>2083</v>
      </c>
      <c r="U307" s="35" t="s">
        <v>1101</v>
      </c>
      <c r="V307" s="36" t="s">
        <v>2128</v>
      </c>
      <c r="W307" s="36" t="s">
        <v>50</v>
      </c>
      <c r="X307" s="36" t="s">
        <v>6851</v>
      </c>
      <c r="Y307" s="37"/>
    </row>
    <row r="308" ht="23" customHeight="1" spans="1:25">
      <c r="A308" s="110" t="s">
        <v>1596</v>
      </c>
      <c r="B308" s="49" t="s">
        <v>20</v>
      </c>
      <c r="C308" s="31" t="s">
        <v>4757</v>
      </c>
      <c r="D308" s="49" t="s">
        <v>4758</v>
      </c>
      <c r="E308" s="44">
        <v>45078</v>
      </c>
      <c r="F308" s="45" t="s">
        <v>1111</v>
      </c>
      <c r="G308" s="47" t="s">
        <v>4759</v>
      </c>
      <c r="H308" s="46">
        <v>10</v>
      </c>
      <c r="I308" s="47">
        <v>1</v>
      </c>
      <c r="J308" s="48">
        <v>2445422.43886577</v>
      </c>
      <c r="K308" s="34">
        <v>348472.697538372</v>
      </c>
      <c r="L308" s="34">
        <v>2096949.7413274</v>
      </c>
      <c r="M308" s="49" t="s">
        <v>2079</v>
      </c>
      <c r="N308" s="49" t="s">
        <v>2089</v>
      </c>
      <c r="O308" s="33" t="s">
        <v>1997</v>
      </c>
      <c r="P308" s="49" t="s">
        <v>2081</v>
      </c>
      <c r="Q308" s="49" t="s">
        <v>2082</v>
      </c>
      <c r="R308" s="49" t="s">
        <v>2083</v>
      </c>
      <c r="S308" s="33" t="s">
        <v>2084</v>
      </c>
      <c r="T308" s="50" t="s">
        <v>2083</v>
      </c>
      <c r="U308" s="35" t="s">
        <v>1101</v>
      </c>
      <c r="V308" s="36" t="s">
        <v>2128</v>
      </c>
      <c r="W308" s="36" t="s">
        <v>50</v>
      </c>
      <c r="X308" s="36" t="s">
        <v>6851</v>
      </c>
      <c r="Y308" s="37"/>
    </row>
    <row r="309" ht="23" customHeight="1" spans="1:25">
      <c r="A309" s="110" t="s">
        <v>1596</v>
      </c>
      <c r="B309" s="49" t="s">
        <v>20</v>
      </c>
      <c r="C309" s="31" t="s">
        <v>4760</v>
      </c>
      <c r="D309" s="49" t="s">
        <v>4089</v>
      </c>
      <c r="E309" s="44">
        <v>45078</v>
      </c>
      <c r="F309" s="45" t="s">
        <v>1111</v>
      </c>
      <c r="G309" s="47" t="s">
        <v>4761</v>
      </c>
      <c r="H309" s="46">
        <v>10</v>
      </c>
      <c r="I309" s="47">
        <v>1</v>
      </c>
      <c r="J309" s="48">
        <v>208323.288838398</v>
      </c>
      <c r="K309" s="34">
        <v>29686.0686594717</v>
      </c>
      <c r="L309" s="34">
        <v>178637.220178926</v>
      </c>
      <c r="M309" s="49" t="s">
        <v>2079</v>
      </c>
      <c r="N309" s="49" t="s">
        <v>2089</v>
      </c>
      <c r="O309" s="33" t="s">
        <v>1997</v>
      </c>
      <c r="P309" s="49" t="s">
        <v>2081</v>
      </c>
      <c r="Q309" s="49" t="s">
        <v>2082</v>
      </c>
      <c r="R309" s="49" t="s">
        <v>2083</v>
      </c>
      <c r="S309" s="33" t="s">
        <v>2084</v>
      </c>
      <c r="T309" s="50" t="s">
        <v>2083</v>
      </c>
      <c r="U309" s="35" t="s">
        <v>1101</v>
      </c>
      <c r="V309" s="36" t="s">
        <v>2128</v>
      </c>
      <c r="W309" s="36" t="s">
        <v>50</v>
      </c>
      <c r="X309" s="36" t="s">
        <v>6851</v>
      </c>
      <c r="Y309" s="37"/>
    </row>
    <row r="310" ht="23" customHeight="1" spans="1:25">
      <c r="A310" s="110" t="s">
        <v>1596</v>
      </c>
      <c r="B310" s="49" t="s">
        <v>20</v>
      </c>
      <c r="C310" s="31" t="s">
        <v>4762</v>
      </c>
      <c r="D310" s="49" t="s">
        <v>4763</v>
      </c>
      <c r="E310" s="44">
        <v>45078</v>
      </c>
      <c r="F310" s="45" t="s">
        <v>1111</v>
      </c>
      <c r="G310" s="47" t="s">
        <v>4764</v>
      </c>
      <c r="H310" s="46">
        <v>10</v>
      </c>
      <c r="I310" s="47">
        <v>1</v>
      </c>
      <c r="J310" s="48">
        <v>1217176.05958452</v>
      </c>
      <c r="K310" s="34">
        <v>173447.588490794</v>
      </c>
      <c r="L310" s="34">
        <v>1043728.47109373</v>
      </c>
      <c r="M310" s="49" t="s">
        <v>2079</v>
      </c>
      <c r="N310" s="49" t="s">
        <v>2089</v>
      </c>
      <c r="O310" s="33" t="s">
        <v>1997</v>
      </c>
      <c r="P310" s="49" t="s">
        <v>2081</v>
      </c>
      <c r="Q310" s="49" t="s">
        <v>2082</v>
      </c>
      <c r="R310" s="49" t="s">
        <v>2083</v>
      </c>
      <c r="S310" s="33" t="s">
        <v>2084</v>
      </c>
      <c r="T310" s="50" t="s">
        <v>2083</v>
      </c>
      <c r="U310" s="35" t="s">
        <v>1101</v>
      </c>
      <c r="V310" s="36" t="s">
        <v>2128</v>
      </c>
      <c r="W310" s="36" t="s">
        <v>50</v>
      </c>
      <c r="X310" s="36" t="s">
        <v>6851</v>
      </c>
      <c r="Y310" s="37"/>
    </row>
    <row r="311" ht="23" customHeight="1" spans="1:25">
      <c r="A311" s="110" t="s">
        <v>1596</v>
      </c>
      <c r="B311" s="49" t="s">
        <v>20</v>
      </c>
      <c r="C311" s="31" t="s">
        <v>4765</v>
      </c>
      <c r="D311" s="49" t="s">
        <v>2640</v>
      </c>
      <c r="E311" s="44">
        <v>45078</v>
      </c>
      <c r="F311" s="45" t="s">
        <v>1111</v>
      </c>
      <c r="G311" s="47" t="s">
        <v>4766</v>
      </c>
      <c r="H311" s="46">
        <v>10</v>
      </c>
      <c r="I311" s="47">
        <v>1</v>
      </c>
      <c r="J311" s="48">
        <v>1342527.86140301</v>
      </c>
      <c r="K311" s="34">
        <v>191310.220249929</v>
      </c>
      <c r="L311" s="34">
        <v>1151217.64115308</v>
      </c>
      <c r="M311" s="49" t="s">
        <v>2079</v>
      </c>
      <c r="N311" s="49" t="s">
        <v>2089</v>
      </c>
      <c r="O311" s="33" t="s">
        <v>1997</v>
      </c>
      <c r="P311" s="49" t="s">
        <v>2081</v>
      </c>
      <c r="Q311" s="49" t="s">
        <v>2082</v>
      </c>
      <c r="R311" s="49" t="s">
        <v>2083</v>
      </c>
      <c r="S311" s="33" t="s">
        <v>2084</v>
      </c>
      <c r="T311" s="50" t="s">
        <v>2083</v>
      </c>
      <c r="U311" s="35" t="s">
        <v>1101</v>
      </c>
      <c r="V311" s="36" t="s">
        <v>2128</v>
      </c>
      <c r="W311" s="36" t="s">
        <v>50</v>
      </c>
      <c r="X311" s="36" t="s">
        <v>6851</v>
      </c>
      <c r="Y311" s="37"/>
    </row>
    <row r="312" ht="23" customHeight="1" spans="1:25">
      <c r="A312" s="110" t="s">
        <v>1596</v>
      </c>
      <c r="B312" s="49" t="s">
        <v>20</v>
      </c>
      <c r="C312" s="31" t="s">
        <v>4767</v>
      </c>
      <c r="D312" s="49" t="s">
        <v>4768</v>
      </c>
      <c r="E312" s="44">
        <v>45078</v>
      </c>
      <c r="F312" s="45" t="s">
        <v>1111</v>
      </c>
      <c r="G312" s="47" t="s">
        <v>4769</v>
      </c>
      <c r="H312" s="46">
        <v>10</v>
      </c>
      <c r="I312" s="47">
        <v>1</v>
      </c>
      <c r="J312" s="48">
        <v>88674.3789848898</v>
      </c>
      <c r="K312" s="34">
        <v>12636.0990053468</v>
      </c>
      <c r="L312" s="34">
        <v>76038.279979543</v>
      </c>
      <c r="M312" s="49" t="s">
        <v>2079</v>
      </c>
      <c r="N312" s="49" t="s">
        <v>2089</v>
      </c>
      <c r="O312" s="33" t="s">
        <v>1997</v>
      </c>
      <c r="P312" s="49" t="s">
        <v>2081</v>
      </c>
      <c r="Q312" s="49" t="s">
        <v>2082</v>
      </c>
      <c r="R312" s="49" t="s">
        <v>2083</v>
      </c>
      <c r="S312" s="33" t="s">
        <v>2084</v>
      </c>
      <c r="T312" s="50" t="s">
        <v>2083</v>
      </c>
      <c r="U312" s="35" t="s">
        <v>1101</v>
      </c>
      <c r="V312" s="36" t="s">
        <v>2128</v>
      </c>
      <c r="W312" s="36" t="s">
        <v>50</v>
      </c>
      <c r="X312" s="36" t="s">
        <v>6851</v>
      </c>
      <c r="Y312" s="37"/>
    </row>
    <row r="313" ht="23" customHeight="1" spans="1:25">
      <c r="A313" s="110" t="s">
        <v>1596</v>
      </c>
      <c r="B313" s="49" t="s">
        <v>20</v>
      </c>
      <c r="C313" s="31" t="s">
        <v>4770</v>
      </c>
      <c r="D313" s="49" t="s">
        <v>4532</v>
      </c>
      <c r="E313" s="44">
        <v>45078</v>
      </c>
      <c r="F313" s="45" t="s">
        <v>1111</v>
      </c>
      <c r="G313" s="47" t="s">
        <v>4771</v>
      </c>
      <c r="H313" s="46">
        <v>10</v>
      </c>
      <c r="I313" s="47">
        <v>1</v>
      </c>
      <c r="J313" s="48">
        <v>1356058.25214345</v>
      </c>
      <c r="K313" s="34">
        <v>193238.300930442</v>
      </c>
      <c r="L313" s="34">
        <v>1162819.95121301</v>
      </c>
      <c r="M313" s="49" t="s">
        <v>2079</v>
      </c>
      <c r="N313" s="49" t="s">
        <v>2089</v>
      </c>
      <c r="O313" s="33" t="s">
        <v>1997</v>
      </c>
      <c r="P313" s="49" t="s">
        <v>2081</v>
      </c>
      <c r="Q313" s="49" t="s">
        <v>2082</v>
      </c>
      <c r="R313" s="49" t="s">
        <v>2083</v>
      </c>
      <c r="S313" s="33" t="s">
        <v>2084</v>
      </c>
      <c r="T313" s="50" t="s">
        <v>2083</v>
      </c>
      <c r="U313" s="35" t="s">
        <v>1101</v>
      </c>
      <c r="V313" s="36" t="s">
        <v>2128</v>
      </c>
      <c r="W313" s="36" t="s">
        <v>50</v>
      </c>
      <c r="X313" s="36" t="s">
        <v>6851</v>
      </c>
      <c r="Y313" s="37"/>
    </row>
    <row r="314" ht="23" customHeight="1" spans="1:25">
      <c r="A314" s="110" t="s">
        <v>1596</v>
      </c>
      <c r="B314" s="49" t="s">
        <v>20</v>
      </c>
      <c r="C314" s="31" t="s">
        <v>4772</v>
      </c>
      <c r="D314" s="49" t="s">
        <v>4773</v>
      </c>
      <c r="E314" s="44">
        <v>45078</v>
      </c>
      <c r="F314" s="45" t="s">
        <v>1111</v>
      </c>
      <c r="G314" s="47" t="s">
        <v>4774</v>
      </c>
      <c r="H314" s="46">
        <v>10</v>
      </c>
      <c r="I314" s="47">
        <v>1</v>
      </c>
      <c r="J314" s="48">
        <v>222412.786634232</v>
      </c>
      <c r="K314" s="34">
        <v>31693.8220953781</v>
      </c>
      <c r="L314" s="34">
        <v>190718.964538854</v>
      </c>
      <c r="M314" s="49" t="s">
        <v>2079</v>
      </c>
      <c r="N314" s="49" t="s">
        <v>2089</v>
      </c>
      <c r="O314" s="33" t="s">
        <v>1997</v>
      </c>
      <c r="P314" s="49" t="s">
        <v>2081</v>
      </c>
      <c r="Q314" s="49" t="s">
        <v>2082</v>
      </c>
      <c r="R314" s="49" t="s">
        <v>2083</v>
      </c>
      <c r="S314" s="33" t="s">
        <v>2084</v>
      </c>
      <c r="T314" s="50" t="s">
        <v>2083</v>
      </c>
      <c r="U314" s="35" t="s">
        <v>1101</v>
      </c>
      <c r="V314" s="36" t="s">
        <v>2128</v>
      </c>
      <c r="W314" s="36" t="s">
        <v>50</v>
      </c>
      <c r="X314" s="36" t="s">
        <v>6851</v>
      </c>
      <c r="Y314" s="37"/>
    </row>
    <row r="315" ht="23" customHeight="1" spans="1:25">
      <c r="A315" s="110" t="s">
        <v>1596</v>
      </c>
      <c r="B315" s="49" t="s">
        <v>20</v>
      </c>
      <c r="C315" s="31" t="s">
        <v>4775</v>
      </c>
      <c r="D315" s="49" t="s">
        <v>4776</v>
      </c>
      <c r="E315" s="44">
        <v>45078</v>
      </c>
      <c r="F315" s="45" t="s">
        <v>1111</v>
      </c>
      <c r="G315" s="47" t="s">
        <v>4777</v>
      </c>
      <c r="H315" s="46">
        <v>10</v>
      </c>
      <c r="I315" s="47">
        <v>1</v>
      </c>
      <c r="J315" s="48">
        <v>177684.222203014</v>
      </c>
      <c r="K315" s="34">
        <v>25320.0016639295</v>
      </c>
      <c r="L315" s="34">
        <v>152364.220539085</v>
      </c>
      <c r="M315" s="49" t="s">
        <v>2079</v>
      </c>
      <c r="N315" s="49" t="s">
        <v>2089</v>
      </c>
      <c r="O315" s="33" t="s">
        <v>1997</v>
      </c>
      <c r="P315" s="49" t="s">
        <v>2081</v>
      </c>
      <c r="Q315" s="49" t="s">
        <v>2082</v>
      </c>
      <c r="R315" s="49" t="s">
        <v>2083</v>
      </c>
      <c r="S315" s="33" t="s">
        <v>2084</v>
      </c>
      <c r="T315" s="50" t="s">
        <v>2083</v>
      </c>
      <c r="U315" s="35" t="s">
        <v>1101</v>
      </c>
      <c r="V315" s="36" t="s">
        <v>2128</v>
      </c>
      <c r="W315" s="36" t="s">
        <v>50</v>
      </c>
      <c r="X315" s="36" t="s">
        <v>6851</v>
      </c>
      <c r="Y315" s="37"/>
    </row>
    <row r="316" ht="23" customHeight="1" spans="1:25">
      <c r="A316" s="110" t="s">
        <v>1596</v>
      </c>
      <c r="B316" s="49" t="s">
        <v>20</v>
      </c>
      <c r="C316" s="31" t="s">
        <v>4778</v>
      </c>
      <c r="D316" s="49" t="s">
        <v>4779</v>
      </c>
      <c r="E316" s="44">
        <v>45078</v>
      </c>
      <c r="F316" s="45" t="s">
        <v>1111</v>
      </c>
      <c r="G316" s="47" t="s">
        <v>4780</v>
      </c>
      <c r="H316" s="46">
        <v>10</v>
      </c>
      <c r="I316" s="47">
        <v>1</v>
      </c>
      <c r="J316" s="48">
        <v>161805.581829931</v>
      </c>
      <c r="K316" s="34">
        <v>23057.2954107652</v>
      </c>
      <c r="L316" s="34">
        <v>138748.286419166</v>
      </c>
      <c r="M316" s="49" t="s">
        <v>2079</v>
      </c>
      <c r="N316" s="49" t="s">
        <v>2089</v>
      </c>
      <c r="O316" s="33" t="s">
        <v>1997</v>
      </c>
      <c r="P316" s="49" t="s">
        <v>2081</v>
      </c>
      <c r="Q316" s="49" t="s">
        <v>2082</v>
      </c>
      <c r="R316" s="49" t="s">
        <v>2083</v>
      </c>
      <c r="S316" s="33" t="s">
        <v>2084</v>
      </c>
      <c r="T316" s="50" t="s">
        <v>2083</v>
      </c>
      <c r="U316" s="35" t="s">
        <v>1101</v>
      </c>
      <c r="V316" s="36" t="s">
        <v>2128</v>
      </c>
      <c r="W316" s="36" t="s">
        <v>50</v>
      </c>
      <c r="X316" s="36" t="s">
        <v>6851</v>
      </c>
      <c r="Y316" s="37"/>
    </row>
    <row r="317" ht="23" customHeight="1" spans="1:25">
      <c r="A317" s="110" t="s">
        <v>1596</v>
      </c>
      <c r="B317" s="49" t="s">
        <v>20</v>
      </c>
      <c r="C317" s="31" t="s">
        <v>4781</v>
      </c>
      <c r="D317" s="49" t="s">
        <v>4782</v>
      </c>
      <c r="E317" s="44">
        <v>45078</v>
      </c>
      <c r="F317" s="45" t="s">
        <v>1111</v>
      </c>
      <c r="G317" s="45" t="s">
        <v>2078</v>
      </c>
      <c r="H317" s="46">
        <v>10</v>
      </c>
      <c r="I317" s="47">
        <v>1</v>
      </c>
      <c r="J317" s="48">
        <v>1909238.77274654</v>
      </c>
      <c r="K317" s="34">
        <v>272066.525116382</v>
      </c>
      <c r="L317" s="34">
        <v>1637172.24763016</v>
      </c>
      <c r="M317" s="49" t="s">
        <v>2079</v>
      </c>
      <c r="N317" s="49" t="s">
        <v>2089</v>
      </c>
      <c r="O317" s="33" t="s">
        <v>1997</v>
      </c>
      <c r="P317" s="49" t="s">
        <v>2081</v>
      </c>
      <c r="Q317" s="49" t="s">
        <v>2082</v>
      </c>
      <c r="R317" s="49" t="s">
        <v>2083</v>
      </c>
      <c r="S317" s="33" t="s">
        <v>2084</v>
      </c>
      <c r="T317" s="50" t="s">
        <v>2083</v>
      </c>
      <c r="U317" s="35" t="s">
        <v>1101</v>
      </c>
      <c r="V317" s="36" t="s">
        <v>2128</v>
      </c>
      <c r="W317" s="36" t="s">
        <v>50</v>
      </c>
      <c r="X317" s="36" t="s">
        <v>6851</v>
      </c>
      <c r="Y317" s="37"/>
    </row>
    <row r="318" ht="23" customHeight="1" spans="1:25">
      <c r="A318" s="110" t="s">
        <v>1596</v>
      </c>
      <c r="B318" s="49" t="s">
        <v>20</v>
      </c>
      <c r="C318" s="31" t="s">
        <v>4783</v>
      </c>
      <c r="D318" s="49" t="s">
        <v>4784</v>
      </c>
      <c r="E318" s="44">
        <v>45078</v>
      </c>
      <c r="F318" s="45" t="s">
        <v>1111</v>
      </c>
      <c r="G318" s="47" t="s">
        <v>4785</v>
      </c>
      <c r="H318" s="46">
        <v>10</v>
      </c>
      <c r="I318" s="47">
        <v>1</v>
      </c>
      <c r="J318" s="48">
        <v>800417.660496647</v>
      </c>
      <c r="K318" s="34">
        <v>114059.516620772</v>
      </c>
      <c r="L318" s="34">
        <v>686358.143875875</v>
      </c>
      <c r="M318" s="49" t="s">
        <v>2079</v>
      </c>
      <c r="N318" s="49" t="s">
        <v>2089</v>
      </c>
      <c r="O318" s="33" t="s">
        <v>1997</v>
      </c>
      <c r="P318" s="49" t="s">
        <v>2081</v>
      </c>
      <c r="Q318" s="49" t="s">
        <v>2082</v>
      </c>
      <c r="R318" s="49" t="s">
        <v>2083</v>
      </c>
      <c r="S318" s="33" t="s">
        <v>2084</v>
      </c>
      <c r="T318" s="50" t="s">
        <v>2083</v>
      </c>
      <c r="U318" s="35" t="s">
        <v>1101</v>
      </c>
      <c r="V318" s="36" t="s">
        <v>2128</v>
      </c>
      <c r="W318" s="36" t="s">
        <v>50</v>
      </c>
      <c r="X318" s="36" t="s">
        <v>6851</v>
      </c>
      <c r="Y318" s="37"/>
    </row>
    <row r="319" ht="23" customHeight="1" spans="1:25">
      <c r="A319" s="110" t="s">
        <v>1596</v>
      </c>
      <c r="B319" s="49" t="s">
        <v>20</v>
      </c>
      <c r="C319" s="31" t="s">
        <v>4786</v>
      </c>
      <c r="D319" s="49" t="s">
        <v>2475</v>
      </c>
      <c r="E319" s="44">
        <v>45078</v>
      </c>
      <c r="F319" s="45" t="s">
        <v>1111</v>
      </c>
      <c r="G319" s="47" t="s">
        <v>4787</v>
      </c>
      <c r="H319" s="46">
        <v>3</v>
      </c>
      <c r="I319" s="47">
        <v>1</v>
      </c>
      <c r="J319" s="48">
        <v>153195.333176922</v>
      </c>
      <c r="K319" s="34">
        <v>72767.7832590379</v>
      </c>
      <c r="L319" s="34">
        <v>80427.5499178841</v>
      </c>
      <c r="M319" s="49" t="s">
        <v>2079</v>
      </c>
      <c r="N319" s="49" t="s">
        <v>2089</v>
      </c>
      <c r="O319" s="33" t="s">
        <v>1997</v>
      </c>
      <c r="P319" s="49" t="s">
        <v>2081</v>
      </c>
      <c r="Q319" s="49" t="s">
        <v>2082</v>
      </c>
      <c r="R319" s="49" t="s">
        <v>2083</v>
      </c>
      <c r="S319" s="33" t="s">
        <v>2084</v>
      </c>
      <c r="T319" s="50" t="s">
        <v>2083</v>
      </c>
      <c r="U319" s="35" t="s">
        <v>1101</v>
      </c>
      <c r="V319" s="36" t="s">
        <v>2128</v>
      </c>
      <c r="W319" s="36" t="s">
        <v>50</v>
      </c>
      <c r="X319" s="36" t="s">
        <v>6851</v>
      </c>
      <c r="Y319" s="37"/>
    </row>
    <row r="320" ht="23" customHeight="1" spans="1:25">
      <c r="A320" s="110" t="s">
        <v>1596</v>
      </c>
      <c r="B320" s="49" t="s">
        <v>20</v>
      </c>
      <c r="C320" s="31" t="s">
        <v>4788</v>
      </c>
      <c r="D320" s="49" t="s">
        <v>2108</v>
      </c>
      <c r="E320" s="44">
        <v>45078</v>
      </c>
      <c r="F320" s="45" t="s">
        <v>1111</v>
      </c>
      <c r="G320" s="45" t="s">
        <v>2778</v>
      </c>
      <c r="H320" s="46">
        <v>5</v>
      </c>
      <c r="I320" s="47">
        <v>1</v>
      </c>
      <c r="J320" s="48">
        <v>11182.1411078045</v>
      </c>
      <c r="K320" s="34">
        <v>3186.91021572428</v>
      </c>
      <c r="L320" s="34">
        <v>7995.23089208022</v>
      </c>
      <c r="M320" s="49" t="s">
        <v>2079</v>
      </c>
      <c r="N320" s="49" t="s">
        <v>2089</v>
      </c>
      <c r="O320" s="33" t="s">
        <v>1997</v>
      </c>
      <c r="P320" s="49" t="s">
        <v>2081</v>
      </c>
      <c r="Q320" s="49" t="s">
        <v>2082</v>
      </c>
      <c r="R320" s="49" t="s">
        <v>2083</v>
      </c>
      <c r="S320" s="33" t="s">
        <v>2084</v>
      </c>
      <c r="T320" s="50" t="s">
        <v>2083</v>
      </c>
      <c r="U320" s="35" t="s">
        <v>1101</v>
      </c>
      <c r="V320" s="36" t="s">
        <v>2128</v>
      </c>
      <c r="W320" s="36" t="s">
        <v>50</v>
      </c>
      <c r="X320" s="36" t="s">
        <v>6851</v>
      </c>
      <c r="Y320" s="37"/>
    </row>
    <row r="321" ht="23" customHeight="1" spans="1:25">
      <c r="A321" s="110" t="s">
        <v>1596</v>
      </c>
      <c r="B321" s="49" t="s">
        <v>20</v>
      </c>
      <c r="C321" s="31" t="s">
        <v>4789</v>
      </c>
      <c r="D321" s="49" t="s">
        <v>4790</v>
      </c>
      <c r="E321" s="44">
        <v>45078</v>
      </c>
      <c r="F321" s="45" t="s">
        <v>1111</v>
      </c>
      <c r="G321" s="45" t="s">
        <v>2078</v>
      </c>
      <c r="H321" s="46">
        <v>10</v>
      </c>
      <c r="I321" s="47">
        <v>1</v>
      </c>
      <c r="J321" s="48">
        <v>80175.9517429584</v>
      </c>
      <c r="K321" s="34">
        <v>11425.0731233716</v>
      </c>
      <c r="L321" s="34">
        <v>68750.8786195868</v>
      </c>
      <c r="M321" s="49" t="s">
        <v>2079</v>
      </c>
      <c r="N321" s="49" t="s">
        <v>2096</v>
      </c>
      <c r="O321" s="33" t="s">
        <v>1997</v>
      </c>
      <c r="P321" s="49" t="s">
        <v>2081</v>
      </c>
      <c r="Q321" s="49" t="s">
        <v>2082</v>
      </c>
      <c r="R321" s="49" t="s">
        <v>2083</v>
      </c>
      <c r="S321" s="33" t="s">
        <v>2084</v>
      </c>
      <c r="T321" s="50" t="s">
        <v>2083</v>
      </c>
      <c r="U321" s="35" t="s">
        <v>1101</v>
      </c>
      <c r="V321" s="36" t="s">
        <v>2128</v>
      </c>
      <c r="W321" s="36" t="s">
        <v>50</v>
      </c>
      <c r="X321" s="36" t="s">
        <v>6851</v>
      </c>
      <c r="Y321" s="37"/>
    </row>
    <row r="322" ht="23" customHeight="1" spans="1:25">
      <c r="A322" s="110" t="s">
        <v>1596</v>
      </c>
      <c r="B322" s="49" t="s">
        <v>20</v>
      </c>
      <c r="C322" s="31" t="s">
        <v>4791</v>
      </c>
      <c r="D322" s="49" t="s">
        <v>4792</v>
      </c>
      <c r="E322" s="44">
        <v>45078</v>
      </c>
      <c r="F322" s="45" t="s">
        <v>1111</v>
      </c>
      <c r="G322" s="45" t="s">
        <v>2169</v>
      </c>
      <c r="H322" s="46">
        <v>10</v>
      </c>
      <c r="I322" s="47">
        <v>1</v>
      </c>
      <c r="J322" s="48">
        <v>75000</v>
      </c>
      <c r="K322" s="34">
        <v>10687.5</v>
      </c>
      <c r="L322" s="34">
        <v>64312.5</v>
      </c>
      <c r="M322" s="49" t="s">
        <v>2079</v>
      </c>
      <c r="N322" s="49" t="s">
        <v>2096</v>
      </c>
      <c r="O322" s="33" t="s">
        <v>1997</v>
      </c>
      <c r="P322" s="49" t="s">
        <v>2081</v>
      </c>
      <c r="Q322" s="49" t="s">
        <v>2082</v>
      </c>
      <c r="R322" s="49" t="s">
        <v>2083</v>
      </c>
      <c r="S322" s="33" t="s">
        <v>2084</v>
      </c>
      <c r="T322" s="50" t="s">
        <v>2083</v>
      </c>
      <c r="U322" s="35" t="s">
        <v>1101</v>
      </c>
      <c r="V322" s="36" t="s">
        <v>2128</v>
      </c>
      <c r="W322" s="36" t="s">
        <v>50</v>
      </c>
      <c r="X322" s="36" t="s">
        <v>6851</v>
      </c>
      <c r="Y322" s="37"/>
    </row>
    <row r="323" ht="23" customHeight="1" spans="1:25">
      <c r="A323" s="110" t="s">
        <v>1596</v>
      </c>
      <c r="B323" s="49" t="s">
        <v>20</v>
      </c>
      <c r="C323" s="31" t="s">
        <v>4793</v>
      </c>
      <c r="D323" s="49" t="s">
        <v>4794</v>
      </c>
      <c r="E323" s="44">
        <v>45078</v>
      </c>
      <c r="F323" s="45" t="s">
        <v>1111</v>
      </c>
      <c r="G323" s="45" t="s">
        <v>2169</v>
      </c>
      <c r="H323" s="46">
        <v>10</v>
      </c>
      <c r="I323" s="47">
        <v>1</v>
      </c>
      <c r="J323" s="48">
        <v>33000</v>
      </c>
      <c r="K323" s="34">
        <v>4702.5</v>
      </c>
      <c r="L323" s="34">
        <v>28297.5</v>
      </c>
      <c r="M323" s="49" t="s">
        <v>2079</v>
      </c>
      <c r="N323" s="49" t="s">
        <v>2096</v>
      </c>
      <c r="O323" s="33" t="s">
        <v>1997</v>
      </c>
      <c r="P323" s="49" t="s">
        <v>2081</v>
      </c>
      <c r="Q323" s="49" t="s">
        <v>2082</v>
      </c>
      <c r="R323" s="49" t="s">
        <v>2083</v>
      </c>
      <c r="S323" s="33" t="s">
        <v>2084</v>
      </c>
      <c r="T323" s="50" t="s">
        <v>2083</v>
      </c>
      <c r="U323" s="35" t="s">
        <v>1101</v>
      </c>
      <c r="V323" s="36" t="s">
        <v>2128</v>
      </c>
      <c r="W323" s="36" t="s">
        <v>50</v>
      </c>
      <c r="X323" s="36" t="s">
        <v>6851</v>
      </c>
      <c r="Y323" s="37"/>
    </row>
    <row r="324" ht="23" customHeight="1" spans="1:25">
      <c r="A324" s="110" t="s">
        <v>1596</v>
      </c>
      <c r="B324" s="49" t="s">
        <v>20</v>
      </c>
      <c r="C324" s="31" t="s">
        <v>4795</v>
      </c>
      <c r="D324" s="49" t="s">
        <v>4796</v>
      </c>
      <c r="E324" s="44">
        <v>45078</v>
      </c>
      <c r="F324" s="45" t="s">
        <v>1111</v>
      </c>
      <c r="G324" s="45" t="s">
        <v>2169</v>
      </c>
      <c r="H324" s="46">
        <v>10</v>
      </c>
      <c r="I324" s="47">
        <v>8</v>
      </c>
      <c r="J324" s="48">
        <v>58400</v>
      </c>
      <c r="K324" s="34">
        <v>8322</v>
      </c>
      <c r="L324" s="34">
        <v>50078</v>
      </c>
      <c r="M324" s="49" t="s">
        <v>2079</v>
      </c>
      <c r="N324" s="49" t="s">
        <v>2096</v>
      </c>
      <c r="O324" s="33" t="s">
        <v>1997</v>
      </c>
      <c r="P324" s="49" t="s">
        <v>2081</v>
      </c>
      <c r="Q324" s="49" t="s">
        <v>2082</v>
      </c>
      <c r="R324" s="49" t="s">
        <v>2083</v>
      </c>
      <c r="S324" s="33" t="s">
        <v>2084</v>
      </c>
      <c r="T324" s="50" t="s">
        <v>2083</v>
      </c>
      <c r="U324" s="35" t="s">
        <v>1101</v>
      </c>
      <c r="V324" s="36" t="s">
        <v>2128</v>
      </c>
      <c r="W324" s="36" t="s">
        <v>50</v>
      </c>
      <c r="X324" s="36" t="s">
        <v>6851</v>
      </c>
      <c r="Y324" s="37"/>
    </row>
    <row r="325" ht="23" customHeight="1" spans="1:25">
      <c r="A325" s="110" t="s">
        <v>1596</v>
      </c>
      <c r="B325" s="49" t="s">
        <v>20</v>
      </c>
      <c r="C325" s="31" t="s">
        <v>4797</v>
      </c>
      <c r="D325" s="49" t="s">
        <v>4798</v>
      </c>
      <c r="E325" s="44">
        <v>45078</v>
      </c>
      <c r="F325" s="45" t="s">
        <v>1111</v>
      </c>
      <c r="G325" s="45" t="s">
        <v>2169</v>
      </c>
      <c r="H325" s="46">
        <v>10</v>
      </c>
      <c r="I325" s="47">
        <v>1</v>
      </c>
      <c r="J325" s="48">
        <v>16000</v>
      </c>
      <c r="K325" s="34">
        <v>2280</v>
      </c>
      <c r="L325" s="34">
        <v>13720</v>
      </c>
      <c r="M325" s="49" t="s">
        <v>2079</v>
      </c>
      <c r="N325" s="49" t="s">
        <v>2096</v>
      </c>
      <c r="O325" s="33" t="s">
        <v>1997</v>
      </c>
      <c r="P325" s="49" t="s">
        <v>2081</v>
      </c>
      <c r="Q325" s="49" t="s">
        <v>2082</v>
      </c>
      <c r="R325" s="49" t="s">
        <v>2083</v>
      </c>
      <c r="S325" s="33" t="s">
        <v>2084</v>
      </c>
      <c r="T325" s="50" t="s">
        <v>2083</v>
      </c>
      <c r="U325" s="35" t="s">
        <v>1101</v>
      </c>
      <c r="V325" s="36" t="s">
        <v>2128</v>
      </c>
      <c r="W325" s="36" t="s">
        <v>50</v>
      </c>
      <c r="X325" s="36" t="s">
        <v>6851</v>
      </c>
      <c r="Y325" s="37"/>
    </row>
    <row r="326" ht="23" customHeight="1" spans="1:25">
      <c r="A326" s="110" t="s">
        <v>1596</v>
      </c>
      <c r="B326" s="49" t="s">
        <v>20</v>
      </c>
      <c r="C326" s="31" t="s">
        <v>4799</v>
      </c>
      <c r="D326" s="49" t="s">
        <v>4800</v>
      </c>
      <c r="E326" s="44">
        <v>45078</v>
      </c>
      <c r="F326" s="45" t="s">
        <v>1111</v>
      </c>
      <c r="G326" s="45" t="s">
        <v>4801</v>
      </c>
      <c r="H326" s="46">
        <v>10</v>
      </c>
      <c r="I326" s="47">
        <v>10</v>
      </c>
      <c r="J326" s="48">
        <v>41000</v>
      </c>
      <c r="K326" s="34">
        <v>5842.5</v>
      </c>
      <c r="L326" s="34">
        <v>35157.5</v>
      </c>
      <c r="M326" s="49" t="s">
        <v>2079</v>
      </c>
      <c r="N326" s="49" t="s">
        <v>2096</v>
      </c>
      <c r="O326" s="33" t="s">
        <v>1997</v>
      </c>
      <c r="P326" s="49" t="s">
        <v>2081</v>
      </c>
      <c r="Q326" s="49" t="s">
        <v>2082</v>
      </c>
      <c r="R326" s="49" t="s">
        <v>2083</v>
      </c>
      <c r="S326" s="33" t="s">
        <v>2084</v>
      </c>
      <c r="T326" s="50" t="s">
        <v>2083</v>
      </c>
      <c r="U326" s="35" t="s">
        <v>1101</v>
      </c>
      <c r="V326" s="36" t="s">
        <v>2128</v>
      </c>
      <c r="W326" s="36" t="s">
        <v>50</v>
      </c>
      <c r="X326" s="36" t="s">
        <v>6851</v>
      </c>
      <c r="Y326" s="37"/>
    </row>
    <row r="327" ht="23" customHeight="1" spans="1:25">
      <c r="A327" s="110" t="s">
        <v>1596</v>
      </c>
      <c r="B327" s="49" t="s">
        <v>20</v>
      </c>
      <c r="C327" s="31" t="s">
        <v>4802</v>
      </c>
      <c r="D327" s="49" t="s">
        <v>4803</v>
      </c>
      <c r="E327" s="44">
        <v>45078</v>
      </c>
      <c r="F327" s="45" t="s">
        <v>1111</v>
      </c>
      <c r="G327" s="45" t="s">
        <v>2092</v>
      </c>
      <c r="H327" s="46">
        <v>10</v>
      </c>
      <c r="I327" s="47">
        <v>1</v>
      </c>
      <c r="J327" s="48">
        <v>75000</v>
      </c>
      <c r="K327" s="34">
        <v>10687.5</v>
      </c>
      <c r="L327" s="34">
        <v>64312.5</v>
      </c>
      <c r="M327" s="49" t="s">
        <v>2079</v>
      </c>
      <c r="N327" s="49" t="s">
        <v>2096</v>
      </c>
      <c r="O327" s="33" t="s">
        <v>1997</v>
      </c>
      <c r="P327" s="49" t="s">
        <v>2081</v>
      </c>
      <c r="Q327" s="49" t="s">
        <v>2082</v>
      </c>
      <c r="R327" s="49" t="s">
        <v>2083</v>
      </c>
      <c r="S327" s="33" t="s">
        <v>2084</v>
      </c>
      <c r="T327" s="50" t="s">
        <v>2083</v>
      </c>
      <c r="U327" s="35" t="s">
        <v>1101</v>
      </c>
      <c r="V327" s="36" t="s">
        <v>2128</v>
      </c>
      <c r="W327" s="36" t="s">
        <v>50</v>
      </c>
      <c r="X327" s="36" t="s">
        <v>6851</v>
      </c>
      <c r="Y327" s="37"/>
    </row>
    <row r="328" ht="23" customHeight="1" spans="1:25">
      <c r="A328" s="110" t="s">
        <v>1596</v>
      </c>
      <c r="B328" s="49" t="s">
        <v>20</v>
      </c>
      <c r="C328" s="31" t="s">
        <v>4804</v>
      </c>
      <c r="D328" s="49" t="s">
        <v>4805</v>
      </c>
      <c r="E328" s="44">
        <v>45078</v>
      </c>
      <c r="F328" s="45" t="s">
        <v>1111</v>
      </c>
      <c r="G328" s="45" t="s">
        <v>2169</v>
      </c>
      <c r="H328" s="46">
        <v>10</v>
      </c>
      <c r="I328" s="47">
        <v>1</v>
      </c>
      <c r="J328" s="48">
        <v>57000</v>
      </c>
      <c r="K328" s="34">
        <v>8122.5</v>
      </c>
      <c r="L328" s="34">
        <v>48877.5</v>
      </c>
      <c r="M328" s="49" t="s">
        <v>2079</v>
      </c>
      <c r="N328" s="49" t="s">
        <v>2096</v>
      </c>
      <c r="O328" s="33" t="s">
        <v>1997</v>
      </c>
      <c r="P328" s="49" t="s">
        <v>2081</v>
      </c>
      <c r="Q328" s="49" t="s">
        <v>2082</v>
      </c>
      <c r="R328" s="49" t="s">
        <v>2083</v>
      </c>
      <c r="S328" s="33" t="s">
        <v>2084</v>
      </c>
      <c r="T328" s="50" t="s">
        <v>2083</v>
      </c>
      <c r="U328" s="35" t="s">
        <v>1101</v>
      </c>
      <c r="V328" s="36" t="s">
        <v>2128</v>
      </c>
      <c r="W328" s="36" t="s">
        <v>50</v>
      </c>
      <c r="X328" s="36" t="s">
        <v>6851</v>
      </c>
      <c r="Y328" s="37"/>
    </row>
    <row r="329" ht="23" customHeight="1" spans="1:25">
      <c r="A329" s="110" t="s">
        <v>1596</v>
      </c>
      <c r="B329" s="49" t="s">
        <v>20</v>
      </c>
      <c r="C329" s="31" t="s">
        <v>4806</v>
      </c>
      <c r="D329" s="49" t="s">
        <v>4807</v>
      </c>
      <c r="E329" s="44">
        <v>45078</v>
      </c>
      <c r="F329" s="45" t="s">
        <v>1111</v>
      </c>
      <c r="G329" s="45" t="s">
        <v>2092</v>
      </c>
      <c r="H329" s="46">
        <v>10</v>
      </c>
      <c r="I329" s="47">
        <v>1</v>
      </c>
      <c r="J329" s="48">
        <v>6500</v>
      </c>
      <c r="K329" s="34">
        <v>926.25</v>
      </c>
      <c r="L329" s="34">
        <v>5573.75</v>
      </c>
      <c r="M329" s="49" t="s">
        <v>2079</v>
      </c>
      <c r="N329" s="49" t="s">
        <v>2096</v>
      </c>
      <c r="O329" s="33" t="s">
        <v>1997</v>
      </c>
      <c r="P329" s="49" t="s">
        <v>2081</v>
      </c>
      <c r="Q329" s="49" t="s">
        <v>2082</v>
      </c>
      <c r="R329" s="49" t="s">
        <v>2083</v>
      </c>
      <c r="S329" s="33" t="s">
        <v>2084</v>
      </c>
      <c r="T329" s="50" t="s">
        <v>2083</v>
      </c>
      <c r="U329" s="35" t="s">
        <v>1101</v>
      </c>
      <c r="V329" s="36" t="s">
        <v>2128</v>
      </c>
      <c r="W329" s="36" t="s">
        <v>50</v>
      </c>
      <c r="X329" s="36" t="s">
        <v>6851</v>
      </c>
      <c r="Y329" s="37"/>
    </row>
    <row r="330" ht="23" customHeight="1" spans="1:25">
      <c r="A330" s="110" t="s">
        <v>1596</v>
      </c>
      <c r="B330" s="49" t="s">
        <v>20</v>
      </c>
      <c r="C330" s="31" t="s">
        <v>4808</v>
      </c>
      <c r="D330" s="49" t="s">
        <v>4809</v>
      </c>
      <c r="E330" s="44">
        <v>45078</v>
      </c>
      <c r="F330" s="45" t="s">
        <v>1111</v>
      </c>
      <c r="G330" s="45" t="s">
        <v>2092</v>
      </c>
      <c r="H330" s="46">
        <v>10</v>
      </c>
      <c r="I330" s="47">
        <v>1</v>
      </c>
      <c r="J330" s="48">
        <v>8500</v>
      </c>
      <c r="K330" s="34">
        <v>1211.25</v>
      </c>
      <c r="L330" s="34">
        <v>7288.75</v>
      </c>
      <c r="M330" s="49" t="s">
        <v>2079</v>
      </c>
      <c r="N330" s="49" t="s">
        <v>2096</v>
      </c>
      <c r="O330" s="33" t="s">
        <v>1997</v>
      </c>
      <c r="P330" s="49" t="s">
        <v>2081</v>
      </c>
      <c r="Q330" s="49" t="s">
        <v>2082</v>
      </c>
      <c r="R330" s="49" t="s">
        <v>2083</v>
      </c>
      <c r="S330" s="33" t="s">
        <v>2084</v>
      </c>
      <c r="T330" s="50" t="s">
        <v>2083</v>
      </c>
      <c r="U330" s="35" t="s">
        <v>1101</v>
      </c>
      <c r="V330" s="36" t="s">
        <v>2128</v>
      </c>
      <c r="W330" s="36" t="s">
        <v>50</v>
      </c>
      <c r="X330" s="36" t="s">
        <v>6851</v>
      </c>
      <c r="Y330" s="37"/>
    </row>
    <row r="331" ht="23" customHeight="1" spans="1:25">
      <c r="A331" s="110" t="s">
        <v>1596</v>
      </c>
      <c r="B331" s="49" t="s">
        <v>20</v>
      </c>
      <c r="C331" s="31" t="s">
        <v>4810</v>
      </c>
      <c r="D331" s="49" t="s">
        <v>4811</v>
      </c>
      <c r="E331" s="44">
        <v>45078</v>
      </c>
      <c r="F331" s="45" t="s">
        <v>1111</v>
      </c>
      <c r="G331" s="45" t="s">
        <v>2092</v>
      </c>
      <c r="H331" s="46">
        <v>10</v>
      </c>
      <c r="I331" s="47">
        <v>1</v>
      </c>
      <c r="J331" s="48">
        <v>3700</v>
      </c>
      <c r="K331" s="34">
        <v>527.25</v>
      </c>
      <c r="L331" s="34">
        <v>3172.75</v>
      </c>
      <c r="M331" s="49" t="s">
        <v>2079</v>
      </c>
      <c r="N331" s="49" t="s">
        <v>2096</v>
      </c>
      <c r="O331" s="33" t="s">
        <v>1997</v>
      </c>
      <c r="P331" s="49" t="s">
        <v>2081</v>
      </c>
      <c r="Q331" s="49" t="s">
        <v>2082</v>
      </c>
      <c r="R331" s="49" t="s">
        <v>2083</v>
      </c>
      <c r="S331" s="33" t="s">
        <v>2084</v>
      </c>
      <c r="T331" s="50" t="s">
        <v>2083</v>
      </c>
      <c r="U331" s="35" t="s">
        <v>1101</v>
      </c>
      <c r="V331" s="36" t="s">
        <v>2128</v>
      </c>
      <c r="W331" s="36" t="s">
        <v>50</v>
      </c>
      <c r="X331" s="36" t="s">
        <v>6851</v>
      </c>
      <c r="Y331" s="37"/>
    </row>
    <row r="332" ht="23" customHeight="1" spans="1:25">
      <c r="A332" s="110" t="s">
        <v>1596</v>
      </c>
      <c r="B332" s="49" t="s">
        <v>20</v>
      </c>
      <c r="C332" s="31" t="s">
        <v>4812</v>
      </c>
      <c r="D332" s="49" t="s">
        <v>4813</v>
      </c>
      <c r="E332" s="44">
        <v>45078</v>
      </c>
      <c r="F332" s="45" t="s">
        <v>1111</v>
      </c>
      <c r="G332" s="45" t="s">
        <v>2169</v>
      </c>
      <c r="H332" s="46">
        <v>10</v>
      </c>
      <c r="I332" s="47">
        <v>2</v>
      </c>
      <c r="J332" s="48">
        <v>31000</v>
      </c>
      <c r="K332" s="34">
        <v>4417.5</v>
      </c>
      <c r="L332" s="34">
        <v>26582.5</v>
      </c>
      <c r="M332" s="49" t="s">
        <v>2079</v>
      </c>
      <c r="N332" s="49" t="s">
        <v>2096</v>
      </c>
      <c r="O332" s="33" t="s">
        <v>1997</v>
      </c>
      <c r="P332" s="49" t="s">
        <v>2081</v>
      </c>
      <c r="Q332" s="49" t="s">
        <v>2082</v>
      </c>
      <c r="R332" s="49" t="s">
        <v>2083</v>
      </c>
      <c r="S332" s="33" t="s">
        <v>2084</v>
      </c>
      <c r="T332" s="50" t="s">
        <v>2083</v>
      </c>
      <c r="U332" s="35" t="s">
        <v>1101</v>
      </c>
      <c r="V332" s="36" t="s">
        <v>2128</v>
      </c>
      <c r="W332" s="36" t="s">
        <v>50</v>
      </c>
      <c r="X332" s="36" t="s">
        <v>6851</v>
      </c>
      <c r="Y332" s="37"/>
    </row>
    <row r="333" ht="23" customHeight="1" spans="1:25">
      <c r="A333" s="110" t="s">
        <v>1596</v>
      </c>
      <c r="B333" s="49" t="s">
        <v>20</v>
      </c>
      <c r="C333" s="31" t="s">
        <v>4814</v>
      </c>
      <c r="D333" s="49" t="s">
        <v>4815</v>
      </c>
      <c r="E333" s="44">
        <v>45078</v>
      </c>
      <c r="F333" s="45" t="s">
        <v>1111</v>
      </c>
      <c r="G333" s="45" t="s">
        <v>2092</v>
      </c>
      <c r="H333" s="46">
        <v>5</v>
      </c>
      <c r="I333" s="47">
        <v>2</v>
      </c>
      <c r="J333" s="48">
        <v>4400</v>
      </c>
      <c r="K333" s="34">
        <v>1254</v>
      </c>
      <c r="L333" s="34">
        <v>3146</v>
      </c>
      <c r="M333" s="49" t="s">
        <v>2079</v>
      </c>
      <c r="N333" s="76" t="s">
        <v>2110</v>
      </c>
      <c r="O333" s="33" t="s">
        <v>1997</v>
      </c>
      <c r="P333" s="49" t="s">
        <v>2081</v>
      </c>
      <c r="Q333" s="49" t="s">
        <v>2082</v>
      </c>
      <c r="R333" s="49" t="s">
        <v>2083</v>
      </c>
      <c r="S333" s="33" t="s">
        <v>2084</v>
      </c>
      <c r="T333" s="50" t="s">
        <v>2083</v>
      </c>
      <c r="U333" s="35" t="s">
        <v>1101</v>
      </c>
      <c r="V333" s="36" t="s">
        <v>2128</v>
      </c>
      <c r="W333" s="36" t="s">
        <v>50</v>
      </c>
      <c r="X333" s="36" t="s">
        <v>6851</v>
      </c>
      <c r="Y333" s="37"/>
    </row>
    <row r="334" ht="23" customHeight="1" spans="1:25">
      <c r="A334" s="110" t="s">
        <v>1596</v>
      </c>
      <c r="B334" s="49" t="s">
        <v>20</v>
      </c>
      <c r="C334" s="31" t="s">
        <v>4816</v>
      </c>
      <c r="D334" s="49" t="s">
        <v>4817</v>
      </c>
      <c r="E334" s="44">
        <v>45078</v>
      </c>
      <c r="F334" s="45" t="s">
        <v>1111</v>
      </c>
      <c r="G334" s="45" t="s">
        <v>2092</v>
      </c>
      <c r="H334" s="46">
        <v>10</v>
      </c>
      <c r="I334" s="47">
        <v>10</v>
      </c>
      <c r="J334" s="48">
        <v>12000</v>
      </c>
      <c r="K334" s="34">
        <v>1710</v>
      </c>
      <c r="L334" s="34">
        <v>10290</v>
      </c>
      <c r="M334" s="49" t="s">
        <v>2079</v>
      </c>
      <c r="N334" s="49" t="s">
        <v>2096</v>
      </c>
      <c r="O334" s="33" t="s">
        <v>1997</v>
      </c>
      <c r="P334" s="49" t="s">
        <v>2081</v>
      </c>
      <c r="Q334" s="49" t="s">
        <v>2082</v>
      </c>
      <c r="R334" s="49" t="s">
        <v>2083</v>
      </c>
      <c r="S334" s="33" t="s">
        <v>2084</v>
      </c>
      <c r="T334" s="50" t="s">
        <v>2083</v>
      </c>
      <c r="U334" s="35" t="s">
        <v>1101</v>
      </c>
      <c r="V334" s="36" t="s">
        <v>2128</v>
      </c>
      <c r="W334" s="36" t="s">
        <v>50</v>
      </c>
      <c r="X334" s="36" t="s">
        <v>6851</v>
      </c>
      <c r="Y334" s="37"/>
    </row>
    <row r="335" ht="23" customHeight="1" spans="1:25">
      <c r="A335" s="110" t="s">
        <v>1596</v>
      </c>
      <c r="B335" s="49" t="s">
        <v>20</v>
      </c>
      <c r="C335" s="31" t="s">
        <v>4819</v>
      </c>
      <c r="D335" s="49" t="s">
        <v>4820</v>
      </c>
      <c r="E335" s="44">
        <v>45078</v>
      </c>
      <c r="F335" s="45" t="s">
        <v>1111</v>
      </c>
      <c r="G335" s="45" t="s">
        <v>2243</v>
      </c>
      <c r="H335" s="46">
        <v>10</v>
      </c>
      <c r="I335" s="47">
        <v>1</v>
      </c>
      <c r="J335" s="48">
        <v>50000</v>
      </c>
      <c r="K335" s="34">
        <v>7125</v>
      </c>
      <c r="L335" s="34">
        <v>42875</v>
      </c>
      <c r="M335" s="49" t="s">
        <v>2079</v>
      </c>
      <c r="N335" s="49" t="s">
        <v>2096</v>
      </c>
      <c r="O335" s="33" t="s">
        <v>1997</v>
      </c>
      <c r="P335" s="49" t="s">
        <v>2081</v>
      </c>
      <c r="Q335" s="49" t="s">
        <v>2082</v>
      </c>
      <c r="R335" s="49" t="s">
        <v>2083</v>
      </c>
      <c r="S335" s="33" t="s">
        <v>2084</v>
      </c>
      <c r="T335" s="50" t="s">
        <v>2083</v>
      </c>
      <c r="U335" s="35" t="s">
        <v>1101</v>
      </c>
      <c r="V335" s="36" t="s">
        <v>2128</v>
      </c>
      <c r="W335" s="36" t="s">
        <v>50</v>
      </c>
      <c r="X335" s="36" t="s">
        <v>6851</v>
      </c>
      <c r="Y335" s="37"/>
    </row>
    <row r="336" ht="23" customHeight="1" spans="1:25">
      <c r="A336" s="110" t="s">
        <v>1596</v>
      </c>
      <c r="B336" s="49" t="s">
        <v>20</v>
      </c>
      <c r="C336" s="31" t="s">
        <v>4821</v>
      </c>
      <c r="D336" s="49" t="s">
        <v>4822</v>
      </c>
      <c r="E336" s="44">
        <v>45078</v>
      </c>
      <c r="F336" s="45" t="s">
        <v>1111</v>
      </c>
      <c r="G336" s="45" t="s">
        <v>2092</v>
      </c>
      <c r="H336" s="46">
        <v>10</v>
      </c>
      <c r="I336" s="47">
        <v>1</v>
      </c>
      <c r="J336" s="48">
        <v>197000</v>
      </c>
      <c r="K336" s="34">
        <v>28072.5</v>
      </c>
      <c r="L336" s="34">
        <v>168927.5</v>
      </c>
      <c r="M336" s="49" t="s">
        <v>2079</v>
      </c>
      <c r="N336" s="49" t="s">
        <v>2096</v>
      </c>
      <c r="O336" s="33" t="s">
        <v>1997</v>
      </c>
      <c r="P336" s="49" t="s">
        <v>2081</v>
      </c>
      <c r="Q336" s="49" t="s">
        <v>2082</v>
      </c>
      <c r="R336" s="49" t="s">
        <v>2083</v>
      </c>
      <c r="S336" s="33" t="s">
        <v>2084</v>
      </c>
      <c r="T336" s="50" t="s">
        <v>2083</v>
      </c>
      <c r="U336" s="35" t="s">
        <v>1101</v>
      </c>
      <c r="V336" s="36" t="s">
        <v>2128</v>
      </c>
      <c r="W336" s="36" t="s">
        <v>50</v>
      </c>
      <c r="X336" s="36" t="s">
        <v>6851</v>
      </c>
      <c r="Y336" s="37"/>
    </row>
    <row r="337" ht="23" customHeight="1" spans="1:25">
      <c r="A337" s="110" t="s">
        <v>1596</v>
      </c>
      <c r="B337" s="49" t="s">
        <v>20</v>
      </c>
      <c r="C337" s="31" t="s">
        <v>4823</v>
      </c>
      <c r="D337" s="49" t="s">
        <v>4824</v>
      </c>
      <c r="E337" s="44">
        <v>45078</v>
      </c>
      <c r="F337" s="45" t="s">
        <v>1111</v>
      </c>
      <c r="G337" s="45" t="s">
        <v>2095</v>
      </c>
      <c r="H337" s="46">
        <v>5</v>
      </c>
      <c r="I337" s="47">
        <v>200</v>
      </c>
      <c r="J337" s="48">
        <v>330000</v>
      </c>
      <c r="K337" s="34">
        <v>94050</v>
      </c>
      <c r="L337" s="34">
        <v>235950</v>
      </c>
      <c r="M337" s="49" t="s">
        <v>2079</v>
      </c>
      <c r="N337" s="49" t="s">
        <v>2096</v>
      </c>
      <c r="O337" s="33" t="s">
        <v>1997</v>
      </c>
      <c r="P337" s="49" t="s">
        <v>2081</v>
      </c>
      <c r="Q337" s="49" t="s">
        <v>2082</v>
      </c>
      <c r="R337" s="49" t="s">
        <v>2083</v>
      </c>
      <c r="S337" s="33" t="s">
        <v>2084</v>
      </c>
      <c r="T337" s="50" t="s">
        <v>2083</v>
      </c>
      <c r="U337" s="35" t="s">
        <v>1101</v>
      </c>
      <c r="V337" s="36" t="s">
        <v>2128</v>
      </c>
      <c r="W337" s="36" t="s">
        <v>50</v>
      </c>
      <c r="X337" s="36" t="s">
        <v>6851</v>
      </c>
      <c r="Y337" s="37"/>
    </row>
    <row r="338" ht="23" customHeight="1" spans="1:25">
      <c r="A338" s="110" t="s">
        <v>1596</v>
      </c>
      <c r="B338" s="49" t="s">
        <v>20</v>
      </c>
      <c r="C338" s="31" t="s">
        <v>4825</v>
      </c>
      <c r="D338" s="49" t="s">
        <v>4826</v>
      </c>
      <c r="E338" s="44">
        <v>45078</v>
      </c>
      <c r="F338" s="45" t="s">
        <v>1111</v>
      </c>
      <c r="G338" s="45" t="s">
        <v>2243</v>
      </c>
      <c r="H338" s="46">
        <v>10</v>
      </c>
      <c r="I338" s="47">
        <v>1</v>
      </c>
      <c r="J338" s="48">
        <v>4233558.62341479</v>
      </c>
      <c r="K338" s="34">
        <v>603282.103836608</v>
      </c>
      <c r="L338" s="34">
        <v>3630276.51957818</v>
      </c>
      <c r="M338" s="49" t="s">
        <v>2079</v>
      </c>
      <c r="N338" s="49" t="s">
        <v>2089</v>
      </c>
      <c r="O338" s="33" t="s">
        <v>1997</v>
      </c>
      <c r="P338" s="49" t="s">
        <v>2081</v>
      </c>
      <c r="Q338" s="49" t="s">
        <v>2082</v>
      </c>
      <c r="R338" s="49" t="s">
        <v>2083</v>
      </c>
      <c r="S338" s="33" t="s">
        <v>2084</v>
      </c>
      <c r="T338" s="50" t="s">
        <v>2083</v>
      </c>
      <c r="U338" s="35" t="s">
        <v>1101</v>
      </c>
      <c r="V338" s="36" t="s">
        <v>2128</v>
      </c>
      <c r="W338" s="36" t="s">
        <v>50</v>
      </c>
      <c r="X338" s="36" t="s">
        <v>6851</v>
      </c>
      <c r="Y338" s="37"/>
    </row>
    <row r="339" ht="23" hidden="1" customHeight="1" spans="1:25">
      <c r="A339" s="31" t="s">
        <v>1599</v>
      </c>
      <c r="B339" s="49" t="s">
        <v>20</v>
      </c>
      <c r="C339" s="31" t="s">
        <v>4847</v>
      </c>
      <c r="D339" s="49" t="s">
        <v>4848</v>
      </c>
      <c r="E339" s="44">
        <v>44383</v>
      </c>
      <c r="F339" s="45" t="s">
        <v>889</v>
      </c>
      <c r="G339" s="47" t="s">
        <v>4849</v>
      </c>
      <c r="H339" s="46">
        <v>1</v>
      </c>
      <c r="I339" s="47">
        <v>1</v>
      </c>
      <c r="J339" s="48">
        <v>499900</v>
      </c>
      <c r="K339" s="34">
        <v>499900</v>
      </c>
      <c r="L339" s="34">
        <v>0</v>
      </c>
      <c r="M339" s="49" t="s">
        <v>2123</v>
      </c>
      <c r="N339" s="49" t="s">
        <v>2124</v>
      </c>
      <c r="O339" s="33" t="s">
        <v>1997</v>
      </c>
      <c r="P339" s="49" t="s">
        <v>2196</v>
      </c>
      <c r="Q339" s="49" t="s">
        <v>2082</v>
      </c>
      <c r="R339" s="49" t="s">
        <v>2145</v>
      </c>
      <c r="S339" s="33" t="s">
        <v>2084</v>
      </c>
      <c r="T339" s="50" t="s">
        <v>2083</v>
      </c>
      <c r="U339" s="35" t="s">
        <v>1164</v>
      </c>
      <c r="V339" s="36" t="s">
        <v>664</v>
      </c>
      <c r="W339" s="36" t="s">
        <v>664</v>
      </c>
      <c r="X339" s="36" t="s">
        <v>664</v>
      </c>
      <c r="Y339" s="37"/>
    </row>
    <row r="340" ht="23" hidden="1" customHeight="1" spans="1:25">
      <c r="A340" s="31" t="s">
        <v>1603</v>
      </c>
      <c r="B340" s="49" t="s">
        <v>20</v>
      </c>
      <c r="C340" s="31" t="s">
        <v>4888</v>
      </c>
      <c r="D340" s="49" t="s">
        <v>4889</v>
      </c>
      <c r="E340" s="44">
        <v>44402</v>
      </c>
      <c r="F340" s="45" t="s">
        <v>745</v>
      </c>
      <c r="G340" s="45" t="s">
        <v>2243</v>
      </c>
      <c r="H340" s="46">
        <v>1</v>
      </c>
      <c r="I340" s="47">
        <v>1</v>
      </c>
      <c r="J340" s="48">
        <v>596884.759999999</v>
      </c>
      <c r="K340" s="34">
        <v>596884.759999999</v>
      </c>
      <c r="L340" s="34">
        <v>0</v>
      </c>
      <c r="M340" s="49" t="s">
        <v>2123</v>
      </c>
      <c r="N340" s="49" t="s">
        <v>2124</v>
      </c>
      <c r="O340" s="33" t="s">
        <v>1997</v>
      </c>
      <c r="P340" s="49" t="s">
        <v>2196</v>
      </c>
      <c r="Q340" s="49" t="s">
        <v>2082</v>
      </c>
      <c r="R340" s="49" t="s">
        <v>2145</v>
      </c>
      <c r="S340" s="33" t="s">
        <v>2084</v>
      </c>
      <c r="T340" s="50" t="s">
        <v>2083</v>
      </c>
      <c r="U340" s="35" t="s">
        <v>748</v>
      </c>
      <c r="V340" s="36" t="s">
        <v>664</v>
      </c>
      <c r="W340" s="36" t="s">
        <v>664</v>
      </c>
      <c r="X340" s="36" t="s">
        <v>664</v>
      </c>
      <c r="Y340" s="37"/>
    </row>
    <row r="341" ht="23" hidden="1" customHeight="1" spans="1:25">
      <c r="A341" s="31" t="s">
        <v>1610</v>
      </c>
      <c r="B341" s="49" t="s">
        <v>20</v>
      </c>
      <c r="C341" s="31" t="s">
        <v>4894</v>
      </c>
      <c r="D341" s="49" t="s">
        <v>4895</v>
      </c>
      <c r="E341" s="44">
        <v>44439</v>
      </c>
      <c r="F341" s="45" t="s">
        <v>1399</v>
      </c>
      <c r="G341" s="45" t="s">
        <v>2778</v>
      </c>
      <c r="H341" s="46">
        <v>5</v>
      </c>
      <c r="I341" s="47">
        <v>1</v>
      </c>
      <c r="J341" s="48">
        <v>30000</v>
      </c>
      <c r="K341" s="48">
        <v>30000</v>
      </c>
      <c r="L341" s="34">
        <v>0</v>
      </c>
      <c r="M341" s="49" t="s">
        <v>2079</v>
      </c>
      <c r="N341" s="49" t="s">
        <v>2089</v>
      </c>
      <c r="O341" s="33" t="s">
        <v>1997</v>
      </c>
      <c r="P341" s="49" t="s">
        <v>2196</v>
      </c>
      <c r="Q341" s="49" t="s">
        <v>2082</v>
      </c>
      <c r="R341" s="49" t="s">
        <v>2267</v>
      </c>
      <c r="S341" s="33" t="s">
        <v>2084</v>
      </c>
      <c r="T341" s="50" t="s">
        <v>2083</v>
      </c>
      <c r="U341" s="35" t="s">
        <v>1385</v>
      </c>
      <c r="V341" s="36" t="s">
        <v>664</v>
      </c>
      <c r="W341" s="36" t="s">
        <v>664</v>
      </c>
      <c r="X341" s="36" t="s">
        <v>664</v>
      </c>
      <c r="Y341" s="37"/>
    </row>
    <row r="342" ht="23" hidden="1" customHeight="1" spans="1:25">
      <c r="A342" s="31" t="s">
        <v>1610</v>
      </c>
      <c r="B342" s="49" t="s">
        <v>20</v>
      </c>
      <c r="C342" s="31" t="s">
        <v>4896</v>
      </c>
      <c r="D342" s="49" t="s">
        <v>4897</v>
      </c>
      <c r="E342" s="44">
        <v>44439</v>
      </c>
      <c r="F342" s="45" t="s">
        <v>1399</v>
      </c>
      <c r="G342" s="45" t="s">
        <v>2576</v>
      </c>
      <c r="H342" s="46">
        <v>5</v>
      </c>
      <c r="I342" s="47">
        <v>300</v>
      </c>
      <c r="J342" s="48">
        <v>45000</v>
      </c>
      <c r="K342" s="48">
        <v>45000</v>
      </c>
      <c r="L342" s="34">
        <v>0</v>
      </c>
      <c r="M342" s="49" t="s">
        <v>2079</v>
      </c>
      <c r="N342" s="49" t="s">
        <v>2089</v>
      </c>
      <c r="O342" s="33" t="s">
        <v>1997</v>
      </c>
      <c r="P342" s="49" t="s">
        <v>2196</v>
      </c>
      <c r="Q342" s="49" t="s">
        <v>2082</v>
      </c>
      <c r="R342" s="49" t="s">
        <v>2267</v>
      </c>
      <c r="S342" s="33" t="s">
        <v>2084</v>
      </c>
      <c r="T342" s="50" t="s">
        <v>2083</v>
      </c>
      <c r="U342" s="35" t="s">
        <v>1385</v>
      </c>
      <c r="V342" s="36" t="s">
        <v>664</v>
      </c>
      <c r="W342" s="36" t="s">
        <v>664</v>
      </c>
      <c r="X342" s="36" t="s">
        <v>664</v>
      </c>
      <c r="Y342" s="37"/>
    </row>
    <row r="343" ht="23" hidden="1" customHeight="1" spans="1:25">
      <c r="A343" s="31" t="s">
        <v>1610</v>
      </c>
      <c r="B343" s="49" t="s">
        <v>20</v>
      </c>
      <c r="C343" s="31" t="s">
        <v>4898</v>
      </c>
      <c r="D343" s="49" t="s">
        <v>4899</v>
      </c>
      <c r="E343" s="44">
        <v>44439</v>
      </c>
      <c r="F343" s="45" t="s">
        <v>1399</v>
      </c>
      <c r="G343" s="45" t="s">
        <v>4900</v>
      </c>
      <c r="H343" s="46">
        <v>5</v>
      </c>
      <c r="I343" s="47">
        <v>2</v>
      </c>
      <c r="J343" s="48">
        <v>36000</v>
      </c>
      <c r="K343" s="48">
        <v>36000</v>
      </c>
      <c r="L343" s="34">
        <v>0</v>
      </c>
      <c r="M343" s="49" t="s">
        <v>2079</v>
      </c>
      <c r="N343" s="49" t="s">
        <v>2089</v>
      </c>
      <c r="O343" s="33" t="s">
        <v>1997</v>
      </c>
      <c r="P343" s="49" t="s">
        <v>2196</v>
      </c>
      <c r="Q343" s="49" t="s">
        <v>2082</v>
      </c>
      <c r="R343" s="49" t="s">
        <v>2267</v>
      </c>
      <c r="S343" s="33" t="s">
        <v>2084</v>
      </c>
      <c r="T343" s="50" t="s">
        <v>2083</v>
      </c>
      <c r="U343" s="35" t="s">
        <v>1385</v>
      </c>
      <c r="V343" s="36" t="s">
        <v>664</v>
      </c>
      <c r="W343" s="36" t="s">
        <v>664</v>
      </c>
      <c r="X343" s="36" t="s">
        <v>664</v>
      </c>
      <c r="Y343" s="37"/>
    </row>
    <row r="344" ht="23" hidden="1" customHeight="1" spans="1:25">
      <c r="A344" s="31" t="s">
        <v>1610</v>
      </c>
      <c r="B344" s="49" t="s">
        <v>20</v>
      </c>
      <c r="C344" s="31" t="s">
        <v>4901</v>
      </c>
      <c r="D344" s="49" t="s">
        <v>4902</v>
      </c>
      <c r="E344" s="44">
        <v>44439</v>
      </c>
      <c r="F344" s="45" t="s">
        <v>1399</v>
      </c>
      <c r="G344" s="45" t="s">
        <v>4900</v>
      </c>
      <c r="H344" s="46">
        <v>5</v>
      </c>
      <c r="I344" s="47">
        <v>2</v>
      </c>
      <c r="J344" s="48">
        <v>7290</v>
      </c>
      <c r="K344" s="48">
        <v>7290</v>
      </c>
      <c r="L344" s="34">
        <v>0</v>
      </c>
      <c r="M344" s="49" t="s">
        <v>2079</v>
      </c>
      <c r="N344" s="49" t="s">
        <v>2089</v>
      </c>
      <c r="O344" s="33" t="s">
        <v>1997</v>
      </c>
      <c r="P344" s="49" t="s">
        <v>2196</v>
      </c>
      <c r="Q344" s="49" t="s">
        <v>2082</v>
      </c>
      <c r="R344" s="49" t="s">
        <v>2950</v>
      </c>
      <c r="S344" s="33" t="s">
        <v>2084</v>
      </c>
      <c r="T344" s="50" t="s">
        <v>2083</v>
      </c>
      <c r="U344" s="35" t="s">
        <v>1385</v>
      </c>
      <c r="V344" s="36" t="s">
        <v>664</v>
      </c>
      <c r="W344" s="36" t="s">
        <v>664</v>
      </c>
      <c r="X344" s="36" t="s">
        <v>664</v>
      </c>
      <c r="Y344" s="37"/>
    </row>
    <row r="345" ht="23" hidden="1" customHeight="1" spans="1:25">
      <c r="A345" s="31" t="s">
        <v>1610</v>
      </c>
      <c r="B345" s="49" t="s">
        <v>20</v>
      </c>
      <c r="C345" s="31" t="s">
        <v>4903</v>
      </c>
      <c r="D345" s="49" t="s">
        <v>4904</v>
      </c>
      <c r="E345" s="44">
        <v>44439</v>
      </c>
      <c r="F345" s="45" t="s">
        <v>1399</v>
      </c>
      <c r="G345" s="45" t="s">
        <v>2095</v>
      </c>
      <c r="H345" s="46">
        <v>5</v>
      </c>
      <c r="I345" s="47">
        <v>40</v>
      </c>
      <c r="J345" s="48">
        <v>8000</v>
      </c>
      <c r="K345" s="48">
        <v>8000</v>
      </c>
      <c r="L345" s="34">
        <v>0</v>
      </c>
      <c r="M345" s="49" t="s">
        <v>2079</v>
      </c>
      <c r="N345" s="76" t="s">
        <v>2110</v>
      </c>
      <c r="O345" s="33" t="s">
        <v>1997</v>
      </c>
      <c r="P345" s="49" t="s">
        <v>2196</v>
      </c>
      <c r="Q345" s="49" t="s">
        <v>2082</v>
      </c>
      <c r="R345" s="49" t="s">
        <v>2950</v>
      </c>
      <c r="S345" s="33" t="s">
        <v>2084</v>
      </c>
      <c r="T345" s="50" t="s">
        <v>2083</v>
      </c>
      <c r="U345" s="35" t="s">
        <v>1385</v>
      </c>
      <c r="V345" s="36" t="s">
        <v>664</v>
      </c>
      <c r="W345" s="36" t="s">
        <v>664</v>
      </c>
      <c r="X345" s="36" t="s">
        <v>664</v>
      </c>
      <c r="Y345" s="37"/>
    </row>
    <row r="346" ht="23" hidden="1" customHeight="1" spans="1:25">
      <c r="A346" s="31" t="s">
        <v>1610</v>
      </c>
      <c r="B346" s="49" t="s">
        <v>20</v>
      </c>
      <c r="C346" s="31" t="s">
        <v>4905</v>
      </c>
      <c r="D346" s="49" t="s">
        <v>4906</v>
      </c>
      <c r="E346" s="44">
        <v>44439</v>
      </c>
      <c r="F346" s="45" t="s">
        <v>1399</v>
      </c>
      <c r="G346" s="45" t="s">
        <v>2095</v>
      </c>
      <c r="H346" s="46">
        <v>5</v>
      </c>
      <c r="I346" s="47">
        <v>10</v>
      </c>
      <c r="J346" s="48">
        <v>15000</v>
      </c>
      <c r="K346" s="48">
        <v>15000</v>
      </c>
      <c r="L346" s="34">
        <v>0</v>
      </c>
      <c r="M346" s="49" t="s">
        <v>2079</v>
      </c>
      <c r="N346" s="76" t="s">
        <v>2110</v>
      </c>
      <c r="O346" s="33" t="s">
        <v>1997</v>
      </c>
      <c r="P346" s="49" t="s">
        <v>2196</v>
      </c>
      <c r="Q346" s="49" t="s">
        <v>2082</v>
      </c>
      <c r="R346" s="49" t="s">
        <v>2950</v>
      </c>
      <c r="S346" s="33" t="s">
        <v>2084</v>
      </c>
      <c r="T346" s="50" t="s">
        <v>2083</v>
      </c>
      <c r="U346" s="35" t="s">
        <v>1385</v>
      </c>
      <c r="V346" s="36" t="s">
        <v>664</v>
      </c>
      <c r="W346" s="36" t="s">
        <v>664</v>
      </c>
      <c r="X346" s="36" t="s">
        <v>664</v>
      </c>
      <c r="Y346" s="37"/>
    </row>
    <row r="347" ht="23" hidden="1" customHeight="1" spans="1:25">
      <c r="A347" s="31" t="s">
        <v>1610</v>
      </c>
      <c r="B347" s="49" t="s">
        <v>20</v>
      </c>
      <c r="C347" s="31" t="s">
        <v>4907</v>
      </c>
      <c r="D347" s="49" t="s">
        <v>4908</v>
      </c>
      <c r="E347" s="44">
        <v>44439</v>
      </c>
      <c r="F347" s="45" t="s">
        <v>1399</v>
      </c>
      <c r="G347" s="45" t="s">
        <v>2095</v>
      </c>
      <c r="H347" s="46">
        <v>5</v>
      </c>
      <c r="I347" s="47">
        <v>100</v>
      </c>
      <c r="J347" s="48">
        <v>20000</v>
      </c>
      <c r="K347" s="48">
        <v>20000</v>
      </c>
      <c r="L347" s="34">
        <v>0</v>
      </c>
      <c r="M347" s="49" t="s">
        <v>2079</v>
      </c>
      <c r="N347" s="76" t="s">
        <v>2110</v>
      </c>
      <c r="O347" s="33" t="s">
        <v>1997</v>
      </c>
      <c r="P347" s="49" t="s">
        <v>2196</v>
      </c>
      <c r="Q347" s="49" t="s">
        <v>2082</v>
      </c>
      <c r="R347" s="49" t="s">
        <v>2214</v>
      </c>
      <c r="S347" s="33" t="s">
        <v>2084</v>
      </c>
      <c r="T347" s="50" t="s">
        <v>2083</v>
      </c>
      <c r="U347" s="35" t="s">
        <v>1385</v>
      </c>
      <c r="V347" s="36" t="s">
        <v>664</v>
      </c>
      <c r="W347" s="36" t="s">
        <v>664</v>
      </c>
      <c r="X347" s="36" t="s">
        <v>664</v>
      </c>
      <c r="Y347" s="37"/>
    </row>
    <row r="348" ht="23" hidden="1" customHeight="1" spans="1:25">
      <c r="A348" s="31" t="s">
        <v>1610</v>
      </c>
      <c r="B348" s="49" t="s">
        <v>20</v>
      </c>
      <c r="C348" s="31" t="s">
        <v>4909</v>
      </c>
      <c r="D348" s="49" t="s">
        <v>4910</v>
      </c>
      <c r="E348" s="44">
        <v>44439</v>
      </c>
      <c r="F348" s="45" t="s">
        <v>1399</v>
      </c>
      <c r="G348" s="45" t="s">
        <v>2092</v>
      </c>
      <c r="H348" s="46">
        <v>5</v>
      </c>
      <c r="I348" s="47">
        <v>40</v>
      </c>
      <c r="J348" s="48">
        <v>260000</v>
      </c>
      <c r="K348" s="48">
        <v>260000</v>
      </c>
      <c r="L348" s="34">
        <v>0</v>
      </c>
      <c r="M348" s="49" t="s">
        <v>2079</v>
      </c>
      <c r="N348" s="76" t="s">
        <v>2110</v>
      </c>
      <c r="O348" s="33" t="s">
        <v>1997</v>
      </c>
      <c r="P348" s="49" t="s">
        <v>2196</v>
      </c>
      <c r="Q348" s="49" t="s">
        <v>2082</v>
      </c>
      <c r="R348" s="49" t="s">
        <v>2196</v>
      </c>
      <c r="S348" s="33" t="s">
        <v>2084</v>
      </c>
      <c r="T348" s="50" t="s">
        <v>2083</v>
      </c>
      <c r="U348" s="35" t="s">
        <v>1385</v>
      </c>
      <c r="V348" s="36" t="s">
        <v>664</v>
      </c>
      <c r="W348" s="36" t="s">
        <v>664</v>
      </c>
      <c r="X348" s="36" t="s">
        <v>664</v>
      </c>
      <c r="Y348" s="37"/>
    </row>
    <row r="349" ht="23" hidden="1" customHeight="1" spans="1:25">
      <c r="A349" s="31" t="s">
        <v>1610</v>
      </c>
      <c r="B349" s="49" t="s">
        <v>20</v>
      </c>
      <c r="C349" s="31" t="s">
        <v>4911</v>
      </c>
      <c r="D349" s="49" t="s">
        <v>4912</v>
      </c>
      <c r="E349" s="44">
        <v>44439</v>
      </c>
      <c r="F349" s="45" t="s">
        <v>1399</v>
      </c>
      <c r="G349" s="45" t="s">
        <v>2092</v>
      </c>
      <c r="H349" s="46">
        <v>5</v>
      </c>
      <c r="I349" s="47">
        <v>1</v>
      </c>
      <c r="J349" s="48">
        <v>9500</v>
      </c>
      <c r="K349" s="48">
        <v>9500</v>
      </c>
      <c r="L349" s="34">
        <v>0</v>
      </c>
      <c r="M349" s="49" t="s">
        <v>2079</v>
      </c>
      <c r="N349" s="49" t="s">
        <v>2096</v>
      </c>
      <c r="O349" s="33" t="s">
        <v>1997</v>
      </c>
      <c r="P349" s="49" t="s">
        <v>2196</v>
      </c>
      <c r="Q349" s="49" t="s">
        <v>2082</v>
      </c>
      <c r="R349" s="49" t="s">
        <v>2196</v>
      </c>
      <c r="S349" s="33" t="s">
        <v>2084</v>
      </c>
      <c r="T349" s="50" t="s">
        <v>2083</v>
      </c>
      <c r="U349" s="35" t="s">
        <v>1385</v>
      </c>
      <c r="V349" s="36" t="s">
        <v>664</v>
      </c>
      <c r="W349" s="36" t="s">
        <v>664</v>
      </c>
      <c r="X349" s="36" t="s">
        <v>664</v>
      </c>
      <c r="Y349" s="37"/>
    </row>
    <row r="350" ht="23" hidden="1" customHeight="1" spans="1:25">
      <c r="A350" s="31" t="s">
        <v>1610</v>
      </c>
      <c r="B350" s="49" t="s">
        <v>20</v>
      </c>
      <c r="C350" s="31" t="s">
        <v>4913</v>
      </c>
      <c r="D350" s="49" t="s">
        <v>4914</v>
      </c>
      <c r="E350" s="44">
        <v>44439</v>
      </c>
      <c r="F350" s="45" t="s">
        <v>1399</v>
      </c>
      <c r="G350" s="45" t="s">
        <v>2092</v>
      </c>
      <c r="H350" s="46">
        <v>5</v>
      </c>
      <c r="I350" s="47">
        <v>8</v>
      </c>
      <c r="J350" s="48">
        <v>80000</v>
      </c>
      <c r="K350" s="48">
        <v>80000</v>
      </c>
      <c r="L350" s="34">
        <v>0</v>
      </c>
      <c r="M350" s="49" t="s">
        <v>2079</v>
      </c>
      <c r="N350" s="76" t="s">
        <v>2110</v>
      </c>
      <c r="O350" s="33" t="s">
        <v>1997</v>
      </c>
      <c r="P350" s="49" t="s">
        <v>2196</v>
      </c>
      <c r="Q350" s="49" t="s">
        <v>2082</v>
      </c>
      <c r="R350" s="49" t="s">
        <v>2196</v>
      </c>
      <c r="S350" s="33" t="s">
        <v>2084</v>
      </c>
      <c r="T350" s="50" t="s">
        <v>2083</v>
      </c>
      <c r="U350" s="35" t="s">
        <v>1385</v>
      </c>
      <c r="V350" s="36" t="s">
        <v>664</v>
      </c>
      <c r="W350" s="36" t="s">
        <v>664</v>
      </c>
      <c r="X350" s="36" t="s">
        <v>664</v>
      </c>
      <c r="Y350" s="37"/>
    </row>
    <row r="351" ht="23" hidden="1" customHeight="1" spans="1:25">
      <c r="A351" s="31" t="s">
        <v>1610</v>
      </c>
      <c r="B351" s="49" t="s">
        <v>20</v>
      </c>
      <c r="C351" s="31" t="s">
        <v>4915</v>
      </c>
      <c r="D351" s="49" t="s">
        <v>4916</v>
      </c>
      <c r="E351" s="44">
        <v>44439</v>
      </c>
      <c r="F351" s="45" t="s">
        <v>1399</v>
      </c>
      <c r="G351" s="45" t="s">
        <v>2078</v>
      </c>
      <c r="H351" s="46">
        <v>10</v>
      </c>
      <c r="I351" s="47">
        <v>3</v>
      </c>
      <c r="J351" s="48">
        <v>56400</v>
      </c>
      <c r="K351" s="48">
        <v>56400</v>
      </c>
      <c r="L351" s="34">
        <v>0</v>
      </c>
      <c r="M351" s="49" t="s">
        <v>2079</v>
      </c>
      <c r="N351" s="49" t="s">
        <v>2089</v>
      </c>
      <c r="O351" s="33" t="s">
        <v>1997</v>
      </c>
      <c r="P351" s="49" t="s">
        <v>2196</v>
      </c>
      <c r="Q351" s="49" t="s">
        <v>2082</v>
      </c>
      <c r="R351" s="49" t="s">
        <v>2267</v>
      </c>
      <c r="S351" s="33" t="s">
        <v>2084</v>
      </c>
      <c r="T351" s="50" t="s">
        <v>2083</v>
      </c>
      <c r="U351" s="35" t="s">
        <v>1385</v>
      </c>
      <c r="V351" s="36" t="s">
        <v>664</v>
      </c>
      <c r="W351" s="36" t="s">
        <v>664</v>
      </c>
      <c r="X351" s="36" t="s">
        <v>664</v>
      </c>
      <c r="Y351" s="37"/>
    </row>
    <row r="352" ht="23" hidden="1" customHeight="1" spans="1:25">
      <c r="A352" s="31" t="s">
        <v>1610</v>
      </c>
      <c r="B352" s="49" t="s">
        <v>20</v>
      </c>
      <c r="C352" s="31" t="s">
        <v>4917</v>
      </c>
      <c r="D352" s="49" t="s">
        <v>4918</v>
      </c>
      <c r="E352" s="44">
        <v>44439</v>
      </c>
      <c r="F352" s="45" t="s">
        <v>1399</v>
      </c>
      <c r="G352" s="45" t="s">
        <v>2092</v>
      </c>
      <c r="H352" s="46">
        <v>5</v>
      </c>
      <c r="I352" s="47">
        <v>1</v>
      </c>
      <c r="J352" s="48">
        <v>20000</v>
      </c>
      <c r="K352" s="48">
        <v>20000</v>
      </c>
      <c r="L352" s="34">
        <v>0</v>
      </c>
      <c r="M352" s="49" t="s">
        <v>2079</v>
      </c>
      <c r="N352" s="49" t="s">
        <v>2096</v>
      </c>
      <c r="O352" s="33" t="s">
        <v>1997</v>
      </c>
      <c r="P352" s="49" t="s">
        <v>2196</v>
      </c>
      <c r="Q352" s="49" t="s">
        <v>2082</v>
      </c>
      <c r="R352" s="49" t="s">
        <v>2196</v>
      </c>
      <c r="S352" s="33" t="s">
        <v>2084</v>
      </c>
      <c r="T352" s="50" t="s">
        <v>2083</v>
      </c>
      <c r="U352" s="35" t="s">
        <v>1385</v>
      </c>
      <c r="V352" s="36" t="s">
        <v>664</v>
      </c>
      <c r="W352" s="36" t="s">
        <v>664</v>
      </c>
      <c r="X352" s="36" t="s">
        <v>664</v>
      </c>
      <c r="Y352" s="37"/>
    </row>
    <row r="353" ht="23" hidden="1" customHeight="1" spans="1:25">
      <c r="A353" s="31" t="s">
        <v>1610</v>
      </c>
      <c r="B353" s="49" t="s">
        <v>20</v>
      </c>
      <c r="C353" s="31" t="s">
        <v>4919</v>
      </c>
      <c r="D353" s="49" t="s">
        <v>4920</v>
      </c>
      <c r="E353" s="44">
        <v>44439</v>
      </c>
      <c r="F353" s="45" t="s">
        <v>1399</v>
      </c>
      <c r="G353" s="45" t="s">
        <v>2095</v>
      </c>
      <c r="H353" s="46">
        <v>5</v>
      </c>
      <c r="I353" s="47">
        <v>4</v>
      </c>
      <c r="J353" s="48">
        <v>12000</v>
      </c>
      <c r="K353" s="48">
        <v>12000</v>
      </c>
      <c r="L353" s="34">
        <v>0</v>
      </c>
      <c r="M353" s="49" t="s">
        <v>2079</v>
      </c>
      <c r="N353" s="76" t="s">
        <v>2110</v>
      </c>
      <c r="O353" s="33" t="s">
        <v>1997</v>
      </c>
      <c r="P353" s="49" t="s">
        <v>2196</v>
      </c>
      <c r="Q353" s="49" t="s">
        <v>2082</v>
      </c>
      <c r="R353" s="49" t="s">
        <v>2196</v>
      </c>
      <c r="S353" s="33" t="s">
        <v>2084</v>
      </c>
      <c r="T353" s="50" t="s">
        <v>2083</v>
      </c>
      <c r="U353" s="35" t="s">
        <v>1385</v>
      </c>
      <c r="V353" s="36" t="s">
        <v>664</v>
      </c>
      <c r="W353" s="36" t="s">
        <v>664</v>
      </c>
      <c r="X353" s="36" t="s">
        <v>664</v>
      </c>
      <c r="Y353" s="37"/>
    </row>
    <row r="354" ht="23" hidden="1" customHeight="1" spans="1:25">
      <c r="A354" s="31" t="s">
        <v>1610</v>
      </c>
      <c r="B354" s="49" t="s">
        <v>20</v>
      </c>
      <c r="C354" s="31" t="s">
        <v>4921</v>
      </c>
      <c r="D354" s="49" t="s">
        <v>4922</v>
      </c>
      <c r="E354" s="44">
        <v>44439</v>
      </c>
      <c r="F354" s="45" t="s">
        <v>1399</v>
      </c>
      <c r="G354" s="45" t="s">
        <v>2092</v>
      </c>
      <c r="H354" s="46">
        <v>5</v>
      </c>
      <c r="I354" s="47">
        <v>1</v>
      </c>
      <c r="J354" s="48">
        <v>5400</v>
      </c>
      <c r="K354" s="48">
        <v>5400</v>
      </c>
      <c r="L354" s="34">
        <v>0</v>
      </c>
      <c r="M354" s="49" t="s">
        <v>2079</v>
      </c>
      <c r="N354" s="76" t="s">
        <v>2110</v>
      </c>
      <c r="O354" s="33" t="s">
        <v>1997</v>
      </c>
      <c r="P354" s="49" t="s">
        <v>2196</v>
      </c>
      <c r="Q354" s="49" t="s">
        <v>2082</v>
      </c>
      <c r="R354" s="49" t="s">
        <v>2196</v>
      </c>
      <c r="S354" s="33" t="s">
        <v>2084</v>
      </c>
      <c r="T354" s="50" t="s">
        <v>2083</v>
      </c>
      <c r="U354" s="35" t="s">
        <v>1385</v>
      </c>
      <c r="V354" s="36" t="s">
        <v>664</v>
      </c>
      <c r="W354" s="36" t="s">
        <v>664</v>
      </c>
      <c r="X354" s="36" t="s">
        <v>664</v>
      </c>
      <c r="Y354" s="37"/>
    </row>
    <row r="355" ht="23" hidden="1" customHeight="1" spans="1:25">
      <c r="A355" s="31" t="s">
        <v>1610</v>
      </c>
      <c r="B355" s="49" t="s">
        <v>20</v>
      </c>
      <c r="C355" s="31" t="s">
        <v>4923</v>
      </c>
      <c r="D355" s="49" t="s">
        <v>4924</v>
      </c>
      <c r="E355" s="44">
        <v>44439</v>
      </c>
      <c r="F355" s="45" t="s">
        <v>1399</v>
      </c>
      <c r="G355" s="45" t="s">
        <v>2169</v>
      </c>
      <c r="H355" s="46">
        <v>5</v>
      </c>
      <c r="I355" s="47">
        <v>1</v>
      </c>
      <c r="J355" s="48">
        <v>6000</v>
      </c>
      <c r="K355" s="48">
        <v>6000</v>
      </c>
      <c r="L355" s="34">
        <v>0</v>
      </c>
      <c r="M355" s="49" t="s">
        <v>2079</v>
      </c>
      <c r="N355" s="49" t="s">
        <v>2096</v>
      </c>
      <c r="O355" s="33" t="s">
        <v>1997</v>
      </c>
      <c r="P355" s="49" t="s">
        <v>2196</v>
      </c>
      <c r="Q355" s="49" t="s">
        <v>2082</v>
      </c>
      <c r="R355" s="49" t="s">
        <v>2196</v>
      </c>
      <c r="S355" s="33" t="s">
        <v>2084</v>
      </c>
      <c r="T355" s="50" t="s">
        <v>2083</v>
      </c>
      <c r="U355" s="35" t="s">
        <v>1385</v>
      </c>
      <c r="V355" s="36" t="s">
        <v>664</v>
      </c>
      <c r="W355" s="36" t="s">
        <v>664</v>
      </c>
      <c r="X355" s="36" t="s">
        <v>664</v>
      </c>
      <c r="Y355" s="37"/>
    </row>
    <row r="356" ht="23" hidden="1" customHeight="1" spans="1:25">
      <c r="A356" s="31" t="s">
        <v>1610</v>
      </c>
      <c r="B356" s="49" t="s">
        <v>20</v>
      </c>
      <c r="C356" s="31" t="s">
        <v>4927</v>
      </c>
      <c r="D356" s="49" t="s">
        <v>4928</v>
      </c>
      <c r="E356" s="44">
        <v>44439</v>
      </c>
      <c r="F356" s="45" t="s">
        <v>1399</v>
      </c>
      <c r="G356" s="45" t="s">
        <v>2169</v>
      </c>
      <c r="H356" s="46">
        <v>5</v>
      </c>
      <c r="I356" s="47">
        <v>1</v>
      </c>
      <c r="J356" s="48">
        <v>250</v>
      </c>
      <c r="K356" s="48">
        <v>250</v>
      </c>
      <c r="L356" s="34">
        <v>0</v>
      </c>
      <c r="M356" s="49" t="s">
        <v>2079</v>
      </c>
      <c r="N356" s="49" t="s">
        <v>2096</v>
      </c>
      <c r="O356" s="33" t="s">
        <v>1997</v>
      </c>
      <c r="P356" s="49" t="s">
        <v>2196</v>
      </c>
      <c r="Q356" s="49" t="s">
        <v>2082</v>
      </c>
      <c r="R356" s="49" t="s">
        <v>2196</v>
      </c>
      <c r="S356" s="33" t="s">
        <v>2084</v>
      </c>
      <c r="T356" s="50" t="s">
        <v>2083</v>
      </c>
      <c r="U356" s="35" t="s">
        <v>1385</v>
      </c>
      <c r="V356" s="36" t="s">
        <v>664</v>
      </c>
      <c r="W356" s="36" t="s">
        <v>664</v>
      </c>
      <c r="X356" s="36" t="s">
        <v>664</v>
      </c>
      <c r="Y356" s="37"/>
    </row>
    <row r="357" ht="23" hidden="1" customHeight="1" spans="1:25">
      <c r="A357" s="31" t="s">
        <v>1610</v>
      </c>
      <c r="B357" s="49" t="s">
        <v>20</v>
      </c>
      <c r="C357" s="31" t="s">
        <v>4929</v>
      </c>
      <c r="D357" s="49" t="s">
        <v>4930</v>
      </c>
      <c r="E357" s="44">
        <v>44439</v>
      </c>
      <c r="F357" s="45" t="s">
        <v>1399</v>
      </c>
      <c r="G357" s="45" t="s">
        <v>2243</v>
      </c>
      <c r="H357" s="46">
        <v>3</v>
      </c>
      <c r="I357" s="47">
        <v>1</v>
      </c>
      <c r="J357" s="48">
        <v>20000</v>
      </c>
      <c r="K357" s="48">
        <v>20000</v>
      </c>
      <c r="L357" s="34">
        <v>0</v>
      </c>
      <c r="M357" s="49" t="s">
        <v>2079</v>
      </c>
      <c r="N357" s="49" t="s">
        <v>2089</v>
      </c>
      <c r="O357" s="33" t="s">
        <v>1997</v>
      </c>
      <c r="P357" s="49" t="s">
        <v>2196</v>
      </c>
      <c r="Q357" s="49" t="s">
        <v>2082</v>
      </c>
      <c r="R357" s="49" t="s">
        <v>2196</v>
      </c>
      <c r="S357" s="33" t="s">
        <v>2084</v>
      </c>
      <c r="T357" s="50" t="s">
        <v>2083</v>
      </c>
      <c r="U357" s="35" t="s">
        <v>1385</v>
      </c>
      <c r="V357" s="36" t="s">
        <v>664</v>
      </c>
      <c r="W357" s="36" t="s">
        <v>664</v>
      </c>
      <c r="X357" s="36" t="s">
        <v>664</v>
      </c>
      <c r="Y357" s="37"/>
    </row>
    <row r="358" ht="23" hidden="1" customHeight="1" spans="1:25">
      <c r="A358" s="31" t="s">
        <v>1610</v>
      </c>
      <c r="B358" s="49" t="s">
        <v>20</v>
      </c>
      <c r="C358" s="31" t="s">
        <v>4931</v>
      </c>
      <c r="D358" s="49" t="s">
        <v>4932</v>
      </c>
      <c r="E358" s="44">
        <v>44439</v>
      </c>
      <c r="F358" s="45" t="s">
        <v>1399</v>
      </c>
      <c r="G358" s="45" t="s">
        <v>2092</v>
      </c>
      <c r="H358" s="46">
        <v>5</v>
      </c>
      <c r="I358" s="47">
        <v>1</v>
      </c>
      <c r="J358" s="48">
        <v>3000</v>
      </c>
      <c r="K358" s="48">
        <v>3000</v>
      </c>
      <c r="L358" s="34">
        <v>0</v>
      </c>
      <c r="M358" s="49" t="s">
        <v>2079</v>
      </c>
      <c r="N358" s="76" t="s">
        <v>2110</v>
      </c>
      <c r="O358" s="33" t="s">
        <v>1997</v>
      </c>
      <c r="P358" s="49" t="s">
        <v>2196</v>
      </c>
      <c r="Q358" s="49" t="s">
        <v>2082</v>
      </c>
      <c r="R358" s="49" t="s">
        <v>2196</v>
      </c>
      <c r="S358" s="33" t="s">
        <v>2084</v>
      </c>
      <c r="T358" s="50" t="s">
        <v>2083</v>
      </c>
      <c r="U358" s="35" t="s">
        <v>1385</v>
      </c>
      <c r="V358" s="36" t="s">
        <v>664</v>
      </c>
      <c r="W358" s="36" t="s">
        <v>664</v>
      </c>
      <c r="X358" s="36" t="s">
        <v>664</v>
      </c>
      <c r="Y358" s="37"/>
    </row>
    <row r="359" ht="23" hidden="1" customHeight="1" spans="1:25">
      <c r="A359" s="31" t="s">
        <v>1610</v>
      </c>
      <c r="B359" s="49" t="s">
        <v>20</v>
      </c>
      <c r="C359" s="31" t="s">
        <v>4933</v>
      </c>
      <c r="D359" s="49" t="s">
        <v>4934</v>
      </c>
      <c r="E359" s="44">
        <v>44439</v>
      </c>
      <c r="F359" s="45" t="s">
        <v>1399</v>
      </c>
      <c r="G359" s="45" t="s">
        <v>2243</v>
      </c>
      <c r="H359" s="46">
        <v>3</v>
      </c>
      <c r="I359" s="47">
        <v>1</v>
      </c>
      <c r="J359" s="48">
        <v>94600</v>
      </c>
      <c r="K359" s="48">
        <v>94600</v>
      </c>
      <c r="L359" s="34">
        <v>0</v>
      </c>
      <c r="M359" s="49" t="s">
        <v>2123</v>
      </c>
      <c r="N359" s="49" t="s">
        <v>2124</v>
      </c>
      <c r="O359" s="33" t="s">
        <v>1997</v>
      </c>
      <c r="P359" s="49" t="s">
        <v>2196</v>
      </c>
      <c r="Q359" s="49" t="s">
        <v>2082</v>
      </c>
      <c r="R359" s="49" t="s">
        <v>2196</v>
      </c>
      <c r="S359" s="33" t="s">
        <v>2084</v>
      </c>
      <c r="T359" s="50" t="s">
        <v>2083</v>
      </c>
      <c r="U359" s="35" t="s">
        <v>1385</v>
      </c>
      <c r="V359" s="36" t="s">
        <v>664</v>
      </c>
      <c r="W359" s="36" t="s">
        <v>664</v>
      </c>
      <c r="X359" s="36" t="s">
        <v>664</v>
      </c>
      <c r="Y359" s="37"/>
    </row>
    <row r="360" ht="23" customHeight="1" spans="1:25">
      <c r="A360" s="110" t="s">
        <v>1618</v>
      </c>
      <c r="B360" s="49" t="s">
        <v>20</v>
      </c>
      <c r="C360" s="31" t="s">
        <v>4935</v>
      </c>
      <c r="D360" s="49" t="s">
        <v>4936</v>
      </c>
      <c r="E360" s="44">
        <v>44773</v>
      </c>
      <c r="F360" s="45" t="s">
        <v>4937</v>
      </c>
      <c r="G360" s="45" t="s">
        <v>2095</v>
      </c>
      <c r="H360" s="46">
        <v>10</v>
      </c>
      <c r="I360" s="47">
        <v>1</v>
      </c>
      <c r="J360" s="48">
        <v>1686734.85108623</v>
      </c>
      <c r="K360" s="34">
        <v>373892.891990781</v>
      </c>
      <c r="L360" s="34">
        <v>1312841.95909545</v>
      </c>
      <c r="M360" s="49" t="s">
        <v>2079</v>
      </c>
      <c r="N360" s="49" t="s">
        <v>2089</v>
      </c>
      <c r="O360" s="33" t="s">
        <v>1997</v>
      </c>
      <c r="P360" s="49" t="s">
        <v>2081</v>
      </c>
      <c r="Q360" s="49" t="s">
        <v>2082</v>
      </c>
      <c r="R360" s="49" t="s">
        <v>2083</v>
      </c>
      <c r="S360" s="33" t="s">
        <v>2084</v>
      </c>
      <c r="T360" s="50" t="s">
        <v>2083</v>
      </c>
      <c r="U360" s="35" t="s">
        <v>1322</v>
      </c>
      <c r="V360" s="36" t="s">
        <v>2128</v>
      </c>
      <c r="W360" s="36" t="s">
        <v>50</v>
      </c>
      <c r="X360" s="36" t="s">
        <v>6852</v>
      </c>
      <c r="Y360" s="37"/>
    </row>
    <row r="361" ht="23" customHeight="1" spans="1:25">
      <c r="A361" s="110" t="s">
        <v>1618</v>
      </c>
      <c r="B361" s="49" t="s">
        <v>20</v>
      </c>
      <c r="C361" s="31" t="s">
        <v>4938</v>
      </c>
      <c r="D361" s="49" t="s">
        <v>4939</v>
      </c>
      <c r="E361" s="44">
        <v>44773</v>
      </c>
      <c r="F361" s="45" t="s">
        <v>4937</v>
      </c>
      <c r="G361" s="47" t="s">
        <v>4940</v>
      </c>
      <c r="H361" s="46">
        <v>10</v>
      </c>
      <c r="I361" s="47">
        <v>1</v>
      </c>
      <c r="J361" s="48">
        <v>58422.6377527297</v>
      </c>
      <c r="K361" s="34">
        <v>12950.3513685218</v>
      </c>
      <c r="L361" s="34">
        <v>45472.2863842079</v>
      </c>
      <c r="M361" s="49" t="s">
        <v>2079</v>
      </c>
      <c r="N361" s="49" t="s">
        <v>2089</v>
      </c>
      <c r="O361" s="33" t="s">
        <v>1997</v>
      </c>
      <c r="P361" s="49" t="s">
        <v>2081</v>
      </c>
      <c r="Q361" s="49" t="s">
        <v>2082</v>
      </c>
      <c r="R361" s="49" t="s">
        <v>2083</v>
      </c>
      <c r="S361" s="33" t="s">
        <v>2084</v>
      </c>
      <c r="T361" s="50" t="s">
        <v>2083</v>
      </c>
      <c r="U361" s="35" t="s">
        <v>1322</v>
      </c>
      <c r="V361" s="36" t="s">
        <v>2128</v>
      </c>
      <c r="W361" s="36" t="s">
        <v>50</v>
      </c>
      <c r="X361" s="36" t="s">
        <v>6852</v>
      </c>
      <c r="Y361" s="37"/>
    </row>
    <row r="362" ht="23" customHeight="1" spans="1:25">
      <c r="A362" s="110" t="s">
        <v>1618</v>
      </c>
      <c r="B362" s="49" t="s">
        <v>20</v>
      </c>
      <c r="C362" s="31" t="s">
        <v>4941</v>
      </c>
      <c r="D362" s="49" t="s">
        <v>4942</v>
      </c>
      <c r="E362" s="44">
        <v>44773</v>
      </c>
      <c r="F362" s="45" t="s">
        <v>4937</v>
      </c>
      <c r="G362" s="45" t="s">
        <v>2095</v>
      </c>
      <c r="H362" s="46">
        <v>10</v>
      </c>
      <c r="I362" s="47">
        <v>6</v>
      </c>
      <c r="J362" s="48">
        <v>2936.94231966016</v>
      </c>
      <c r="K362" s="34">
        <v>651.022214191336</v>
      </c>
      <c r="L362" s="34">
        <v>2285.92010546882</v>
      </c>
      <c r="M362" s="49" t="s">
        <v>2079</v>
      </c>
      <c r="N362" s="49" t="s">
        <v>2089</v>
      </c>
      <c r="O362" s="33" t="s">
        <v>1997</v>
      </c>
      <c r="P362" s="49" t="s">
        <v>2081</v>
      </c>
      <c r="Q362" s="49" t="s">
        <v>2082</v>
      </c>
      <c r="R362" s="49" t="s">
        <v>2083</v>
      </c>
      <c r="S362" s="33" t="s">
        <v>2084</v>
      </c>
      <c r="T362" s="50" t="s">
        <v>2083</v>
      </c>
      <c r="U362" s="35" t="s">
        <v>1322</v>
      </c>
      <c r="V362" s="36" t="s">
        <v>2128</v>
      </c>
      <c r="W362" s="36" t="s">
        <v>50</v>
      </c>
      <c r="X362" s="36" t="s">
        <v>6852</v>
      </c>
      <c r="Y362" s="37"/>
    </row>
    <row r="363" ht="23" customHeight="1" spans="1:25">
      <c r="A363" s="110" t="s">
        <v>1618</v>
      </c>
      <c r="B363" s="49" t="s">
        <v>20</v>
      </c>
      <c r="C363" s="31" t="s">
        <v>4943</v>
      </c>
      <c r="D363" s="49" t="s">
        <v>4942</v>
      </c>
      <c r="E363" s="44">
        <v>44773</v>
      </c>
      <c r="F363" s="45" t="s">
        <v>4937</v>
      </c>
      <c r="G363" s="45" t="s">
        <v>2095</v>
      </c>
      <c r="H363" s="46">
        <v>10</v>
      </c>
      <c r="I363" s="47">
        <v>1</v>
      </c>
      <c r="J363" s="48">
        <v>5800.42648680809</v>
      </c>
      <c r="K363" s="34">
        <v>1285.76120457579</v>
      </c>
      <c r="L363" s="34">
        <v>4514.6652822323</v>
      </c>
      <c r="M363" s="49" t="s">
        <v>2079</v>
      </c>
      <c r="N363" s="49" t="s">
        <v>2089</v>
      </c>
      <c r="O363" s="33" t="s">
        <v>1997</v>
      </c>
      <c r="P363" s="49" t="s">
        <v>2081</v>
      </c>
      <c r="Q363" s="49" t="s">
        <v>2082</v>
      </c>
      <c r="R363" s="49" t="s">
        <v>2083</v>
      </c>
      <c r="S363" s="33" t="s">
        <v>2084</v>
      </c>
      <c r="T363" s="50" t="s">
        <v>2083</v>
      </c>
      <c r="U363" s="35" t="s">
        <v>1322</v>
      </c>
      <c r="V363" s="36" t="s">
        <v>2128</v>
      </c>
      <c r="W363" s="36" t="s">
        <v>50</v>
      </c>
      <c r="X363" s="36" t="s">
        <v>6852</v>
      </c>
      <c r="Y363" s="37"/>
    </row>
    <row r="364" ht="23" customHeight="1" spans="1:25">
      <c r="A364" s="110" t="s">
        <v>1618</v>
      </c>
      <c r="B364" s="49" t="s">
        <v>20</v>
      </c>
      <c r="C364" s="31" t="s">
        <v>4944</v>
      </c>
      <c r="D364" s="49" t="s">
        <v>4945</v>
      </c>
      <c r="E364" s="44">
        <v>44773</v>
      </c>
      <c r="F364" s="45" t="s">
        <v>4937</v>
      </c>
      <c r="G364" s="47" t="s">
        <v>4163</v>
      </c>
      <c r="H364" s="46">
        <v>10</v>
      </c>
      <c r="I364" s="47">
        <v>1</v>
      </c>
      <c r="J364" s="48">
        <v>6624.48269148332</v>
      </c>
      <c r="K364" s="34">
        <v>1468.42699661214</v>
      </c>
      <c r="L364" s="34">
        <v>5156.05569487118</v>
      </c>
      <c r="M364" s="49" t="s">
        <v>2079</v>
      </c>
      <c r="N364" s="49" t="s">
        <v>2089</v>
      </c>
      <c r="O364" s="33" t="s">
        <v>1997</v>
      </c>
      <c r="P364" s="49" t="s">
        <v>2081</v>
      </c>
      <c r="Q364" s="49" t="s">
        <v>2082</v>
      </c>
      <c r="R364" s="49" t="s">
        <v>2083</v>
      </c>
      <c r="S364" s="33" t="s">
        <v>2084</v>
      </c>
      <c r="T364" s="50" t="s">
        <v>2083</v>
      </c>
      <c r="U364" s="35" t="s">
        <v>1322</v>
      </c>
      <c r="V364" s="36" t="s">
        <v>2128</v>
      </c>
      <c r="W364" s="36" t="s">
        <v>50</v>
      </c>
      <c r="X364" s="36" t="s">
        <v>6852</v>
      </c>
      <c r="Y364" s="37"/>
    </row>
    <row r="365" ht="23" customHeight="1" spans="1:25">
      <c r="A365" s="110" t="s">
        <v>1618</v>
      </c>
      <c r="B365" s="49" t="s">
        <v>20</v>
      </c>
      <c r="C365" s="31" t="s">
        <v>4946</v>
      </c>
      <c r="D365" s="49" t="s">
        <v>4947</v>
      </c>
      <c r="E365" s="44">
        <v>44773</v>
      </c>
      <c r="F365" s="45" t="s">
        <v>4937</v>
      </c>
      <c r="G365" s="47" t="s">
        <v>4948</v>
      </c>
      <c r="H365" s="46">
        <v>10</v>
      </c>
      <c r="I365" s="47">
        <v>1</v>
      </c>
      <c r="J365" s="48">
        <v>8691.32129122611</v>
      </c>
      <c r="K365" s="34">
        <v>1926.57621955512</v>
      </c>
      <c r="L365" s="34">
        <v>6764.74507167099</v>
      </c>
      <c r="M365" s="49" t="s">
        <v>2079</v>
      </c>
      <c r="N365" s="49" t="s">
        <v>2089</v>
      </c>
      <c r="O365" s="33" t="s">
        <v>1997</v>
      </c>
      <c r="P365" s="49" t="s">
        <v>2081</v>
      </c>
      <c r="Q365" s="49" t="s">
        <v>2082</v>
      </c>
      <c r="R365" s="49" t="s">
        <v>2083</v>
      </c>
      <c r="S365" s="33" t="s">
        <v>2084</v>
      </c>
      <c r="T365" s="50" t="s">
        <v>2083</v>
      </c>
      <c r="U365" s="35" t="s">
        <v>1322</v>
      </c>
      <c r="V365" s="36" t="s">
        <v>2128</v>
      </c>
      <c r="W365" s="36" t="s">
        <v>50</v>
      </c>
      <c r="X365" s="36" t="s">
        <v>6852</v>
      </c>
      <c r="Y365" s="37"/>
    </row>
    <row r="366" ht="23" customHeight="1" spans="1:25">
      <c r="A366" s="110" t="s">
        <v>1618</v>
      </c>
      <c r="B366" s="49" t="s">
        <v>20</v>
      </c>
      <c r="C366" s="31" t="s">
        <v>4949</v>
      </c>
      <c r="D366" s="49" t="s">
        <v>4950</v>
      </c>
      <c r="E366" s="44">
        <v>44773</v>
      </c>
      <c r="F366" s="45" t="s">
        <v>4937</v>
      </c>
      <c r="G366" s="45" t="s">
        <v>2078</v>
      </c>
      <c r="H366" s="46">
        <v>10</v>
      </c>
      <c r="I366" s="47">
        <v>1</v>
      </c>
      <c r="J366" s="48">
        <v>4121.9003413674</v>
      </c>
      <c r="K366" s="34">
        <v>913.687909003107</v>
      </c>
      <c r="L366" s="34">
        <v>3208.21243236429</v>
      </c>
      <c r="M366" s="49" t="s">
        <v>2079</v>
      </c>
      <c r="N366" s="49" t="s">
        <v>2089</v>
      </c>
      <c r="O366" s="33" t="s">
        <v>1997</v>
      </c>
      <c r="P366" s="49" t="s">
        <v>2081</v>
      </c>
      <c r="Q366" s="49" t="s">
        <v>2082</v>
      </c>
      <c r="R366" s="49" t="s">
        <v>2083</v>
      </c>
      <c r="S366" s="33" t="s">
        <v>2084</v>
      </c>
      <c r="T366" s="50" t="s">
        <v>2083</v>
      </c>
      <c r="U366" s="35" t="s">
        <v>1322</v>
      </c>
      <c r="V366" s="36" t="s">
        <v>2128</v>
      </c>
      <c r="W366" s="36" t="s">
        <v>50</v>
      </c>
      <c r="X366" s="36" t="s">
        <v>6852</v>
      </c>
      <c r="Y366" s="37"/>
    </row>
    <row r="367" ht="23" customHeight="1" spans="1:25">
      <c r="A367" s="110" t="s">
        <v>1618</v>
      </c>
      <c r="B367" s="49" t="s">
        <v>20</v>
      </c>
      <c r="C367" s="31" t="s">
        <v>4951</v>
      </c>
      <c r="D367" s="49" t="s">
        <v>4952</v>
      </c>
      <c r="E367" s="44">
        <v>44773</v>
      </c>
      <c r="F367" s="45" t="s">
        <v>4937</v>
      </c>
      <c r="G367" s="47" t="s">
        <v>4953</v>
      </c>
      <c r="H367" s="46">
        <v>10</v>
      </c>
      <c r="I367" s="47">
        <v>1</v>
      </c>
      <c r="J367" s="48">
        <v>9797.58045855853</v>
      </c>
      <c r="K367" s="34">
        <v>2171.79700164714</v>
      </c>
      <c r="L367" s="34">
        <v>7625.78345691139</v>
      </c>
      <c r="M367" s="49" t="s">
        <v>2079</v>
      </c>
      <c r="N367" s="49" t="s">
        <v>2089</v>
      </c>
      <c r="O367" s="33" t="s">
        <v>1997</v>
      </c>
      <c r="P367" s="49" t="s">
        <v>2081</v>
      </c>
      <c r="Q367" s="49" t="s">
        <v>2082</v>
      </c>
      <c r="R367" s="49" t="s">
        <v>2083</v>
      </c>
      <c r="S367" s="33" t="s">
        <v>2084</v>
      </c>
      <c r="T367" s="50" t="s">
        <v>2083</v>
      </c>
      <c r="U367" s="35" t="s">
        <v>1322</v>
      </c>
      <c r="V367" s="36" t="s">
        <v>2128</v>
      </c>
      <c r="W367" s="36" t="s">
        <v>50</v>
      </c>
      <c r="X367" s="36" t="s">
        <v>6852</v>
      </c>
      <c r="Y367" s="37"/>
    </row>
    <row r="368" ht="23" customHeight="1" spans="1:25">
      <c r="A368" s="110" t="s">
        <v>1618</v>
      </c>
      <c r="B368" s="49" t="s">
        <v>20</v>
      </c>
      <c r="C368" s="31" t="s">
        <v>4954</v>
      </c>
      <c r="D368" s="49" t="s">
        <v>4955</v>
      </c>
      <c r="E368" s="44">
        <v>44773</v>
      </c>
      <c r="F368" s="45" t="s">
        <v>4937</v>
      </c>
      <c r="G368" s="47" t="s">
        <v>4956</v>
      </c>
      <c r="H368" s="46">
        <v>10</v>
      </c>
      <c r="I368" s="47">
        <v>1</v>
      </c>
      <c r="J368" s="48">
        <v>84763.3474627851</v>
      </c>
      <c r="K368" s="34">
        <v>18789.208687584</v>
      </c>
      <c r="L368" s="34">
        <v>65974.1387752011</v>
      </c>
      <c r="M368" s="49" t="s">
        <v>2079</v>
      </c>
      <c r="N368" s="49" t="s">
        <v>2089</v>
      </c>
      <c r="O368" s="33" t="s">
        <v>1997</v>
      </c>
      <c r="P368" s="49" t="s">
        <v>2081</v>
      </c>
      <c r="Q368" s="49" t="s">
        <v>2082</v>
      </c>
      <c r="R368" s="49" t="s">
        <v>2083</v>
      </c>
      <c r="S368" s="33" t="s">
        <v>2084</v>
      </c>
      <c r="T368" s="50" t="s">
        <v>2083</v>
      </c>
      <c r="U368" s="35" t="s">
        <v>1322</v>
      </c>
      <c r="V368" s="36" t="s">
        <v>2128</v>
      </c>
      <c r="W368" s="36" t="s">
        <v>50</v>
      </c>
      <c r="X368" s="36" t="s">
        <v>6852</v>
      </c>
      <c r="Y368" s="37"/>
    </row>
    <row r="369" ht="23" customHeight="1" spans="1:25">
      <c r="A369" s="110" t="s">
        <v>1618</v>
      </c>
      <c r="B369" s="49" t="s">
        <v>20</v>
      </c>
      <c r="C369" s="31" t="s">
        <v>4957</v>
      </c>
      <c r="D369" s="49" t="s">
        <v>2768</v>
      </c>
      <c r="E369" s="44">
        <v>44773</v>
      </c>
      <c r="F369" s="45" t="s">
        <v>4937</v>
      </c>
      <c r="G369" s="47" t="s">
        <v>4958</v>
      </c>
      <c r="H369" s="46">
        <v>10</v>
      </c>
      <c r="I369" s="47">
        <v>1</v>
      </c>
      <c r="J369" s="48">
        <v>152558.597748878</v>
      </c>
      <c r="K369" s="34">
        <v>33817.1558343346</v>
      </c>
      <c r="L369" s="34">
        <v>118741.441914543</v>
      </c>
      <c r="M369" s="49" t="s">
        <v>2079</v>
      </c>
      <c r="N369" s="49" t="s">
        <v>2089</v>
      </c>
      <c r="O369" s="33" t="s">
        <v>1997</v>
      </c>
      <c r="P369" s="49" t="s">
        <v>2081</v>
      </c>
      <c r="Q369" s="49" t="s">
        <v>2082</v>
      </c>
      <c r="R369" s="49" t="s">
        <v>2083</v>
      </c>
      <c r="S369" s="33" t="s">
        <v>2084</v>
      </c>
      <c r="T369" s="50" t="s">
        <v>2083</v>
      </c>
      <c r="U369" s="35" t="s">
        <v>1322</v>
      </c>
      <c r="V369" s="36" t="s">
        <v>2128</v>
      </c>
      <c r="W369" s="36" t="s">
        <v>50</v>
      </c>
      <c r="X369" s="36" t="s">
        <v>6852</v>
      </c>
      <c r="Y369" s="37"/>
    </row>
    <row r="370" ht="23" customHeight="1" spans="1:25">
      <c r="A370" s="110" t="s">
        <v>1618</v>
      </c>
      <c r="B370" s="49" t="s">
        <v>20</v>
      </c>
      <c r="C370" s="31" t="s">
        <v>4959</v>
      </c>
      <c r="D370" s="49" t="s">
        <v>4960</v>
      </c>
      <c r="E370" s="44">
        <v>44773</v>
      </c>
      <c r="F370" s="45" t="s">
        <v>4937</v>
      </c>
      <c r="G370" s="45" t="s">
        <v>2092</v>
      </c>
      <c r="H370" s="46">
        <v>10</v>
      </c>
      <c r="I370" s="47">
        <v>1</v>
      </c>
      <c r="J370" s="48">
        <v>18516.7540192342</v>
      </c>
      <c r="K370" s="34">
        <v>4104.54714093025</v>
      </c>
      <c r="L370" s="34">
        <v>14412.206878304</v>
      </c>
      <c r="M370" s="49" t="s">
        <v>2079</v>
      </c>
      <c r="N370" s="49" t="s">
        <v>2089</v>
      </c>
      <c r="O370" s="33" t="s">
        <v>1997</v>
      </c>
      <c r="P370" s="49" t="s">
        <v>2081</v>
      </c>
      <c r="Q370" s="49" t="s">
        <v>2082</v>
      </c>
      <c r="R370" s="49" t="s">
        <v>2083</v>
      </c>
      <c r="S370" s="33" t="s">
        <v>2084</v>
      </c>
      <c r="T370" s="50" t="s">
        <v>2083</v>
      </c>
      <c r="U370" s="35" t="s">
        <v>1322</v>
      </c>
      <c r="V370" s="36" t="s">
        <v>2128</v>
      </c>
      <c r="W370" s="36" t="s">
        <v>50</v>
      </c>
      <c r="X370" s="36" t="s">
        <v>6852</v>
      </c>
      <c r="Y370" s="37"/>
    </row>
    <row r="371" ht="23" customHeight="1" spans="1:25">
      <c r="A371" s="110" t="s">
        <v>1618</v>
      </c>
      <c r="B371" s="49" t="s">
        <v>20</v>
      </c>
      <c r="C371" s="31" t="s">
        <v>4961</v>
      </c>
      <c r="D371" s="49" t="s">
        <v>4962</v>
      </c>
      <c r="E371" s="44">
        <v>44773</v>
      </c>
      <c r="F371" s="45" t="s">
        <v>4937</v>
      </c>
      <c r="G371" s="45" t="s">
        <v>2092</v>
      </c>
      <c r="H371" s="46">
        <v>10</v>
      </c>
      <c r="I371" s="47">
        <v>1</v>
      </c>
      <c r="J371" s="48">
        <v>949756.705894775</v>
      </c>
      <c r="K371" s="34">
        <v>210529.403140008</v>
      </c>
      <c r="L371" s="34">
        <v>739227.302754767</v>
      </c>
      <c r="M371" s="49" t="s">
        <v>2079</v>
      </c>
      <c r="N371" s="49" t="s">
        <v>2089</v>
      </c>
      <c r="O371" s="33" t="s">
        <v>1997</v>
      </c>
      <c r="P371" s="49" t="s">
        <v>2081</v>
      </c>
      <c r="Q371" s="49" t="s">
        <v>2082</v>
      </c>
      <c r="R371" s="49" t="s">
        <v>2083</v>
      </c>
      <c r="S371" s="33" t="s">
        <v>2084</v>
      </c>
      <c r="T371" s="50" t="s">
        <v>2083</v>
      </c>
      <c r="U371" s="35" t="s">
        <v>1322</v>
      </c>
      <c r="V371" s="36" t="s">
        <v>2128</v>
      </c>
      <c r="W371" s="36" t="s">
        <v>50</v>
      </c>
      <c r="X371" s="36" t="s">
        <v>6852</v>
      </c>
      <c r="Y371" s="37"/>
    </row>
    <row r="372" ht="23" customHeight="1" spans="1:25">
      <c r="A372" s="110" t="s">
        <v>1618</v>
      </c>
      <c r="B372" s="49" t="s">
        <v>20</v>
      </c>
      <c r="C372" s="31" t="s">
        <v>4963</v>
      </c>
      <c r="D372" s="49" t="s">
        <v>4964</v>
      </c>
      <c r="E372" s="44">
        <v>44773</v>
      </c>
      <c r="F372" s="45" t="s">
        <v>4937</v>
      </c>
      <c r="G372" s="45" t="s">
        <v>2095</v>
      </c>
      <c r="H372" s="46">
        <v>10</v>
      </c>
      <c r="I372" s="47">
        <v>1</v>
      </c>
      <c r="J372" s="48">
        <v>284602.026424446</v>
      </c>
      <c r="K372" s="34">
        <v>63086.7825240855</v>
      </c>
      <c r="L372" s="34">
        <v>221515.24390036</v>
      </c>
      <c r="M372" s="49" t="s">
        <v>2079</v>
      </c>
      <c r="N372" s="49" t="s">
        <v>2089</v>
      </c>
      <c r="O372" s="33" t="s">
        <v>1997</v>
      </c>
      <c r="P372" s="49" t="s">
        <v>2081</v>
      </c>
      <c r="Q372" s="49" t="s">
        <v>2082</v>
      </c>
      <c r="R372" s="49" t="s">
        <v>2083</v>
      </c>
      <c r="S372" s="33" t="s">
        <v>2084</v>
      </c>
      <c r="T372" s="50" t="s">
        <v>2083</v>
      </c>
      <c r="U372" s="35" t="s">
        <v>1322</v>
      </c>
      <c r="V372" s="36" t="s">
        <v>2128</v>
      </c>
      <c r="W372" s="36" t="s">
        <v>50</v>
      </c>
      <c r="X372" s="36" t="s">
        <v>6852</v>
      </c>
      <c r="Y372" s="37"/>
    </row>
    <row r="373" ht="23" customHeight="1" spans="1:25">
      <c r="A373" s="110" t="s">
        <v>1618</v>
      </c>
      <c r="B373" s="49" t="s">
        <v>20</v>
      </c>
      <c r="C373" s="31" t="s">
        <v>4965</v>
      </c>
      <c r="D373" s="49" t="s">
        <v>4966</v>
      </c>
      <c r="E373" s="44">
        <v>44773</v>
      </c>
      <c r="F373" s="45" t="s">
        <v>4937</v>
      </c>
      <c r="G373" s="45" t="s">
        <v>2095</v>
      </c>
      <c r="H373" s="46">
        <v>10</v>
      </c>
      <c r="I373" s="47">
        <v>1</v>
      </c>
      <c r="J373" s="48">
        <v>781011.906021816</v>
      </c>
      <c r="K373" s="34">
        <v>173124.305834836</v>
      </c>
      <c r="L373" s="34">
        <v>607887.60018698</v>
      </c>
      <c r="M373" s="49" t="s">
        <v>2079</v>
      </c>
      <c r="N373" s="49" t="s">
        <v>2089</v>
      </c>
      <c r="O373" s="33" t="s">
        <v>1997</v>
      </c>
      <c r="P373" s="49" t="s">
        <v>2081</v>
      </c>
      <c r="Q373" s="49" t="s">
        <v>2082</v>
      </c>
      <c r="R373" s="49" t="s">
        <v>2083</v>
      </c>
      <c r="S373" s="33" t="s">
        <v>2084</v>
      </c>
      <c r="T373" s="50" t="s">
        <v>2083</v>
      </c>
      <c r="U373" s="35" t="s">
        <v>1322</v>
      </c>
      <c r="V373" s="36" t="s">
        <v>2128</v>
      </c>
      <c r="W373" s="36" t="s">
        <v>50</v>
      </c>
      <c r="X373" s="36" t="s">
        <v>6852</v>
      </c>
      <c r="Y373" s="37"/>
    </row>
    <row r="374" ht="23" customHeight="1" spans="1:25">
      <c r="A374" s="110" t="s">
        <v>1618</v>
      </c>
      <c r="B374" s="49" t="s">
        <v>20</v>
      </c>
      <c r="C374" s="31" t="s">
        <v>4967</v>
      </c>
      <c r="D374" s="49" t="s">
        <v>3334</v>
      </c>
      <c r="E374" s="44">
        <v>44773</v>
      </c>
      <c r="F374" s="45" t="s">
        <v>4937</v>
      </c>
      <c r="G374" s="45" t="s">
        <v>2092</v>
      </c>
      <c r="H374" s="46">
        <v>10</v>
      </c>
      <c r="I374" s="47">
        <v>16</v>
      </c>
      <c r="J374" s="48">
        <v>127312</v>
      </c>
      <c r="K374" s="34">
        <v>28220.8266666667</v>
      </c>
      <c r="L374" s="34">
        <v>99091.1733333333</v>
      </c>
      <c r="M374" s="49" t="s">
        <v>2079</v>
      </c>
      <c r="N374" s="49" t="s">
        <v>2089</v>
      </c>
      <c r="O374" s="33" t="s">
        <v>1997</v>
      </c>
      <c r="P374" s="49" t="s">
        <v>2081</v>
      </c>
      <c r="Q374" s="49" t="s">
        <v>2082</v>
      </c>
      <c r="R374" s="49" t="s">
        <v>2083</v>
      </c>
      <c r="S374" s="33" t="s">
        <v>2084</v>
      </c>
      <c r="T374" s="50" t="s">
        <v>2083</v>
      </c>
      <c r="U374" s="35" t="s">
        <v>1322</v>
      </c>
      <c r="V374" s="36" t="s">
        <v>2128</v>
      </c>
      <c r="W374" s="36" t="s">
        <v>50</v>
      </c>
      <c r="X374" s="36" t="s">
        <v>6852</v>
      </c>
      <c r="Y374" s="37"/>
    </row>
    <row r="375" ht="23" customHeight="1" spans="1:25">
      <c r="A375" s="110" t="s">
        <v>1618</v>
      </c>
      <c r="B375" s="49" t="s">
        <v>20</v>
      </c>
      <c r="C375" s="31" t="s">
        <v>4968</v>
      </c>
      <c r="D375" s="49" t="s">
        <v>3150</v>
      </c>
      <c r="E375" s="44">
        <v>44773</v>
      </c>
      <c r="F375" s="45" t="s">
        <v>4937</v>
      </c>
      <c r="G375" s="45" t="s">
        <v>2195</v>
      </c>
      <c r="H375" s="46">
        <v>10</v>
      </c>
      <c r="I375" s="47">
        <v>42</v>
      </c>
      <c r="J375" s="48">
        <v>4368.77</v>
      </c>
      <c r="K375" s="34">
        <v>0</v>
      </c>
      <c r="L375" s="34">
        <v>4368.77</v>
      </c>
      <c r="M375" s="49" t="s">
        <v>2137</v>
      </c>
      <c r="N375" s="49" t="s">
        <v>2143</v>
      </c>
      <c r="O375" s="33" t="s">
        <v>1997</v>
      </c>
      <c r="P375" s="49" t="s">
        <v>2081</v>
      </c>
      <c r="Q375" s="49" t="s">
        <v>2082</v>
      </c>
      <c r="R375" s="49" t="s">
        <v>2083</v>
      </c>
      <c r="S375" s="33" t="s">
        <v>2084</v>
      </c>
      <c r="T375" s="50" t="s">
        <v>2083</v>
      </c>
      <c r="U375" s="35" t="s">
        <v>1322</v>
      </c>
      <c r="V375" s="36" t="s">
        <v>2128</v>
      </c>
      <c r="W375" s="36" t="s">
        <v>50</v>
      </c>
      <c r="X375" s="36" t="s">
        <v>6852</v>
      </c>
      <c r="Y375" s="37"/>
    </row>
    <row r="376" ht="23" customHeight="1" spans="1:25">
      <c r="A376" s="110" t="s">
        <v>1618</v>
      </c>
      <c r="B376" s="49" t="s">
        <v>20</v>
      </c>
      <c r="C376" s="31" t="s">
        <v>4969</v>
      </c>
      <c r="D376" s="49" t="s">
        <v>4970</v>
      </c>
      <c r="E376" s="44">
        <v>44773</v>
      </c>
      <c r="F376" s="45" t="s">
        <v>4937</v>
      </c>
      <c r="G376" s="45" t="s">
        <v>2195</v>
      </c>
      <c r="H376" s="46">
        <v>10</v>
      </c>
      <c r="I376" s="47">
        <v>19</v>
      </c>
      <c r="J376" s="48">
        <v>2656.44</v>
      </c>
      <c r="K376" s="34">
        <v>0</v>
      </c>
      <c r="L376" s="34">
        <v>2656.44</v>
      </c>
      <c r="M376" s="49" t="s">
        <v>2137</v>
      </c>
      <c r="N376" s="49" t="s">
        <v>2143</v>
      </c>
      <c r="O376" s="33" t="s">
        <v>1997</v>
      </c>
      <c r="P376" s="49" t="s">
        <v>2081</v>
      </c>
      <c r="Q376" s="49" t="s">
        <v>2082</v>
      </c>
      <c r="R376" s="49" t="s">
        <v>2083</v>
      </c>
      <c r="S376" s="33" t="s">
        <v>2084</v>
      </c>
      <c r="T376" s="50" t="s">
        <v>2083</v>
      </c>
      <c r="U376" s="35" t="s">
        <v>1322</v>
      </c>
      <c r="V376" s="36" t="s">
        <v>2128</v>
      </c>
      <c r="W376" s="36" t="s">
        <v>50</v>
      </c>
      <c r="X376" s="36" t="s">
        <v>6852</v>
      </c>
      <c r="Y376" s="37"/>
    </row>
    <row r="377" ht="23" customHeight="1" spans="1:25">
      <c r="A377" s="110" t="s">
        <v>1618</v>
      </c>
      <c r="B377" s="49" t="s">
        <v>20</v>
      </c>
      <c r="C377" s="31" t="s">
        <v>4971</v>
      </c>
      <c r="D377" s="49" t="s">
        <v>4972</v>
      </c>
      <c r="E377" s="44">
        <v>44773</v>
      </c>
      <c r="F377" s="45" t="s">
        <v>4937</v>
      </c>
      <c r="G377" s="45" t="s">
        <v>2169</v>
      </c>
      <c r="H377" s="46">
        <v>5</v>
      </c>
      <c r="I377" s="47">
        <v>4</v>
      </c>
      <c r="J377" s="48">
        <v>23016.6316501681</v>
      </c>
      <c r="K377" s="34">
        <v>10204.0400315745</v>
      </c>
      <c r="L377" s="34">
        <v>12812.5916185936</v>
      </c>
      <c r="M377" s="49" t="s">
        <v>2079</v>
      </c>
      <c r="N377" s="76" t="s">
        <v>2110</v>
      </c>
      <c r="O377" s="33" t="s">
        <v>1997</v>
      </c>
      <c r="P377" s="49" t="s">
        <v>2081</v>
      </c>
      <c r="Q377" s="49" t="s">
        <v>2082</v>
      </c>
      <c r="R377" s="49" t="s">
        <v>2083</v>
      </c>
      <c r="S377" s="33" t="s">
        <v>2084</v>
      </c>
      <c r="T377" s="50" t="s">
        <v>2083</v>
      </c>
      <c r="U377" s="35" t="s">
        <v>1322</v>
      </c>
      <c r="V377" s="36" t="s">
        <v>2128</v>
      </c>
      <c r="W377" s="36" t="s">
        <v>50</v>
      </c>
      <c r="X377" s="36" t="s">
        <v>6852</v>
      </c>
      <c r="Y377" s="37"/>
    </row>
    <row r="378" ht="23" customHeight="1" spans="1:25">
      <c r="A378" s="110" t="s">
        <v>1618</v>
      </c>
      <c r="B378" s="49" t="s">
        <v>20</v>
      </c>
      <c r="C378" s="31" t="s">
        <v>4973</v>
      </c>
      <c r="D378" s="49" t="s">
        <v>4333</v>
      </c>
      <c r="E378" s="44">
        <v>44773</v>
      </c>
      <c r="F378" s="45" t="s">
        <v>4937</v>
      </c>
      <c r="G378" s="45" t="s">
        <v>2092</v>
      </c>
      <c r="H378" s="46">
        <v>5</v>
      </c>
      <c r="I378" s="47">
        <v>1</v>
      </c>
      <c r="J378" s="48">
        <v>414212.864616353</v>
      </c>
      <c r="K378" s="34">
        <v>183634.369979917</v>
      </c>
      <c r="L378" s="34">
        <v>230578.494636436</v>
      </c>
      <c r="M378" s="49" t="s">
        <v>2079</v>
      </c>
      <c r="N378" s="76" t="s">
        <v>2110</v>
      </c>
      <c r="O378" s="33" t="s">
        <v>1997</v>
      </c>
      <c r="P378" s="49" t="s">
        <v>2081</v>
      </c>
      <c r="Q378" s="49" t="s">
        <v>2082</v>
      </c>
      <c r="R378" s="49" t="s">
        <v>2083</v>
      </c>
      <c r="S378" s="33" t="s">
        <v>2084</v>
      </c>
      <c r="T378" s="50" t="s">
        <v>2083</v>
      </c>
      <c r="U378" s="35" t="s">
        <v>1322</v>
      </c>
      <c r="V378" s="36" t="s">
        <v>2128</v>
      </c>
      <c r="W378" s="36" t="s">
        <v>50</v>
      </c>
      <c r="X378" s="36" t="s">
        <v>6852</v>
      </c>
      <c r="Y378" s="37"/>
    </row>
    <row r="379" ht="23" customHeight="1" spans="1:25">
      <c r="A379" s="110" t="s">
        <v>1618</v>
      </c>
      <c r="B379" s="49" t="s">
        <v>20</v>
      </c>
      <c r="C379" s="31" t="s">
        <v>4974</v>
      </c>
      <c r="D379" s="49" t="s">
        <v>4975</v>
      </c>
      <c r="E379" s="44">
        <v>44773</v>
      </c>
      <c r="F379" s="45" t="s">
        <v>4937</v>
      </c>
      <c r="G379" s="45" t="s">
        <v>2888</v>
      </c>
      <c r="H379" s="46">
        <v>5</v>
      </c>
      <c r="I379" s="47">
        <v>6</v>
      </c>
      <c r="J379" s="48">
        <v>20928.6500016684</v>
      </c>
      <c r="K379" s="34">
        <v>9278.36816740632</v>
      </c>
      <c r="L379" s="34">
        <v>11650.2818342621</v>
      </c>
      <c r="M379" s="49" t="s">
        <v>2079</v>
      </c>
      <c r="N379" s="76" t="s">
        <v>2110</v>
      </c>
      <c r="O379" s="33" t="s">
        <v>1997</v>
      </c>
      <c r="P379" s="49" t="s">
        <v>2081</v>
      </c>
      <c r="Q379" s="49" t="s">
        <v>2082</v>
      </c>
      <c r="R379" s="49" t="s">
        <v>2083</v>
      </c>
      <c r="S379" s="33" t="s">
        <v>2084</v>
      </c>
      <c r="T379" s="50" t="s">
        <v>2083</v>
      </c>
      <c r="U379" s="35" t="s">
        <v>1322</v>
      </c>
      <c r="V379" s="36" t="s">
        <v>2128</v>
      </c>
      <c r="W379" s="36" t="s">
        <v>50</v>
      </c>
      <c r="X379" s="36" t="s">
        <v>6852</v>
      </c>
      <c r="Y379" s="37"/>
    </row>
    <row r="380" ht="23" customHeight="1" spans="1:25">
      <c r="A380" s="110" t="s">
        <v>1618</v>
      </c>
      <c r="B380" s="49" t="s">
        <v>20</v>
      </c>
      <c r="C380" s="31" t="s">
        <v>4976</v>
      </c>
      <c r="D380" s="49" t="s">
        <v>4977</v>
      </c>
      <c r="E380" s="44">
        <v>44773</v>
      </c>
      <c r="F380" s="45" t="s">
        <v>4937</v>
      </c>
      <c r="G380" s="45" t="s">
        <v>2888</v>
      </c>
      <c r="H380" s="46">
        <v>5</v>
      </c>
      <c r="I380" s="47">
        <v>12</v>
      </c>
      <c r="J380" s="48">
        <v>7325.02750058393</v>
      </c>
      <c r="K380" s="34">
        <v>3247.42885859221</v>
      </c>
      <c r="L380" s="34">
        <v>4077.59864199172</v>
      </c>
      <c r="M380" s="49" t="s">
        <v>2079</v>
      </c>
      <c r="N380" s="76" t="s">
        <v>2110</v>
      </c>
      <c r="O380" s="33" t="s">
        <v>1997</v>
      </c>
      <c r="P380" s="49" t="s">
        <v>2081</v>
      </c>
      <c r="Q380" s="49" t="s">
        <v>2082</v>
      </c>
      <c r="R380" s="49" t="s">
        <v>2083</v>
      </c>
      <c r="S380" s="33" t="s">
        <v>2084</v>
      </c>
      <c r="T380" s="50" t="s">
        <v>2083</v>
      </c>
      <c r="U380" s="35" t="s">
        <v>1322</v>
      </c>
      <c r="V380" s="36" t="s">
        <v>2128</v>
      </c>
      <c r="W380" s="36" t="s">
        <v>50</v>
      </c>
      <c r="X380" s="36" t="s">
        <v>6852</v>
      </c>
      <c r="Y380" s="37"/>
    </row>
    <row r="381" ht="23" customHeight="1" spans="1:25">
      <c r="A381" s="110" t="s">
        <v>1618</v>
      </c>
      <c r="B381" s="49" t="s">
        <v>20</v>
      </c>
      <c r="C381" s="31" t="s">
        <v>4978</v>
      </c>
      <c r="D381" s="49" t="s">
        <v>4979</v>
      </c>
      <c r="E381" s="44">
        <v>44773</v>
      </c>
      <c r="F381" s="45" t="s">
        <v>4937</v>
      </c>
      <c r="G381" s="45" t="s">
        <v>2169</v>
      </c>
      <c r="H381" s="46">
        <v>5</v>
      </c>
      <c r="I381" s="47">
        <v>1</v>
      </c>
      <c r="J381" s="48">
        <v>13080.4062510427</v>
      </c>
      <c r="K381" s="34">
        <v>5798.98010462893</v>
      </c>
      <c r="L381" s="34">
        <v>7281.42614641377</v>
      </c>
      <c r="M381" s="49" t="s">
        <v>2079</v>
      </c>
      <c r="N381" s="76" t="s">
        <v>2110</v>
      </c>
      <c r="O381" s="33" t="s">
        <v>1997</v>
      </c>
      <c r="P381" s="49" t="s">
        <v>2081</v>
      </c>
      <c r="Q381" s="49" t="s">
        <v>2082</v>
      </c>
      <c r="R381" s="49" t="s">
        <v>2083</v>
      </c>
      <c r="S381" s="33" t="s">
        <v>2084</v>
      </c>
      <c r="T381" s="50" t="s">
        <v>2083</v>
      </c>
      <c r="U381" s="35" t="s">
        <v>1322</v>
      </c>
      <c r="V381" s="36" t="s">
        <v>2128</v>
      </c>
      <c r="W381" s="36" t="s">
        <v>50</v>
      </c>
      <c r="X381" s="36" t="s">
        <v>6852</v>
      </c>
      <c r="Y381" s="37"/>
    </row>
    <row r="382" ht="23" customHeight="1" spans="1:25">
      <c r="A382" s="110" t="s">
        <v>1618</v>
      </c>
      <c r="B382" s="49" t="s">
        <v>20</v>
      </c>
      <c r="C382" s="31" t="s">
        <v>4980</v>
      </c>
      <c r="D382" s="49" t="s">
        <v>4981</v>
      </c>
      <c r="E382" s="44">
        <v>44773</v>
      </c>
      <c r="F382" s="45" t="s">
        <v>4937</v>
      </c>
      <c r="G382" s="45" t="s">
        <v>2169</v>
      </c>
      <c r="H382" s="46">
        <v>5</v>
      </c>
      <c r="I382" s="47">
        <v>1</v>
      </c>
      <c r="J382" s="48">
        <v>2834.08802105926</v>
      </c>
      <c r="K382" s="34">
        <v>1256.44568933627</v>
      </c>
      <c r="L382" s="34">
        <v>1577.64233172299</v>
      </c>
      <c r="M382" s="49" t="s">
        <v>2079</v>
      </c>
      <c r="N382" s="76" t="s">
        <v>2110</v>
      </c>
      <c r="O382" s="33" t="s">
        <v>1997</v>
      </c>
      <c r="P382" s="49" t="s">
        <v>2081</v>
      </c>
      <c r="Q382" s="49" t="s">
        <v>2082</v>
      </c>
      <c r="R382" s="49" t="s">
        <v>2083</v>
      </c>
      <c r="S382" s="33" t="s">
        <v>2084</v>
      </c>
      <c r="T382" s="50" t="s">
        <v>2083</v>
      </c>
      <c r="U382" s="35" t="s">
        <v>1322</v>
      </c>
      <c r="V382" s="36" t="s">
        <v>2128</v>
      </c>
      <c r="W382" s="36" t="s">
        <v>50</v>
      </c>
      <c r="X382" s="36" t="s">
        <v>6852</v>
      </c>
      <c r="Y382" s="37"/>
    </row>
    <row r="383" ht="23" customHeight="1" spans="1:25">
      <c r="A383" s="110" t="s">
        <v>1618</v>
      </c>
      <c r="B383" s="49" t="s">
        <v>20</v>
      </c>
      <c r="C383" s="31" t="s">
        <v>4982</v>
      </c>
      <c r="D383" s="49" t="s">
        <v>4983</v>
      </c>
      <c r="E383" s="44">
        <v>44773</v>
      </c>
      <c r="F383" s="45" t="s">
        <v>4937</v>
      </c>
      <c r="G383" s="45" t="s">
        <v>2095</v>
      </c>
      <c r="H383" s="46">
        <v>5</v>
      </c>
      <c r="I383" s="47">
        <v>1</v>
      </c>
      <c r="J383" s="48">
        <v>274688.531271897</v>
      </c>
      <c r="K383" s="34">
        <v>121778.582197208</v>
      </c>
      <c r="L383" s="34">
        <v>152909.949074689</v>
      </c>
      <c r="M383" s="49" t="s">
        <v>2079</v>
      </c>
      <c r="N383" s="76" t="s">
        <v>2110</v>
      </c>
      <c r="O383" s="33" t="s">
        <v>1997</v>
      </c>
      <c r="P383" s="49" t="s">
        <v>2081</v>
      </c>
      <c r="Q383" s="49" t="s">
        <v>2082</v>
      </c>
      <c r="R383" s="49" t="s">
        <v>2083</v>
      </c>
      <c r="S383" s="33" t="s">
        <v>2084</v>
      </c>
      <c r="T383" s="50" t="s">
        <v>2083</v>
      </c>
      <c r="U383" s="35" t="s">
        <v>1322</v>
      </c>
      <c r="V383" s="36" t="s">
        <v>2128</v>
      </c>
      <c r="W383" s="36" t="s">
        <v>50</v>
      </c>
      <c r="X383" s="36" t="s">
        <v>6852</v>
      </c>
      <c r="Y383" s="37"/>
    </row>
    <row r="384" ht="23" customHeight="1" spans="1:25">
      <c r="A384" s="110" t="s">
        <v>1618</v>
      </c>
      <c r="B384" s="49" t="s">
        <v>20</v>
      </c>
      <c r="C384" s="31" t="s">
        <v>4984</v>
      </c>
      <c r="D384" s="49" t="s">
        <v>4985</v>
      </c>
      <c r="E384" s="44">
        <v>44773</v>
      </c>
      <c r="F384" s="45" t="s">
        <v>4937</v>
      </c>
      <c r="G384" s="45" t="s">
        <v>2092</v>
      </c>
      <c r="H384" s="46">
        <v>5</v>
      </c>
      <c r="I384" s="47">
        <v>1</v>
      </c>
      <c r="J384" s="48">
        <v>59951.8619839458</v>
      </c>
      <c r="K384" s="34">
        <v>26578.6588128826</v>
      </c>
      <c r="L384" s="34">
        <v>33373.2031710632</v>
      </c>
      <c r="M384" s="49" t="s">
        <v>2079</v>
      </c>
      <c r="N384" s="76" t="s">
        <v>2110</v>
      </c>
      <c r="O384" s="33" t="s">
        <v>1997</v>
      </c>
      <c r="P384" s="49" t="s">
        <v>2081</v>
      </c>
      <c r="Q384" s="49" t="s">
        <v>2082</v>
      </c>
      <c r="R384" s="49" t="s">
        <v>2083</v>
      </c>
      <c r="S384" s="33" t="s">
        <v>2084</v>
      </c>
      <c r="T384" s="50" t="s">
        <v>2083</v>
      </c>
      <c r="U384" s="35" t="s">
        <v>1322</v>
      </c>
      <c r="V384" s="36" t="s">
        <v>2128</v>
      </c>
      <c r="W384" s="36" t="s">
        <v>50</v>
      </c>
      <c r="X384" s="36" t="s">
        <v>6852</v>
      </c>
      <c r="Y384" s="37"/>
    </row>
    <row r="385" ht="23" customHeight="1" spans="1:25">
      <c r="A385" s="110" t="s">
        <v>1618</v>
      </c>
      <c r="B385" s="49" t="s">
        <v>20</v>
      </c>
      <c r="C385" s="31" t="s">
        <v>4987</v>
      </c>
      <c r="D385" s="49" t="s">
        <v>4988</v>
      </c>
      <c r="E385" s="44">
        <v>44773</v>
      </c>
      <c r="F385" s="45" t="s">
        <v>4937</v>
      </c>
      <c r="G385" s="45" t="s">
        <v>2092</v>
      </c>
      <c r="H385" s="46">
        <v>5</v>
      </c>
      <c r="I385" s="47">
        <v>1</v>
      </c>
      <c r="J385" s="48">
        <v>21800.6770850712</v>
      </c>
      <c r="K385" s="34">
        <v>9664.96684104823</v>
      </c>
      <c r="L385" s="34">
        <v>12135.710244023</v>
      </c>
      <c r="M385" s="49" t="s">
        <v>2079</v>
      </c>
      <c r="N385" s="76" t="s">
        <v>2110</v>
      </c>
      <c r="O385" s="33" t="s">
        <v>1997</v>
      </c>
      <c r="P385" s="49" t="s">
        <v>2081</v>
      </c>
      <c r="Q385" s="49" t="s">
        <v>2082</v>
      </c>
      <c r="R385" s="49" t="s">
        <v>2083</v>
      </c>
      <c r="S385" s="33" t="s">
        <v>2084</v>
      </c>
      <c r="T385" s="50" t="s">
        <v>2083</v>
      </c>
      <c r="U385" s="35" t="s">
        <v>1322</v>
      </c>
      <c r="V385" s="36" t="s">
        <v>2128</v>
      </c>
      <c r="W385" s="36" t="s">
        <v>50</v>
      </c>
      <c r="X385" s="36" t="s">
        <v>6852</v>
      </c>
      <c r="Y385" s="37"/>
    </row>
    <row r="386" ht="23" customHeight="1" spans="1:25">
      <c r="A386" s="110" t="s">
        <v>1618</v>
      </c>
      <c r="B386" s="49" t="s">
        <v>20</v>
      </c>
      <c r="C386" s="31" t="s">
        <v>4989</v>
      </c>
      <c r="D386" s="49" t="s">
        <v>4990</v>
      </c>
      <c r="E386" s="44">
        <v>44773</v>
      </c>
      <c r="F386" s="45" t="s">
        <v>4937</v>
      </c>
      <c r="G386" s="45" t="s">
        <v>2092</v>
      </c>
      <c r="H386" s="46">
        <v>8</v>
      </c>
      <c r="I386" s="47">
        <v>50</v>
      </c>
      <c r="J386" s="48">
        <v>2422082.47499777</v>
      </c>
      <c r="K386" s="34">
        <v>671118.685780632</v>
      </c>
      <c r="L386" s="34">
        <v>1750963.78921714</v>
      </c>
      <c r="M386" s="49" t="s">
        <v>2079</v>
      </c>
      <c r="N386" s="49" t="s">
        <v>2356</v>
      </c>
      <c r="O386" s="33" t="s">
        <v>1997</v>
      </c>
      <c r="P386" s="49" t="s">
        <v>2081</v>
      </c>
      <c r="Q386" s="49" t="s">
        <v>2082</v>
      </c>
      <c r="R386" s="49" t="s">
        <v>2083</v>
      </c>
      <c r="S386" s="33" t="s">
        <v>2084</v>
      </c>
      <c r="T386" s="50" t="s">
        <v>2083</v>
      </c>
      <c r="U386" s="35" t="s">
        <v>1322</v>
      </c>
      <c r="V386" s="36" t="s">
        <v>2128</v>
      </c>
      <c r="W386" s="36" t="s">
        <v>50</v>
      </c>
      <c r="X386" s="36" t="s">
        <v>6852</v>
      </c>
      <c r="Y386" s="37"/>
    </row>
    <row r="387" ht="23" customHeight="1" spans="1:25">
      <c r="A387" s="110" t="s">
        <v>1618</v>
      </c>
      <c r="B387" s="49" t="s">
        <v>20</v>
      </c>
      <c r="C387" s="31" t="s">
        <v>4991</v>
      </c>
      <c r="D387" s="49" t="s">
        <v>4992</v>
      </c>
      <c r="E387" s="44">
        <v>44773</v>
      </c>
      <c r="F387" s="45" t="s">
        <v>4937</v>
      </c>
      <c r="G387" s="45" t="s">
        <v>4993</v>
      </c>
      <c r="H387" s="46">
        <v>8</v>
      </c>
      <c r="I387" s="47">
        <v>2</v>
      </c>
      <c r="J387" s="48">
        <v>200566.229182655</v>
      </c>
      <c r="K387" s="34">
        <v>55573.5593360273</v>
      </c>
      <c r="L387" s="34">
        <v>144992.669846628</v>
      </c>
      <c r="M387" s="49" t="s">
        <v>2079</v>
      </c>
      <c r="N387" s="49" t="s">
        <v>2356</v>
      </c>
      <c r="O387" s="33" t="s">
        <v>2011</v>
      </c>
      <c r="P387" s="49" t="s">
        <v>2081</v>
      </c>
      <c r="Q387" s="49" t="s">
        <v>2082</v>
      </c>
      <c r="R387" s="49" t="s">
        <v>2083</v>
      </c>
      <c r="S387" s="33" t="s">
        <v>2084</v>
      </c>
      <c r="T387" s="50" t="s">
        <v>2083</v>
      </c>
      <c r="U387" s="35" t="s">
        <v>1322</v>
      </c>
      <c r="V387" s="36" t="s">
        <v>2128</v>
      </c>
      <c r="W387" s="36" t="s">
        <v>50</v>
      </c>
      <c r="X387" s="36" t="s">
        <v>6852</v>
      </c>
      <c r="Y387" s="37"/>
    </row>
    <row r="388" ht="23" customHeight="1" spans="1:25">
      <c r="A388" s="110" t="s">
        <v>1618</v>
      </c>
      <c r="B388" s="49" t="s">
        <v>20</v>
      </c>
      <c r="C388" s="31" t="s">
        <v>4994</v>
      </c>
      <c r="D388" s="49" t="s">
        <v>4995</v>
      </c>
      <c r="E388" s="44">
        <v>44773</v>
      </c>
      <c r="F388" s="45" t="s">
        <v>4937</v>
      </c>
      <c r="G388" s="45" t="s">
        <v>2095</v>
      </c>
      <c r="H388" s="46">
        <v>5</v>
      </c>
      <c r="I388" s="47">
        <v>10</v>
      </c>
      <c r="J388" s="48">
        <v>13408.3974377876</v>
      </c>
      <c r="K388" s="34">
        <v>5944.3895307525</v>
      </c>
      <c r="L388" s="34">
        <v>7464.0079070351</v>
      </c>
      <c r="M388" s="49" t="s">
        <v>2079</v>
      </c>
      <c r="N388" s="49" t="s">
        <v>2089</v>
      </c>
      <c r="O388" s="33" t="s">
        <v>2011</v>
      </c>
      <c r="P388" s="49" t="s">
        <v>2081</v>
      </c>
      <c r="Q388" s="49" t="s">
        <v>2082</v>
      </c>
      <c r="R388" s="49" t="s">
        <v>2083</v>
      </c>
      <c r="S388" s="33" t="s">
        <v>2084</v>
      </c>
      <c r="T388" s="50" t="s">
        <v>2083</v>
      </c>
      <c r="U388" s="35" t="s">
        <v>1322</v>
      </c>
      <c r="V388" s="36" t="s">
        <v>2128</v>
      </c>
      <c r="W388" s="36" t="s">
        <v>50</v>
      </c>
      <c r="X388" s="36" t="s">
        <v>6852</v>
      </c>
      <c r="Y388" s="37"/>
    </row>
    <row r="389" ht="23" customHeight="1" spans="1:25">
      <c r="A389" s="110" t="s">
        <v>1621</v>
      </c>
      <c r="B389" s="31" t="s">
        <v>20</v>
      </c>
      <c r="C389" s="31" t="s">
        <v>4997</v>
      </c>
      <c r="D389" s="31" t="s">
        <v>4998</v>
      </c>
      <c r="E389" s="32">
        <v>44317</v>
      </c>
      <c r="F389" s="31" t="s">
        <v>1622</v>
      </c>
      <c r="G389" s="38" t="s">
        <v>4999</v>
      </c>
      <c r="H389" s="33">
        <v>20</v>
      </c>
      <c r="I389" s="33">
        <v>1</v>
      </c>
      <c r="J389" s="34">
        <v>7693501.56422741</v>
      </c>
      <c r="K389" s="51">
        <v>1309498.07874454</v>
      </c>
      <c r="L389" s="34">
        <v>6384003.48548287</v>
      </c>
      <c r="M389" s="124" t="s">
        <v>2079</v>
      </c>
      <c r="N389" s="33" t="s">
        <v>2080</v>
      </c>
      <c r="O389" s="33" t="s">
        <v>2011</v>
      </c>
      <c r="P389" s="33" t="s">
        <v>2081</v>
      </c>
      <c r="Q389" s="33" t="s">
        <v>2082</v>
      </c>
      <c r="R389" s="33" t="s">
        <v>2083</v>
      </c>
      <c r="S389" s="33" t="s">
        <v>2084</v>
      </c>
      <c r="T389" s="33" t="s">
        <v>2083</v>
      </c>
      <c r="U389" s="35" t="s">
        <v>988</v>
      </c>
      <c r="V389" s="36" t="s">
        <v>2128</v>
      </c>
      <c r="W389" s="36" t="s">
        <v>50</v>
      </c>
      <c r="X389" s="36" t="s">
        <v>6849</v>
      </c>
      <c r="Y389" s="37"/>
    </row>
    <row r="390" ht="23" customHeight="1" spans="1:25">
      <c r="A390" s="110" t="s">
        <v>1621</v>
      </c>
      <c r="B390" s="31" t="s">
        <v>20</v>
      </c>
      <c r="C390" s="31" t="s">
        <v>5000</v>
      </c>
      <c r="D390" s="31" t="s">
        <v>5001</v>
      </c>
      <c r="E390" s="32">
        <v>44317</v>
      </c>
      <c r="F390" s="31" t="s">
        <v>1622</v>
      </c>
      <c r="G390" s="38" t="s">
        <v>5002</v>
      </c>
      <c r="H390" s="33">
        <v>20</v>
      </c>
      <c r="I390" s="33">
        <v>1</v>
      </c>
      <c r="J390" s="34">
        <v>139240.382941688</v>
      </c>
      <c r="K390" s="51">
        <v>23699.8735131998</v>
      </c>
      <c r="L390" s="34">
        <v>115540.509428488</v>
      </c>
      <c r="M390" s="124" t="s">
        <v>2079</v>
      </c>
      <c r="N390" s="33" t="s">
        <v>2080</v>
      </c>
      <c r="O390" s="33" t="s">
        <v>2011</v>
      </c>
      <c r="P390" s="33" t="s">
        <v>2081</v>
      </c>
      <c r="Q390" s="33" t="s">
        <v>2082</v>
      </c>
      <c r="R390" s="33" t="s">
        <v>2083</v>
      </c>
      <c r="S390" s="33" t="s">
        <v>2084</v>
      </c>
      <c r="T390" s="33" t="s">
        <v>2083</v>
      </c>
      <c r="U390" s="35" t="s">
        <v>988</v>
      </c>
      <c r="V390" s="36" t="s">
        <v>2128</v>
      </c>
      <c r="W390" s="36" t="s">
        <v>50</v>
      </c>
      <c r="X390" s="36" t="s">
        <v>6849</v>
      </c>
      <c r="Y390" s="37"/>
    </row>
    <row r="391" ht="23" customHeight="1" spans="1:25">
      <c r="A391" s="110" t="s">
        <v>1621</v>
      </c>
      <c r="B391" s="31" t="s">
        <v>20</v>
      </c>
      <c r="C391" s="31" t="s">
        <v>5003</v>
      </c>
      <c r="D391" s="31" t="s">
        <v>5004</v>
      </c>
      <c r="E391" s="32">
        <v>44317</v>
      </c>
      <c r="F391" s="31" t="s">
        <v>1622</v>
      </c>
      <c r="G391" s="38" t="s">
        <v>5005</v>
      </c>
      <c r="H391" s="33">
        <v>20</v>
      </c>
      <c r="I391" s="33">
        <v>1</v>
      </c>
      <c r="J391" s="34">
        <v>2166458.0528309</v>
      </c>
      <c r="K391" s="51">
        <v>368749.214408926</v>
      </c>
      <c r="L391" s="34">
        <v>1797708.83842197</v>
      </c>
      <c r="M391" s="124" t="s">
        <v>2079</v>
      </c>
      <c r="N391" s="33" t="s">
        <v>2080</v>
      </c>
      <c r="O391" s="33" t="s">
        <v>2011</v>
      </c>
      <c r="P391" s="33" t="s">
        <v>2081</v>
      </c>
      <c r="Q391" s="33" t="s">
        <v>2082</v>
      </c>
      <c r="R391" s="33" t="s">
        <v>2083</v>
      </c>
      <c r="S391" s="33" t="s">
        <v>2084</v>
      </c>
      <c r="T391" s="33" t="s">
        <v>2083</v>
      </c>
      <c r="U391" s="35" t="s">
        <v>988</v>
      </c>
      <c r="V391" s="36" t="s">
        <v>2128</v>
      </c>
      <c r="W391" s="36" t="s">
        <v>50</v>
      </c>
      <c r="X391" s="36" t="s">
        <v>6849</v>
      </c>
      <c r="Y391" s="37"/>
    </row>
    <row r="392" ht="23" customHeight="1" spans="1:25">
      <c r="A392" s="110" t="s">
        <v>1621</v>
      </c>
      <c r="B392" s="31" t="s">
        <v>20</v>
      </c>
      <c r="C392" s="31" t="s">
        <v>5006</v>
      </c>
      <c r="D392" s="31" t="s">
        <v>3527</v>
      </c>
      <c r="E392" s="32">
        <v>44317</v>
      </c>
      <c r="F392" s="31" t="s">
        <v>1622</v>
      </c>
      <c r="G392" s="31" t="s">
        <v>2158</v>
      </c>
      <c r="H392" s="33">
        <v>3</v>
      </c>
      <c r="I392" s="33">
        <v>125000</v>
      </c>
      <c r="J392" s="34">
        <v>4000000</v>
      </c>
      <c r="K392" s="51">
        <v>4000000</v>
      </c>
      <c r="L392" s="34">
        <v>0</v>
      </c>
      <c r="M392" s="124" t="s">
        <v>2137</v>
      </c>
      <c r="N392" s="33" t="s">
        <v>2138</v>
      </c>
      <c r="O392" s="33" t="s">
        <v>2011</v>
      </c>
      <c r="P392" s="33" t="s">
        <v>2196</v>
      </c>
      <c r="Q392" s="33" t="s">
        <v>2082</v>
      </c>
      <c r="R392" s="33" t="s">
        <v>2197</v>
      </c>
      <c r="S392" s="33" t="s">
        <v>2084</v>
      </c>
      <c r="T392" s="33" t="s">
        <v>2083</v>
      </c>
      <c r="U392" s="35" t="s">
        <v>988</v>
      </c>
      <c r="V392" s="36" t="s">
        <v>2128</v>
      </c>
      <c r="W392" s="36" t="s">
        <v>50</v>
      </c>
      <c r="X392" s="36" t="s">
        <v>6849</v>
      </c>
      <c r="Y392" s="37"/>
    </row>
    <row r="393" ht="23" hidden="1" customHeight="1" spans="1:25">
      <c r="A393" s="31" t="s">
        <v>1627</v>
      </c>
      <c r="B393" s="31" t="s">
        <v>20</v>
      </c>
      <c r="C393" s="31" t="s">
        <v>5069</v>
      </c>
      <c r="D393" s="31" t="s">
        <v>1389</v>
      </c>
      <c r="E393" s="44">
        <v>45260</v>
      </c>
      <c r="F393" s="45" t="s">
        <v>5008</v>
      </c>
      <c r="G393" s="47" t="s">
        <v>5070</v>
      </c>
      <c r="H393" s="46">
        <v>1</v>
      </c>
      <c r="I393" s="47">
        <v>1</v>
      </c>
      <c r="J393" s="48">
        <v>228986.441346585</v>
      </c>
      <c r="K393" s="34">
        <v>228986.441346585</v>
      </c>
      <c r="L393" s="34">
        <v>0</v>
      </c>
      <c r="M393" s="49" t="s">
        <v>2123</v>
      </c>
      <c r="N393" s="49" t="s">
        <v>2124</v>
      </c>
      <c r="O393" s="33" t="s">
        <v>1997</v>
      </c>
      <c r="P393" s="49" t="s">
        <v>2196</v>
      </c>
      <c r="Q393" s="49" t="s">
        <v>2082</v>
      </c>
      <c r="R393" s="49" t="s">
        <v>2145</v>
      </c>
      <c r="S393" s="33" t="s">
        <v>2084</v>
      </c>
      <c r="T393" s="46" t="s">
        <v>2083</v>
      </c>
      <c r="U393" s="35" t="s">
        <v>1613</v>
      </c>
      <c r="V393" s="36" t="s">
        <v>664</v>
      </c>
      <c r="W393" s="36" t="s">
        <v>664</v>
      </c>
      <c r="X393" s="36" t="s">
        <v>664</v>
      </c>
      <c r="Y393" s="37"/>
    </row>
    <row r="394" ht="23" hidden="1" customHeight="1" spans="1:25">
      <c r="A394" s="31" t="s">
        <v>1632</v>
      </c>
      <c r="B394" s="31" t="s">
        <v>20</v>
      </c>
      <c r="C394" s="31" t="s">
        <v>5086</v>
      </c>
      <c r="D394" s="31" t="s">
        <v>5087</v>
      </c>
      <c r="E394" s="44">
        <v>44519</v>
      </c>
      <c r="F394" s="45" t="s">
        <v>5075</v>
      </c>
      <c r="G394" s="47" t="s">
        <v>5088</v>
      </c>
      <c r="H394" s="46">
        <v>3</v>
      </c>
      <c r="I394" s="47">
        <v>1</v>
      </c>
      <c r="J394" s="48">
        <v>8700</v>
      </c>
      <c r="K394" s="34">
        <v>8700</v>
      </c>
      <c r="L394" s="34">
        <v>0</v>
      </c>
      <c r="M394" s="49" t="s">
        <v>2123</v>
      </c>
      <c r="N394" s="49" t="s">
        <v>2124</v>
      </c>
      <c r="O394" s="33" t="s">
        <v>1997</v>
      </c>
      <c r="P394" s="49" t="s">
        <v>2196</v>
      </c>
      <c r="Q394" s="49" t="s">
        <v>2082</v>
      </c>
      <c r="R394" s="49" t="s">
        <v>2145</v>
      </c>
      <c r="S394" s="33" t="s">
        <v>2084</v>
      </c>
      <c r="T394" s="50" t="s">
        <v>2083</v>
      </c>
      <c r="U394" s="35" t="s">
        <v>1617</v>
      </c>
      <c r="V394" s="36" t="s">
        <v>664</v>
      </c>
      <c r="W394" s="36" t="s">
        <v>664</v>
      </c>
      <c r="X394" s="36" t="s">
        <v>664</v>
      </c>
      <c r="Y394" s="37"/>
    </row>
    <row r="395" ht="23" hidden="1" customHeight="1" spans="1:25">
      <c r="A395" s="110" t="s">
        <v>1634</v>
      </c>
      <c r="B395" s="31" t="s">
        <v>20</v>
      </c>
      <c r="C395" s="31" t="s">
        <v>5089</v>
      </c>
      <c r="D395" s="31" t="s">
        <v>5090</v>
      </c>
      <c r="E395" s="44">
        <v>44522</v>
      </c>
      <c r="F395" s="45" t="s">
        <v>5091</v>
      </c>
      <c r="G395" s="47" t="s">
        <v>5092</v>
      </c>
      <c r="H395" s="46">
        <v>10</v>
      </c>
      <c r="I395" s="47">
        <v>1</v>
      </c>
      <c r="J395" s="48">
        <v>161972.023342556</v>
      </c>
      <c r="K395" s="51">
        <v>46162.0266526285</v>
      </c>
      <c r="L395" s="51">
        <v>115809.996689928</v>
      </c>
      <c r="M395" s="49" t="s">
        <v>2079</v>
      </c>
      <c r="N395" s="49" t="s">
        <v>2089</v>
      </c>
      <c r="O395" s="33" t="s">
        <v>1997</v>
      </c>
      <c r="P395" s="49" t="s">
        <v>2081</v>
      </c>
      <c r="Q395" s="49" t="s">
        <v>2082</v>
      </c>
      <c r="R395" s="49" t="s">
        <v>2083</v>
      </c>
      <c r="S395" s="33" t="s">
        <v>2084</v>
      </c>
      <c r="T395" s="50" t="s">
        <v>2083</v>
      </c>
      <c r="U395" s="35" t="s">
        <v>880</v>
      </c>
      <c r="V395" s="36" t="s">
        <v>664</v>
      </c>
      <c r="W395" s="36" t="s">
        <v>79</v>
      </c>
      <c r="X395" s="36" t="s">
        <v>664</v>
      </c>
      <c r="Y395" s="37"/>
    </row>
    <row r="396" ht="23" hidden="1" customHeight="1" spans="1:25">
      <c r="A396" s="110" t="s">
        <v>1634</v>
      </c>
      <c r="B396" s="31" t="s">
        <v>20</v>
      </c>
      <c r="C396" s="31" t="s">
        <v>5093</v>
      </c>
      <c r="D396" s="31" t="s">
        <v>5090</v>
      </c>
      <c r="E396" s="44">
        <v>44522</v>
      </c>
      <c r="F396" s="45" t="s">
        <v>5091</v>
      </c>
      <c r="G396" s="47" t="s">
        <v>3472</v>
      </c>
      <c r="H396" s="46">
        <v>10</v>
      </c>
      <c r="I396" s="47">
        <v>1</v>
      </c>
      <c r="J396" s="48">
        <v>174643.517757596</v>
      </c>
      <c r="K396" s="51">
        <v>49773.4025609149</v>
      </c>
      <c r="L396" s="51">
        <v>124870.115196681</v>
      </c>
      <c r="M396" s="49" t="s">
        <v>2079</v>
      </c>
      <c r="N396" s="49" t="s">
        <v>2089</v>
      </c>
      <c r="O396" s="33" t="s">
        <v>1997</v>
      </c>
      <c r="P396" s="49" t="s">
        <v>2081</v>
      </c>
      <c r="Q396" s="49" t="s">
        <v>2082</v>
      </c>
      <c r="R396" s="49" t="s">
        <v>2083</v>
      </c>
      <c r="S396" s="33" t="s">
        <v>2084</v>
      </c>
      <c r="T396" s="50" t="s">
        <v>2083</v>
      </c>
      <c r="U396" s="35" t="s">
        <v>880</v>
      </c>
      <c r="V396" s="36" t="s">
        <v>664</v>
      </c>
      <c r="W396" s="36" t="s">
        <v>79</v>
      </c>
      <c r="X396" s="36" t="s">
        <v>664</v>
      </c>
      <c r="Y396" s="37"/>
    </row>
    <row r="397" ht="23" hidden="1" customHeight="1" spans="1:25">
      <c r="A397" s="110" t="s">
        <v>1634</v>
      </c>
      <c r="B397" s="31" t="s">
        <v>20</v>
      </c>
      <c r="C397" s="31" t="s">
        <v>5094</v>
      </c>
      <c r="D397" s="31" t="s">
        <v>5095</v>
      </c>
      <c r="E397" s="44">
        <v>44522</v>
      </c>
      <c r="F397" s="45" t="s">
        <v>5091</v>
      </c>
      <c r="G397" s="47" t="s">
        <v>5096</v>
      </c>
      <c r="H397" s="46">
        <v>10</v>
      </c>
      <c r="I397" s="47">
        <v>1</v>
      </c>
      <c r="J397" s="48">
        <v>667101.890610603</v>
      </c>
      <c r="K397" s="51">
        <v>190124.038824022</v>
      </c>
      <c r="L397" s="51">
        <v>476977.851786581</v>
      </c>
      <c r="M397" s="49" t="s">
        <v>2079</v>
      </c>
      <c r="N397" s="49" t="s">
        <v>2089</v>
      </c>
      <c r="O397" s="33" t="s">
        <v>1997</v>
      </c>
      <c r="P397" s="49" t="s">
        <v>2081</v>
      </c>
      <c r="Q397" s="49" t="s">
        <v>2082</v>
      </c>
      <c r="R397" s="49" t="s">
        <v>2083</v>
      </c>
      <c r="S397" s="33" t="s">
        <v>2084</v>
      </c>
      <c r="T397" s="50" t="s">
        <v>2083</v>
      </c>
      <c r="U397" s="35" t="s">
        <v>880</v>
      </c>
      <c r="V397" s="36" t="s">
        <v>664</v>
      </c>
      <c r="W397" s="36" t="s">
        <v>79</v>
      </c>
      <c r="X397" s="36" t="s">
        <v>664</v>
      </c>
      <c r="Y397" s="37"/>
    </row>
    <row r="398" ht="23" hidden="1" customHeight="1" spans="1:25">
      <c r="A398" s="110" t="s">
        <v>1634</v>
      </c>
      <c r="B398" s="31" t="s">
        <v>20</v>
      </c>
      <c r="C398" s="31" t="s">
        <v>5097</v>
      </c>
      <c r="D398" s="31" t="s">
        <v>5090</v>
      </c>
      <c r="E398" s="44">
        <v>44522</v>
      </c>
      <c r="F398" s="45" t="s">
        <v>5091</v>
      </c>
      <c r="G398" s="47" t="s">
        <v>5098</v>
      </c>
      <c r="H398" s="46">
        <v>10</v>
      </c>
      <c r="I398" s="47">
        <v>1</v>
      </c>
      <c r="J398" s="48">
        <v>246346.772244205</v>
      </c>
      <c r="K398" s="51">
        <v>70208.8300895984</v>
      </c>
      <c r="L398" s="51">
        <v>176137.942154607</v>
      </c>
      <c r="M398" s="49" t="s">
        <v>2079</v>
      </c>
      <c r="N398" s="49" t="s">
        <v>2089</v>
      </c>
      <c r="O398" s="33" t="s">
        <v>1997</v>
      </c>
      <c r="P398" s="49" t="s">
        <v>2081</v>
      </c>
      <c r="Q398" s="49" t="s">
        <v>2082</v>
      </c>
      <c r="R398" s="49" t="s">
        <v>2083</v>
      </c>
      <c r="S398" s="33" t="s">
        <v>2084</v>
      </c>
      <c r="T398" s="50" t="s">
        <v>2083</v>
      </c>
      <c r="U398" s="35" t="s">
        <v>880</v>
      </c>
      <c r="V398" s="36" t="s">
        <v>664</v>
      </c>
      <c r="W398" s="36" t="s">
        <v>79</v>
      </c>
      <c r="X398" s="36" t="s">
        <v>664</v>
      </c>
      <c r="Y398" s="37"/>
    </row>
    <row r="399" ht="23" hidden="1" customHeight="1" spans="1:25">
      <c r="A399" s="110" t="s">
        <v>1634</v>
      </c>
      <c r="B399" s="31" t="s">
        <v>20</v>
      </c>
      <c r="C399" s="31" t="s">
        <v>5099</v>
      </c>
      <c r="D399" s="31" t="s">
        <v>5100</v>
      </c>
      <c r="E399" s="44">
        <v>44522</v>
      </c>
      <c r="F399" s="45" t="s">
        <v>5091</v>
      </c>
      <c r="G399" s="47" t="s">
        <v>5101</v>
      </c>
      <c r="H399" s="46">
        <v>10</v>
      </c>
      <c r="I399" s="47">
        <v>1</v>
      </c>
      <c r="J399" s="48">
        <v>4582478.04819341</v>
      </c>
      <c r="K399" s="51">
        <v>1306006.24373512</v>
      </c>
      <c r="L399" s="51">
        <v>3276471.80445829</v>
      </c>
      <c r="M399" s="49" t="s">
        <v>2079</v>
      </c>
      <c r="N399" s="49" t="s">
        <v>2089</v>
      </c>
      <c r="O399" s="33" t="s">
        <v>1997</v>
      </c>
      <c r="P399" s="49" t="s">
        <v>2081</v>
      </c>
      <c r="Q399" s="49" t="s">
        <v>2082</v>
      </c>
      <c r="R399" s="49" t="s">
        <v>2083</v>
      </c>
      <c r="S399" s="33" t="s">
        <v>2084</v>
      </c>
      <c r="T399" s="50" t="s">
        <v>2083</v>
      </c>
      <c r="U399" s="35" t="s">
        <v>880</v>
      </c>
      <c r="V399" s="36" t="s">
        <v>664</v>
      </c>
      <c r="W399" s="36" t="s">
        <v>79</v>
      </c>
      <c r="X399" s="36" t="s">
        <v>664</v>
      </c>
      <c r="Y399" s="37"/>
    </row>
    <row r="400" ht="23" hidden="1" customHeight="1" spans="1:25">
      <c r="A400" s="110" t="s">
        <v>1634</v>
      </c>
      <c r="B400" s="31" t="s">
        <v>20</v>
      </c>
      <c r="C400" s="31" t="s">
        <v>5102</v>
      </c>
      <c r="D400" s="31" t="s">
        <v>5103</v>
      </c>
      <c r="E400" s="44">
        <v>44522</v>
      </c>
      <c r="F400" s="45" t="s">
        <v>5091</v>
      </c>
      <c r="G400" s="47" t="s">
        <v>5104</v>
      </c>
      <c r="H400" s="46">
        <v>10</v>
      </c>
      <c r="I400" s="47">
        <v>1</v>
      </c>
      <c r="J400" s="48">
        <v>586919.669885674</v>
      </c>
      <c r="K400" s="51">
        <v>167272.105917417</v>
      </c>
      <c r="L400" s="51">
        <v>419647.563968257</v>
      </c>
      <c r="M400" s="49" t="s">
        <v>2079</v>
      </c>
      <c r="N400" s="49" t="s">
        <v>2089</v>
      </c>
      <c r="O400" s="33" t="s">
        <v>1997</v>
      </c>
      <c r="P400" s="49" t="s">
        <v>2081</v>
      </c>
      <c r="Q400" s="49" t="s">
        <v>2082</v>
      </c>
      <c r="R400" s="49" t="s">
        <v>2083</v>
      </c>
      <c r="S400" s="33" t="s">
        <v>2084</v>
      </c>
      <c r="T400" s="50" t="s">
        <v>2083</v>
      </c>
      <c r="U400" s="35" t="s">
        <v>880</v>
      </c>
      <c r="V400" s="36" t="s">
        <v>664</v>
      </c>
      <c r="W400" s="36" t="s">
        <v>79</v>
      </c>
      <c r="X400" s="36" t="s">
        <v>664</v>
      </c>
      <c r="Y400" s="37"/>
    </row>
    <row r="401" ht="23" hidden="1" customHeight="1" spans="1:25">
      <c r="A401" s="110" t="s">
        <v>1634</v>
      </c>
      <c r="B401" s="31" t="s">
        <v>20</v>
      </c>
      <c r="C401" s="31" t="s">
        <v>5105</v>
      </c>
      <c r="D401" s="31" t="s">
        <v>5090</v>
      </c>
      <c r="E401" s="44">
        <v>44522</v>
      </c>
      <c r="F401" s="45" t="s">
        <v>5091</v>
      </c>
      <c r="G401" s="47" t="s">
        <v>5106</v>
      </c>
      <c r="H401" s="46">
        <v>10</v>
      </c>
      <c r="I401" s="47">
        <v>1</v>
      </c>
      <c r="J401" s="48">
        <v>328994.937385102</v>
      </c>
      <c r="K401" s="51">
        <v>93763.5571547541</v>
      </c>
      <c r="L401" s="51">
        <v>235231.380230348</v>
      </c>
      <c r="M401" s="49" t="s">
        <v>2079</v>
      </c>
      <c r="N401" s="49" t="s">
        <v>2089</v>
      </c>
      <c r="O401" s="33" t="s">
        <v>1997</v>
      </c>
      <c r="P401" s="49" t="s">
        <v>2081</v>
      </c>
      <c r="Q401" s="49" t="s">
        <v>2082</v>
      </c>
      <c r="R401" s="49" t="s">
        <v>2083</v>
      </c>
      <c r="S401" s="33" t="s">
        <v>2084</v>
      </c>
      <c r="T401" s="50" t="s">
        <v>2083</v>
      </c>
      <c r="U401" s="35" t="s">
        <v>880</v>
      </c>
      <c r="V401" s="36" t="s">
        <v>664</v>
      </c>
      <c r="W401" s="36" t="s">
        <v>79</v>
      </c>
      <c r="X401" s="36" t="s">
        <v>664</v>
      </c>
      <c r="Y401" s="37"/>
    </row>
    <row r="402" ht="23" hidden="1" customHeight="1" spans="1:25">
      <c r="A402" s="110" t="s">
        <v>1634</v>
      </c>
      <c r="B402" s="31" t="s">
        <v>20</v>
      </c>
      <c r="C402" s="31" t="s">
        <v>5108</v>
      </c>
      <c r="D402" s="31" t="s">
        <v>5109</v>
      </c>
      <c r="E402" s="44">
        <v>44522</v>
      </c>
      <c r="F402" s="45" t="s">
        <v>5091</v>
      </c>
      <c r="G402" s="47" t="s">
        <v>5110</v>
      </c>
      <c r="H402" s="46">
        <v>10</v>
      </c>
      <c r="I402" s="47">
        <v>1</v>
      </c>
      <c r="J402" s="48">
        <v>1051557.55580906</v>
      </c>
      <c r="K402" s="51">
        <v>299693.903405582</v>
      </c>
      <c r="L402" s="51">
        <v>751863.652403478</v>
      </c>
      <c r="M402" s="49" t="s">
        <v>2079</v>
      </c>
      <c r="N402" s="49" t="s">
        <v>2089</v>
      </c>
      <c r="O402" s="33" t="s">
        <v>1997</v>
      </c>
      <c r="P402" s="49" t="s">
        <v>2081</v>
      </c>
      <c r="Q402" s="49" t="s">
        <v>2082</v>
      </c>
      <c r="R402" s="49" t="s">
        <v>2083</v>
      </c>
      <c r="S402" s="33" t="s">
        <v>2084</v>
      </c>
      <c r="T402" s="50" t="s">
        <v>2083</v>
      </c>
      <c r="U402" s="35" t="s">
        <v>880</v>
      </c>
      <c r="V402" s="36" t="s">
        <v>664</v>
      </c>
      <c r="W402" s="36" t="s">
        <v>79</v>
      </c>
      <c r="X402" s="36" t="s">
        <v>664</v>
      </c>
      <c r="Y402" s="37"/>
    </row>
    <row r="403" ht="23" hidden="1" customHeight="1" spans="1:25">
      <c r="A403" s="110" t="s">
        <v>1634</v>
      </c>
      <c r="B403" s="31" t="s">
        <v>20</v>
      </c>
      <c r="C403" s="31" t="s">
        <v>5111</v>
      </c>
      <c r="D403" s="31" t="s">
        <v>5090</v>
      </c>
      <c r="E403" s="44">
        <v>44522</v>
      </c>
      <c r="F403" s="45" t="s">
        <v>5091</v>
      </c>
      <c r="G403" s="47" t="s">
        <v>5112</v>
      </c>
      <c r="H403" s="46">
        <v>10</v>
      </c>
      <c r="I403" s="47">
        <v>1</v>
      </c>
      <c r="J403" s="48">
        <v>153587.986116264</v>
      </c>
      <c r="K403" s="51">
        <v>43772.5760431352</v>
      </c>
      <c r="L403" s="51">
        <v>109815.410073129</v>
      </c>
      <c r="M403" s="49" t="s">
        <v>2079</v>
      </c>
      <c r="N403" s="49" t="s">
        <v>2089</v>
      </c>
      <c r="O403" s="33" t="s">
        <v>2011</v>
      </c>
      <c r="P403" s="49" t="s">
        <v>2081</v>
      </c>
      <c r="Q403" s="49" t="s">
        <v>2082</v>
      </c>
      <c r="R403" s="49" t="s">
        <v>2083</v>
      </c>
      <c r="S403" s="33" t="s">
        <v>2084</v>
      </c>
      <c r="T403" s="50" t="s">
        <v>2083</v>
      </c>
      <c r="U403" s="35" t="s">
        <v>880</v>
      </c>
      <c r="V403" s="36" t="s">
        <v>664</v>
      </c>
      <c r="W403" s="36" t="s">
        <v>79</v>
      </c>
      <c r="X403" s="36" t="s">
        <v>664</v>
      </c>
      <c r="Y403" s="37"/>
    </row>
    <row r="404" ht="23" hidden="1" customHeight="1" spans="1:25">
      <c r="A404" s="110" t="s">
        <v>1634</v>
      </c>
      <c r="B404" s="31" t="s">
        <v>20</v>
      </c>
      <c r="C404" s="31" t="s">
        <v>5113</v>
      </c>
      <c r="D404" s="31" t="s">
        <v>5090</v>
      </c>
      <c r="E404" s="44">
        <v>44522</v>
      </c>
      <c r="F404" s="45" t="s">
        <v>5091</v>
      </c>
      <c r="G404" s="47" t="s">
        <v>2152</v>
      </c>
      <c r="H404" s="46">
        <v>10</v>
      </c>
      <c r="I404" s="47">
        <v>1</v>
      </c>
      <c r="J404" s="48">
        <v>205545.534084225</v>
      </c>
      <c r="K404" s="51">
        <v>58580.4772140041</v>
      </c>
      <c r="L404" s="51">
        <v>146965.056870221</v>
      </c>
      <c r="M404" s="49" t="s">
        <v>2079</v>
      </c>
      <c r="N404" s="49" t="s">
        <v>2089</v>
      </c>
      <c r="O404" s="33" t="s">
        <v>2011</v>
      </c>
      <c r="P404" s="49" t="s">
        <v>2081</v>
      </c>
      <c r="Q404" s="49" t="s">
        <v>2082</v>
      </c>
      <c r="R404" s="49" t="s">
        <v>2083</v>
      </c>
      <c r="S404" s="33" t="s">
        <v>2084</v>
      </c>
      <c r="T404" s="50" t="s">
        <v>2083</v>
      </c>
      <c r="U404" s="35" t="s">
        <v>880</v>
      </c>
      <c r="V404" s="36" t="s">
        <v>664</v>
      </c>
      <c r="W404" s="36" t="s">
        <v>79</v>
      </c>
      <c r="X404" s="36" t="s">
        <v>664</v>
      </c>
      <c r="Y404" s="37"/>
    </row>
    <row r="405" ht="23" hidden="1" customHeight="1" spans="1:25">
      <c r="A405" s="110" t="s">
        <v>1634</v>
      </c>
      <c r="B405" s="31" t="s">
        <v>20</v>
      </c>
      <c r="C405" s="31" t="s">
        <v>5114</v>
      </c>
      <c r="D405" s="31" t="s">
        <v>5115</v>
      </c>
      <c r="E405" s="44">
        <v>44522</v>
      </c>
      <c r="F405" s="45" t="s">
        <v>5091</v>
      </c>
      <c r="G405" s="47" t="s">
        <v>2152</v>
      </c>
      <c r="H405" s="46">
        <v>10</v>
      </c>
      <c r="I405" s="47">
        <v>1</v>
      </c>
      <c r="J405" s="48">
        <v>529747.452121029</v>
      </c>
      <c r="K405" s="51">
        <v>150978.023854493</v>
      </c>
      <c r="L405" s="51">
        <v>378769.428266536</v>
      </c>
      <c r="M405" s="49" t="s">
        <v>2079</v>
      </c>
      <c r="N405" s="49" t="s">
        <v>2089</v>
      </c>
      <c r="O405" s="33" t="s">
        <v>2011</v>
      </c>
      <c r="P405" s="49" t="s">
        <v>2081</v>
      </c>
      <c r="Q405" s="49" t="s">
        <v>2082</v>
      </c>
      <c r="R405" s="49" t="s">
        <v>2083</v>
      </c>
      <c r="S405" s="33" t="s">
        <v>2084</v>
      </c>
      <c r="T405" s="50" t="s">
        <v>2083</v>
      </c>
      <c r="U405" s="35" t="s">
        <v>880</v>
      </c>
      <c r="V405" s="36" t="s">
        <v>664</v>
      </c>
      <c r="W405" s="36" t="s">
        <v>79</v>
      </c>
      <c r="X405" s="36" t="s">
        <v>664</v>
      </c>
      <c r="Y405" s="37"/>
    </row>
    <row r="406" ht="23" hidden="1" customHeight="1" spans="1:25">
      <c r="A406" s="30" t="s">
        <v>1636</v>
      </c>
      <c r="B406" s="31" t="s">
        <v>20</v>
      </c>
      <c r="C406" s="31" t="s">
        <v>5117</v>
      </c>
      <c r="D406" s="31" t="s">
        <v>5118</v>
      </c>
      <c r="E406" s="44">
        <v>44404</v>
      </c>
      <c r="F406" s="45" t="s">
        <v>4307</v>
      </c>
      <c r="G406" s="45" t="s">
        <v>2195</v>
      </c>
      <c r="H406" s="46">
        <v>10</v>
      </c>
      <c r="I406" s="47">
        <v>18254</v>
      </c>
      <c r="J406" s="48">
        <v>3764024.23</v>
      </c>
      <c r="K406" s="34">
        <v>0</v>
      </c>
      <c r="L406" s="34">
        <v>3764024.23</v>
      </c>
      <c r="M406" s="49" t="s">
        <v>2137</v>
      </c>
      <c r="N406" s="49" t="s">
        <v>2143</v>
      </c>
      <c r="O406" s="33" t="s">
        <v>2011</v>
      </c>
      <c r="P406" s="49" t="s">
        <v>2081</v>
      </c>
      <c r="Q406" s="49" t="s">
        <v>2103</v>
      </c>
      <c r="R406" s="49" t="s">
        <v>2305</v>
      </c>
      <c r="S406" s="33" t="s">
        <v>2084</v>
      </c>
      <c r="T406" s="50" t="s">
        <v>2083</v>
      </c>
      <c r="U406" s="35" t="s">
        <v>1559</v>
      </c>
      <c r="V406" s="36" t="s">
        <v>664</v>
      </c>
      <c r="W406" s="36" t="s">
        <v>664</v>
      </c>
      <c r="X406" s="36" t="s">
        <v>664</v>
      </c>
      <c r="Y406" s="37"/>
    </row>
    <row r="407" ht="23" hidden="1" customHeight="1" spans="1:25">
      <c r="A407" s="30" t="s">
        <v>1636</v>
      </c>
      <c r="B407" s="31" t="s">
        <v>20</v>
      </c>
      <c r="C407" s="31" t="s">
        <v>5119</v>
      </c>
      <c r="D407" s="31" t="s">
        <v>5120</v>
      </c>
      <c r="E407" s="44">
        <v>44404</v>
      </c>
      <c r="F407" s="45" t="s">
        <v>4307</v>
      </c>
      <c r="G407" s="47" t="s">
        <v>5121</v>
      </c>
      <c r="H407" s="46">
        <v>3</v>
      </c>
      <c r="I407" s="47">
        <v>1</v>
      </c>
      <c r="J407" s="48">
        <v>105506.18</v>
      </c>
      <c r="K407" s="51">
        <v>100230.871</v>
      </c>
      <c r="L407" s="51">
        <v>5275.30899999999</v>
      </c>
      <c r="M407" s="49" t="s">
        <v>2123</v>
      </c>
      <c r="N407" s="49" t="s">
        <v>2124</v>
      </c>
      <c r="O407" s="33" t="s">
        <v>2011</v>
      </c>
      <c r="P407" s="49" t="s">
        <v>2081</v>
      </c>
      <c r="Q407" s="49" t="s">
        <v>2082</v>
      </c>
      <c r="R407" s="49" t="s">
        <v>2083</v>
      </c>
      <c r="S407" s="33" t="s">
        <v>2084</v>
      </c>
      <c r="T407" s="50" t="s">
        <v>2083</v>
      </c>
      <c r="U407" s="35" t="s">
        <v>1559</v>
      </c>
      <c r="V407" s="36" t="s">
        <v>664</v>
      </c>
      <c r="W407" s="36" t="s">
        <v>664</v>
      </c>
      <c r="X407" s="36" t="s">
        <v>664</v>
      </c>
      <c r="Y407" s="37"/>
    </row>
    <row r="408" ht="23" hidden="1" customHeight="1" spans="1:25">
      <c r="A408" s="30" t="s">
        <v>1636</v>
      </c>
      <c r="B408" s="31" t="s">
        <v>20</v>
      </c>
      <c r="C408" s="31" t="s">
        <v>5122</v>
      </c>
      <c r="D408" s="31" t="s">
        <v>5123</v>
      </c>
      <c r="E408" s="44">
        <v>44404</v>
      </c>
      <c r="F408" s="45" t="s">
        <v>4307</v>
      </c>
      <c r="G408" s="45" t="s">
        <v>5124</v>
      </c>
      <c r="H408" s="46">
        <v>5</v>
      </c>
      <c r="I408" s="47">
        <v>2</v>
      </c>
      <c r="J408" s="48">
        <v>13981.89</v>
      </c>
      <c r="K408" s="51">
        <v>8855.197</v>
      </c>
      <c r="L408" s="51">
        <v>5126.693</v>
      </c>
      <c r="M408" s="49" t="s">
        <v>2079</v>
      </c>
      <c r="N408" s="49" t="s">
        <v>2089</v>
      </c>
      <c r="O408" s="33" t="s">
        <v>2011</v>
      </c>
      <c r="P408" s="49" t="s">
        <v>2081</v>
      </c>
      <c r="Q408" s="49" t="s">
        <v>2082</v>
      </c>
      <c r="R408" s="49" t="s">
        <v>2083</v>
      </c>
      <c r="S408" s="33" t="s">
        <v>2084</v>
      </c>
      <c r="T408" s="50" t="s">
        <v>2083</v>
      </c>
      <c r="U408" s="35" t="s">
        <v>1559</v>
      </c>
      <c r="V408" s="36" t="s">
        <v>664</v>
      </c>
      <c r="W408" s="36" t="s">
        <v>664</v>
      </c>
      <c r="X408" s="36" t="s">
        <v>664</v>
      </c>
      <c r="Y408" s="37"/>
    </row>
    <row r="409" ht="23" hidden="1" customHeight="1" spans="1:25">
      <c r="A409" s="30" t="s">
        <v>1636</v>
      </c>
      <c r="B409" s="31" t="s">
        <v>20</v>
      </c>
      <c r="C409" s="31" t="s">
        <v>5125</v>
      </c>
      <c r="D409" s="31" t="s">
        <v>5126</v>
      </c>
      <c r="E409" s="44">
        <v>44404</v>
      </c>
      <c r="F409" s="45" t="s">
        <v>4307</v>
      </c>
      <c r="G409" s="45" t="s">
        <v>5124</v>
      </c>
      <c r="H409" s="46">
        <v>5</v>
      </c>
      <c r="I409" s="47">
        <v>4</v>
      </c>
      <c r="J409" s="48">
        <v>3276.49</v>
      </c>
      <c r="K409" s="51">
        <v>2075.11033333333</v>
      </c>
      <c r="L409" s="51">
        <v>1201.37966666667</v>
      </c>
      <c r="M409" s="49" t="s">
        <v>2079</v>
      </c>
      <c r="N409" s="49" t="s">
        <v>2089</v>
      </c>
      <c r="O409" s="33" t="s">
        <v>2011</v>
      </c>
      <c r="P409" s="49" t="s">
        <v>2081</v>
      </c>
      <c r="Q409" s="49" t="s">
        <v>2082</v>
      </c>
      <c r="R409" s="49" t="s">
        <v>2083</v>
      </c>
      <c r="S409" s="33" t="s">
        <v>2084</v>
      </c>
      <c r="T409" s="50" t="s">
        <v>2083</v>
      </c>
      <c r="U409" s="35" t="s">
        <v>1559</v>
      </c>
      <c r="V409" s="36" t="s">
        <v>664</v>
      </c>
      <c r="W409" s="36" t="s">
        <v>664</v>
      </c>
      <c r="X409" s="36" t="s">
        <v>664</v>
      </c>
      <c r="Y409" s="37"/>
    </row>
    <row r="410" ht="23" hidden="1" customHeight="1" spans="1:25">
      <c r="A410" s="31" t="s">
        <v>1847</v>
      </c>
      <c r="B410" s="31" t="s">
        <v>20</v>
      </c>
      <c r="C410" s="31" t="s">
        <v>5129</v>
      </c>
      <c r="D410" s="31" t="s">
        <v>5130</v>
      </c>
      <c r="E410" s="44">
        <v>44282</v>
      </c>
      <c r="F410" s="45" t="s">
        <v>3302</v>
      </c>
      <c r="G410" s="45" t="s">
        <v>2169</v>
      </c>
      <c r="H410" s="46">
        <v>5</v>
      </c>
      <c r="I410" s="47">
        <v>1</v>
      </c>
      <c r="J410" s="48">
        <v>98000</v>
      </c>
      <c r="K410" s="51">
        <v>68273.3333333333</v>
      </c>
      <c r="L410" s="51">
        <v>29726.6666666667</v>
      </c>
      <c r="M410" s="49" t="s">
        <v>2079</v>
      </c>
      <c r="N410" s="49" t="s">
        <v>2096</v>
      </c>
      <c r="O410" s="33" t="s">
        <v>2011</v>
      </c>
      <c r="P410" s="49" t="s">
        <v>2081</v>
      </c>
      <c r="Q410" s="49" t="s">
        <v>2082</v>
      </c>
      <c r="R410" s="49" t="s">
        <v>2196</v>
      </c>
      <c r="S410" s="33" t="s">
        <v>2084</v>
      </c>
      <c r="T410" s="50" t="s">
        <v>2083</v>
      </c>
      <c r="U410" s="35" t="s">
        <v>1642</v>
      </c>
      <c r="V410" s="36" t="s">
        <v>664</v>
      </c>
      <c r="W410" s="36" t="s">
        <v>664</v>
      </c>
      <c r="X410" s="36" t="s">
        <v>664</v>
      </c>
      <c r="Y410" s="37"/>
    </row>
    <row r="411" ht="23" hidden="1" customHeight="1" spans="1:25">
      <c r="A411" s="31" t="s">
        <v>1847</v>
      </c>
      <c r="B411" s="31" t="s">
        <v>20</v>
      </c>
      <c r="C411" s="31" t="s">
        <v>5139</v>
      </c>
      <c r="D411" s="31" t="s">
        <v>5140</v>
      </c>
      <c r="E411" s="44">
        <v>44282</v>
      </c>
      <c r="F411" s="45" t="s">
        <v>3302</v>
      </c>
      <c r="G411" s="45" t="s">
        <v>2169</v>
      </c>
      <c r="H411" s="46">
        <v>5</v>
      </c>
      <c r="I411" s="47">
        <v>1</v>
      </c>
      <c r="J411" s="48">
        <v>165000</v>
      </c>
      <c r="K411" s="51">
        <v>114950</v>
      </c>
      <c r="L411" s="51">
        <v>50050</v>
      </c>
      <c r="M411" s="49" t="s">
        <v>2079</v>
      </c>
      <c r="N411" s="49" t="s">
        <v>2096</v>
      </c>
      <c r="O411" s="33" t="s">
        <v>2011</v>
      </c>
      <c r="P411" s="49" t="s">
        <v>2081</v>
      </c>
      <c r="Q411" s="49" t="s">
        <v>2082</v>
      </c>
      <c r="R411" s="49" t="s">
        <v>2083</v>
      </c>
      <c r="S411" s="33" t="s">
        <v>2084</v>
      </c>
      <c r="T411" s="50" t="s">
        <v>2083</v>
      </c>
      <c r="U411" s="35" t="s">
        <v>1642</v>
      </c>
      <c r="V411" s="36" t="s">
        <v>664</v>
      </c>
      <c r="W411" s="36" t="s">
        <v>664</v>
      </c>
      <c r="X411" s="36" t="s">
        <v>664</v>
      </c>
      <c r="Y411" s="37"/>
    </row>
    <row r="412" ht="23" hidden="1" customHeight="1" spans="1:25">
      <c r="A412" s="31" t="s">
        <v>1847</v>
      </c>
      <c r="B412" s="31" t="s">
        <v>20</v>
      </c>
      <c r="C412" s="31" t="s">
        <v>5144</v>
      </c>
      <c r="D412" s="31" t="s">
        <v>5145</v>
      </c>
      <c r="E412" s="44">
        <v>44282</v>
      </c>
      <c r="F412" s="45" t="s">
        <v>3302</v>
      </c>
      <c r="G412" s="45" t="s">
        <v>2169</v>
      </c>
      <c r="H412" s="46">
        <v>5</v>
      </c>
      <c r="I412" s="47">
        <v>1</v>
      </c>
      <c r="J412" s="48">
        <v>6800</v>
      </c>
      <c r="K412" s="51">
        <v>4737.33333333333</v>
      </c>
      <c r="L412" s="51">
        <v>2062.66666666667</v>
      </c>
      <c r="M412" s="49" t="s">
        <v>2079</v>
      </c>
      <c r="N412" s="49" t="s">
        <v>2096</v>
      </c>
      <c r="O412" s="33" t="s">
        <v>2011</v>
      </c>
      <c r="P412" s="49" t="s">
        <v>2081</v>
      </c>
      <c r="Q412" s="49" t="s">
        <v>2082</v>
      </c>
      <c r="R412" s="49" t="s">
        <v>2083</v>
      </c>
      <c r="S412" s="33" t="s">
        <v>2084</v>
      </c>
      <c r="T412" s="50" t="s">
        <v>2083</v>
      </c>
      <c r="U412" s="35" t="s">
        <v>1642</v>
      </c>
      <c r="V412" s="36" t="s">
        <v>664</v>
      </c>
      <c r="W412" s="36" t="s">
        <v>664</v>
      </c>
      <c r="X412" s="36" t="s">
        <v>664</v>
      </c>
      <c r="Y412" s="37"/>
    </row>
    <row r="413" ht="23" hidden="1" customHeight="1" spans="1:25">
      <c r="A413" s="31" t="s">
        <v>1847</v>
      </c>
      <c r="B413" s="31" t="s">
        <v>20</v>
      </c>
      <c r="C413" s="31" t="s">
        <v>5146</v>
      </c>
      <c r="D413" s="31" t="s">
        <v>5147</v>
      </c>
      <c r="E413" s="44">
        <v>44282</v>
      </c>
      <c r="F413" s="45" t="s">
        <v>3302</v>
      </c>
      <c r="G413" s="45" t="s">
        <v>2169</v>
      </c>
      <c r="H413" s="46">
        <v>5</v>
      </c>
      <c r="I413" s="47">
        <v>1</v>
      </c>
      <c r="J413" s="48">
        <v>229000</v>
      </c>
      <c r="K413" s="51">
        <v>159536.666666667</v>
      </c>
      <c r="L413" s="51">
        <v>69463.3333333333</v>
      </c>
      <c r="M413" s="49" t="s">
        <v>2079</v>
      </c>
      <c r="N413" s="49" t="s">
        <v>2096</v>
      </c>
      <c r="O413" s="33" t="s">
        <v>1997</v>
      </c>
      <c r="P413" s="49" t="s">
        <v>2081</v>
      </c>
      <c r="Q413" s="49" t="s">
        <v>2082</v>
      </c>
      <c r="R413" s="49" t="s">
        <v>2196</v>
      </c>
      <c r="S413" s="33" t="s">
        <v>2084</v>
      </c>
      <c r="T413" s="50" t="s">
        <v>2083</v>
      </c>
      <c r="U413" s="35" t="s">
        <v>1642</v>
      </c>
      <c r="V413" s="36" t="s">
        <v>664</v>
      </c>
      <c r="W413" s="36" t="s">
        <v>664</v>
      </c>
      <c r="X413" s="36" t="s">
        <v>664</v>
      </c>
      <c r="Y413" s="37"/>
    </row>
    <row r="414" ht="23" customHeight="1" spans="1:25">
      <c r="A414" s="110" t="s">
        <v>1651</v>
      </c>
      <c r="B414" s="31" t="s">
        <v>20</v>
      </c>
      <c r="C414" s="31" t="s">
        <v>5225</v>
      </c>
      <c r="D414" s="31" t="s">
        <v>5226</v>
      </c>
      <c r="E414" s="44">
        <v>45071</v>
      </c>
      <c r="F414" s="45" t="s">
        <v>1476</v>
      </c>
      <c r="G414" s="47" t="s">
        <v>5227</v>
      </c>
      <c r="H414" s="46">
        <v>10</v>
      </c>
      <c r="I414" s="47">
        <v>1</v>
      </c>
      <c r="J414" s="48">
        <v>1023199.86696211</v>
      </c>
      <c r="K414" s="34">
        <v>145805.981042101</v>
      </c>
      <c r="L414" s="34">
        <v>877393.885920009</v>
      </c>
      <c r="M414" s="49" t="s">
        <v>2079</v>
      </c>
      <c r="N414" s="49" t="s">
        <v>2089</v>
      </c>
      <c r="O414" s="33" t="s">
        <v>1997</v>
      </c>
      <c r="P414" s="49" t="s">
        <v>2081</v>
      </c>
      <c r="Q414" s="49" t="s">
        <v>2103</v>
      </c>
      <c r="R414" s="49" t="s">
        <v>2083</v>
      </c>
      <c r="S414" s="33" t="s">
        <v>2084</v>
      </c>
      <c r="T414" s="41" t="s">
        <v>2159</v>
      </c>
      <c r="U414" s="35" t="s">
        <v>1617</v>
      </c>
      <c r="V414" s="36" t="s">
        <v>2128</v>
      </c>
      <c r="W414" s="36" t="s">
        <v>50</v>
      </c>
      <c r="X414" s="36" t="s">
        <v>664</v>
      </c>
      <c r="Y414" s="126" t="s">
        <v>6853</v>
      </c>
    </row>
    <row r="415" ht="23" customHeight="1" spans="1:25">
      <c r="A415" s="110" t="s">
        <v>1651</v>
      </c>
      <c r="B415" s="31" t="s">
        <v>20</v>
      </c>
      <c r="C415" s="31" t="s">
        <v>5228</v>
      </c>
      <c r="D415" s="31" t="s">
        <v>5229</v>
      </c>
      <c r="E415" s="44">
        <v>45071</v>
      </c>
      <c r="F415" s="45" t="s">
        <v>1476</v>
      </c>
      <c r="G415" s="47" t="s">
        <v>5230</v>
      </c>
      <c r="H415" s="46">
        <v>10</v>
      </c>
      <c r="I415" s="47">
        <v>1</v>
      </c>
      <c r="J415" s="48">
        <v>53765.0593337386</v>
      </c>
      <c r="K415" s="34">
        <v>7661.52095505775</v>
      </c>
      <c r="L415" s="34">
        <v>46103.5383786809</v>
      </c>
      <c r="M415" s="49" t="s">
        <v>2079</v>
      </c>
      <c r="N415" s="49" t="s">
        <v>2089</v>
      </c>
      <c r="O415" s="33" t="s">
        <v>1997</v>
      </c>
      <c r="P415" s="49" t="s">
        <v>2081</v>
      </c>
      <c r="Q415" s="49" t="s">
        <v>2103</v>
      </c>
      <c r="R415" s="49" t="s">
        <v>2083</v>
      </c>
      <c r="S415" s="33" t="s">
        <v>2084</v>
      </c>
      <c r="T415" s="41" t="s">
        <v>2159</v>
      </c>
      <c r="U415" s="35" t="s">
        <v>1617</v>
      </c>
      <c r="V415" s="36" t="s">
        <v>2128</v>
      </c>
      <c r="W415" s="36" t="s">
        <v>50</v>
      </c>
      <c r="X415" s="36" t="s">
        <v>664</v>
      </c>
      <c r="Y415" s="127"/>
    </row>
    <row r="416" ht="23" customHeight="1" spans="1:25">
      <c r="A416" s="110" t="s">
        <v>1651</v>
      </c>
      <c r="B416" s="31" t="s">
        <v>20</v>
      </c>
      <c r="C416" s="31" t="s">
        <v>5231</v>
      </c>
      <c r="D416" s="31" t="s">
        <v>2640</v>
      </c>
      <c r="E416" s="44">
        <v>45071</v>
      </c>
      <c r="F416" s="45" t="s">
        <v>1476</v>
      </c>
      <c r="G416" s="47" t="s">
        <v>5232</v>
      </c>
      <c r="H416" s="46">
        <v>20</v>
      </c>
      <c r="I416" s="47">
        <v>1</v>
      </c>
      <c r="J416" s="48">
        <v>370751.239770438</v>
      </c>
      <c r="K416" s="34">
        <v>26416.0258336437</v>
      </c>
      <c r="L416" s="34">
        <v>344335.213936794</v>
      </c>
      <c r="M416" s="49" t="s">
        <v>2079</v>
      </c>
      <c r="N416" s="49" t="s">
        <v>2080</v>
      </c>
      <c r="O416" s="33" t="s">
        <v>1997</v>
      </c>
      <c r="P416" s="49" t="s">
        <v>2081</v>
      </c>
      <c r="Q416" s="49" t="s">
        <v>2103</v>
      </c>
      <c r="R416" s="49" t="s">
        <v>2083</v>
      </c>
      <c r="S416" s="33" t="s">
        <v>2084</v>
      </c>
      <c r="T416" s="41" t="s">
        <v>2159</v>
      </c>
      <c r="U416" s="35" t="s">
        <v>1617</v>
      </c>
      <c r="V416" s="36" t="s">
        <v>2128</v>
      </c>
      <c r="W416" s="36" t="s">
        <v>50</v>
      </c>
      <c r="X416" s="36" t="s">
        <v>664</v>
      </c>
      <c r="Y416" s="127"/>
    </row>
    <row r="417" ht="23" customHeight="1" spans="1:25">
      <c r="A417" s="110" t="s">
        <v>1651</v>
      </c>
      <c r="B417" s="31" t="s">
        <v>20</v>
      </c>
      <c r="C417" s="31" t="s">
        <v>5233</v>
      </c>
      <c r="D417" s="31" t="s">
        <v>5234</v>
      </c>
      <c r="E417" s="44">
        <v>45071</v>
      </c>
      <c r="F417" s="45" t="s">
        <v>1476</v>
      </c>
      <c r="G417" s="47" t="s">
        <v>5235</v>
      </c>
      <c r="H417" s="46">
        <v>10</v>
      </c>
      <c r="I417" s="47">
        <v>1</v>
      </c>
      <c r="J417" s="48">
        <v>281259.56120516</v>
      </c>
      <c r="K417" s="34">
        <v>40079.4874717353</v>
      </c>
      <c r="L417" s="34">
        <v>241180.073733425</v>
      </c>
      <c r="M417" s="49" t="s">
        <v>2079</v>
      </c>
      <c r="N417" s="49" t="s">
        <v>2089</v>
      </c>
      <c r="O417" s="33" t="s">
        <v>1997</v>
      </c>
      <c r="P417" s="49" t="s">
        <v>2081</v>
      </c>
      <c r="Q417" s="49" t="s">
        <v>2103</v>
      </c>
      <c r="R417" s="49" t="s">
        <v>2083</v>
      </c>
      <c r="S417" s="33" t="s">
        <v>2084</v>
      </c>
      <c r="T417" s="41" t="s">
        <v>2159</v>
      </c>
      <c r="U417" s="35" t="s">
        <v>1617</v>
      </c>
      <c r="V417" s="36" t="s">
        <v>2128</v>
      </c>
      <c r="W417" s="36" t="s">
        <v>50</v>
      </c>
      <c r="X417" s="36" t="s">
        <v>664</v>
      </c>
      <c r="Y417" s="127"/>
    </row>
    <row r="418" ht="23" customHeight="1" spans="1:25">
      <c r="A418" s="110" t="s">
        <v>1651</v>
      </c>
      <c r="B418" s="31" t="s">
        <v>20</v>
      </c>
      <c r="C418" s="31" t="s">
        <v>5236</v>
      </c>
      <c r="D418" s="31" t="s">
        <v>5237</v>
      </c>
      <c r="E418" s="44">
        <v>45071</v>
      </c>
      <c r="F418" s="45" t="s">
        <v>1476</v>
      </c>
      <c r="G418" s="47" t="s">
        <v>5238</v>
      </c>
      <c r="H418" s="46">
        <v>10</v>
      </c>
      <c r="I418" s="47">
        <v>1</v>
      </c>
      <c r="J418" s="48">
        <v>255427.814456865</v>
      </c>
      <c r="K418" s="34">
        <v>36398.4635601033</v>
      </c>
      <c r="L418" s="34">
        <v>219029.350896762</v>
      </c>
      <c r="M418" s="49" t="s">
        <v>2079</v>
      </c>
      <c r="N418" s="49" t="s">
        <v>2089</v>
      </c>
      <c r="O418" s="33" t="s">
        <v>1997</v>
      </c>
      <c r="P418" s="49" t="s">
        <v>2081</v>
      </c>
      <c r="Q418" s="49" t="s">
        <v>2103</v>
      </c>
      <c r="R418" s="49" t="s">
        <v>2083</v>
      </c>
      <c r="S418" s="33" t="s">
        <v>2084</v>
      </c>
      <c r="T418" s="41" t="s">
        <v>2159</v>
      </c>
      <c r="U418" s="35" t="s">
        <v>1617</v>
      </c>
      <c r="V418" s="36" t="s">
        <v>2128</v>
      </c>
      <c r="W418" s="36" t="s">
        <v>50</v>
      </c>
      <c r="X418" s="36" t="s">
        <v>664</v>
      </c>
      <c r="Y418" s="127"/>
    </row>
    <row r="419" ht="23" customHeight="1" spans="1:25">
      <c r="A419" s="110" t="s">
        <v>1651</v>
      </c>
      <c r="B419" s="31" t="s">
        <v>20</v>
      </c>
      <c r="C419" s="31" t="s">
        <v>5239</v>
      </c>
      <c r="D419" s="31" t="s">
        <v>2087</v>
      </c>
      <c r="E419" s="44">
        <v>45071</v>
      </c>
      <c r="F419" s="45" t="s">
        <v>1476</v>
      </c>
      <c r="G419" s="47" t="s">
        <v>5240</v>
      </c>
      <c r="H419" s="46">
        <v>5</v>
      </c>
      <c r="I419" s="47">
        <v>1</v>
      </c>
      <c r="J419" s="48">
        <v>130121.951416833</v>
      </c>
      <c r="K419" s="34">
        <v>37084.7561537974</v>
      </c>
      <c r="L419" s="34">
        <v>93037.1952630356</v>
      </c>
      <c r="M419" s="49" t="s">
        <v>2079</v>
      </c>
      <c r="N419" s="49" t="s">
        <v>2089</v>
      </c>
      <c r="O419" s="33" t="s">
        <v>1997</v>
      </c>
      <c r="P419" s="49" t="s">
        <v>2081</v>
      </c>
      <c r="Q419" s="49" t="s">
        <v>2103</v>
      </c>
      <c r="R419" s="49" t="s">
        <v>2083</v>
      </c>
      <c r="S419" s="33" t="s">
        <v>2084</v>
      </c>
      <c r="T419" s="41" t="s">
        <v>2159</v>
      </c>
      <c r="U419" s="35" t="s">
        <v>1617</v>
      </c>
      <c r="V419" s="36" t="s">
        <v>2128</v>
      </c>
      <c r="W419" s="36" t="s">
        <v>50</v>
      </c>
      <c r="X419" s="36" t="s">
        <v>664</v>
      </c>
      <c r="Y419" s="127"/>
    </row>
    <row r="420" ht="23" customHeight="1" spans="1:25">
      <c r="A420" s="110" t="s">
        <v>1651</v>
      </c>
      <c r="B420" s="31" t="s">
        <v>20</v>
      </c>
      <c r="C420" s="31" t="s">
        <v>5241</v>
      </c>
      <c r="D420" s="31" t="s">
        <v>5242</v>
      </c>
      <c r="E420" s="44">
        <v>45071</v>
      </c>
      <c r="F420" s="45" t="s">
        <v>1476</v>
      </c>
      <c r="G420" s="45" t="s">
        <v>2243</v>
      </c>
      <c r="H420" s="46">
        <v>3</v>
      </c>
      <c r="I420" s="47">
        <v>1</v>
      </c>
      <c r="J420" s="48">
        <v>221890.326305689</v>
      </c>
      <c r="K420" s="34">
        <v>105397.904995202</v>
      </c>
      <c r="L420" s="34">
        <v>116492.421310487</v>
      </c>
      <c r="M420" s="49" t="s">
        <v>2079</v>
      </c>
      <c r="N420" s="49" t="s">
        <v>2089</v>
      </c>
      <c r="O420" s="33" t="s">
        <v>1997</v>
      </c>
      <c r="P420" s="49" t="s">
        <v>2081</v>
      </c>
      <c r="Q420" s="49" t="s">
        <v>2103</v>
      </c>
      <c r="R420" s="49" t="s">
        <v>2083</v>
      </c>
      <c r="S420" s="33" t="s">
        <v>2084</v>
      </c>
      <c r="T420" s="41" t="s">
        <v>2159</v>
      </c>
      <c r="U420" s="35" t="s">
        <v>1617</v>
      </c>
      <c r="V420" s="36" t="s">
        <v>2128</v>
      </c>
      <c r="W420" s="36" t="s">
        <v>50</v>
      </c>
      <c r="X420" s="36" t="s">
        <v>664</v>
      </c>
      <c r="Y420" s="127"/>
    </row>
    <row r="421" ht="23" customHeight="1" spans="1:25">
      <c r="A421" s="110" t="s">
        <v>1651</v>
      </c>
      <c r="B421" s="31" t="s">
        <v>20</v>
      </c>
      <c r="C421" s="31" t="s">
        <v>5243</v>
      </c>
      <c r="D421" s="31" t="s">
        <v>5244</v>
      </c>
      <c r="E421" s="44">
        <v>45071</v>
      </c>
      <c r="F421" s="45" t="s">
        <v>1476</v>
      </c>
      <c r="G421" s="45" t="s">
        <v>2078</v>
      </c>
      <c r="H421" s="46">
        <v>5</v>
      </c>
      <c r="I421" s="47">
        <v>1</v>
      </c>
      <c r="J421" s="48">
        <v>99123.8553188799</v>
      </c>
      <c r="K421" s="34">
        <v>28250.2987658808</v>
      </c>
      <c r="L421" s="34">
        <v>70873.5565529991</v>
      </c>
      <c r="M421" s="49" t="s">
        <v>2079</v>
      </c>
      <c r="N421" s="49" t="s">
        <v>2089</v>
      </c>
      <c r="O421" s="33" t="s">
        <v>1997</v>
      </c>
      <c r="P421" s="49" t="s">
        <v>2081</v>
      </c>
      <c r="Q421" s="49" t="s">
        <v>2103</v>
      </c>
      <c r="R421" s="49" t="s">
        <v>2083</v>
      </c>
      <c r="S421" s="33" t="s">
        <v>2084</v>
      </c>
      <c r="T421" s="41" t="s">
        <v>2159</v>
      </c>
      <c r="U421" s="35" t="s">
        <v>1617</v>
      </c>
      <c r="V421" s="36" t="s">
        <v>2128</v>
      </c>
      <c r="W421" s="36" t="s">
        <v>50</v>
      </c>
      <c r="X421" s="36" t="s">
        <v>664</v>
      </c>
      <c r="Y421" s="127"/>
    </row>
    <row r="422" ht="23" customHeight="1" spans="1:25">
      <c r="A422" s="110" t="s">
        <v>1651</v>
      </c>
      <c r="B422" s="31" t="s">
        <v>20</v>
      </c>
      <c r="C422" s="31" t="s">
        <v>5245</v>
      </c>
      <c r="D422" s="31" t="s">
        <v>5246</v>
      </c>
      <c r="E422" s="44">
        <v>45071</v>
      </c>
      <c r="F422" s="45" t="s">
        <v>1476</v>
      </c>
      <c r="G422" s="47" t="s">
        <v>5247</v>
      </c>
      <c r="H422" s="46">
        <v>10</v>
      </c>
      <c r="I422" s="47">
        <v>1</v>
      </c>
      <c r="J422" s="48">
        <v>42031.3167429878</v>
      </c>
      <c r="K422" s="34">
        <v>5989.46263587576</v>
      </c>
      <c r="L422" s="34">
        <v>36041.854107112</v>
      </c>
      <c r="M422" s="49" t="s">
        <v>2079</v>
      </c>
      <c r="N422" s="49" t="s">
        <v>2089</v>
      </c>
      <c r="O422" s="33" t="s">
        <v>1997</v>
      </c>
      <c r="P422" s="49" t="s">
        <v>2081</v>
      </c>
      <c r="Q422" s="49" t="s">
        <v>2103</v>
      </c>
      <c r="R422" s="49" t="s">
        <v>2083</v>
      </c>
      <c r="S422" s="33" t="s">
        <v>2084</v>
      </c>
      <c r="T422" s="41" t="s">
        <v>2159</v>
      </c>
      <c r="U422" s="35" t="s">
        <v>1617</v>
      </c>
      <c r="V422" s="36" t="s">
        <v>2128</v>
      </c>
      <c r="W422" s="36" t="s">
        <v>50</v>
      </c>
      <c r="X422" s="36" t="s">
        <v>664</v>
      </c>
      <c r="Y422" s="127"/>
    </row>
    <row r="423" ht="23" customHeight="1" spans="1:25">
      <c r="A423" s="110" t="s">
        <v>1651</v>
      </c>
      <c r="B423" s="31" t="s">
        <v>20</v>
      </c>
      <c r="C423" s="31" t="s">
        <v>5248</v>
      </c>
      <c r="D423" s="31" t="s">
        <v>5249</v>
      </c>
      <c r="E423" s="44">
        <v>45071</v>
      </c>
      <c r="F423" s="45" t="s">
        <v>1476</v>
      </c>
      <c r="G423" s="47" t="s">
        <v>5235</v>
      </c>
      <c r="H423" s="46">
        <v>3</v>
      </c>
      <c r="I423" s="47">
        <v>1</v>
      </c>
      <c r="J423" s="48">
        <v>8231.13286216846</v>
      </c>
      <c r="K423" s="34">
        <v>3909.78810953002</v>
      </c>
      <c r="L423" s="34">
        <v>4321.34475263844</v>
      </c>
      <c r="M423" s="49" t="s">
        <v>2079</v>
      </c>
      <c r="N423" s="49" t="s">
        <v>2089</v>
      </c>
      <c r="O423" s="33" t="s">
        <v>1997</v>
      </c>
      <c r="P423" s="49" t="s">
        <v>2081</v>
      </c>
      <c r="Q423" s="49" t="s">
        <v>2103</v>
      </c>
      <c r="R423" s="49" t="s">
        <v>2083</v>
      </c>
      <c r="S423" s="33" t="s">
        <v>2084</v>
      </c>
      <c r="T423" s="41" t="s">
        <v>2159</v>
      </c>
      <c r="U423" s="35" t="s">
        <v>1617</v>
      </c>
      <c r="V423" s="36" t="s">
        <v>2128</v>
      </c>
      <c r="W423" s="36" t="s">
        <v>50</v>
      </c>
      <c r="X423" s="36" t="s">
        <v>664</v>
      </c>
      <c r="Y423" s="127"/>
    </row>
    <row r="424" ht="23" customHeight="1" spans="1:25">
      <c r="A424" s="110" t="s">
        <v>1651</v>
      </c>
      <c r="B424" s="31" t="s">
        <v>20</v>
      </c>
      <c r="C424" s="31" t="s">
        <v>5250</v>
      </c>
      <c r="D424" s="31" t="s">
        <v>5251</v>
      </c>
      <c r="E424" s="44">
        <v>45071</v>
      </c>
      <c r="F424" s="45" t="s">
        <v>1476</v>
      </c>
      <c r="G424" s="45" t="s">
        <v>2243</v>
      </c>
      <c r="H424" s="46">
        <v>3</v>
      </c>
      <c r="I424" s="47">
        <v>1</v>
      </c>
      <c r="J424" s="48">
        <v>6654.9584843064</v>
      </c>
      <c r="K424" s="34">
        <v>3161.10528004554</v>
      </c>
      <c r="L424" s="34">
        <v>3493.85320426086</v>
      </c>
      <c r="M424" s="49" t="s">
        <v>2079</v>
      </c>
      <c r="N424" s="49" t="s">
        <v>2089</v>
      </c>
      <c r="O424" s="33" t="s">
        <v>1997</v>
      </c>
      <c r="P424" s="49" t="s">
        <v>2081</v>
      </c>
      <c r="Q424" s="49" t="s">
        <v>2103</v>
      </c>
      <c r="R424" s="49" t="s">
        <v>2083</v>
      </c>
      <c r="S424" s="33" t="s">
        <v>2084</v>
      </c>
      <c r="T424" s="41" t="s">
        <v>2159</v>
      </c>
      <c r="U424" s="35" t="s">
        <v>1617</v>
      </c>
      <c r="V424" s="36" t="s">
        <v>2128</v>
      </c>
      <c r="W424" s="36" t="s">
        <v>50</v>
      </c>
      <c r="X424" s="36" t="s">
        <v>664</v>
      </c>
      <c r="Y424" s="127"/>
    </row>
    <row r="425" ht="23" customHeight="1" spans="1:25">
      <c r="A425" s="110" t="s">
        <v>1651</v>
      </c>
      <c r="B425" s="31" t="s">
        <v>20</v>
      </c>
      <c r="C425" s="31" t="s">
        <v>5252</v>
      </c>
      <c r="D425" s="31" t="s">
        <v>5253</v>
      </c>
      <c r="E425" s="44">
        <v>45071</v>
      </c>
      <c r="F425" s="45" t="s">
        <v>1476</v>
      </c>
      <c r="G425" s="45" t="s">
        <v>2078</v>
      </c>
      <c r="H425" s="46">
        <v>5</v>
      </c>
      <c r="I425" s="47">
        <v>1</v>
      </c>
      <c r="J425" s="48">
        <v>14448.265130402</v>
      </c>
      <c r="K425" s="34">
        <v>4117.75556216457</v>
      </c>
      <c r="L425" s="34">
        <v>10330.5095682374</v>
      </c>
      <c r="M425" s="49" t="s">
        <v>2079</v>
      </c>
      <c r="N425" s="49" t="s">
        <v>2089</v>
      </c>
      <c r="O425" s="33" t="s">
        <v>1997</v>
      </c>
      <c r="P425" s="49" t="s">
        <v>2081</v>
      </c>
      <c r="Q425" s="49" t="s">
        <v>2103</v>
      </c>
      <c r="R425" s="49" t="s">
        <v>2083</v>
      </c>
      <c r="S425" s="33" t="s">
        <v>2084</v>
      </c>
      <c r="T425" s="41" t="s">
        <v>2159</v>
      </c>
      <c r="U425" s="35" t="s">
        <v>1617</v>
      </c>
      <c r="V425" s="36" t="s">
        <v>2128</v>
      </c>
      <c r="W425" s="36" t="s">
        <v>50</v>
      </c>
      <c r="X425" s="36" t="s">
        <v>664</v>
      </c>
      <c r="Y425" s="127"/>
    </row>
    <row r="426" ht="23" customHeight="1" spans="1:25">
      <c r="A426" s="110" t="s">
        <v>1651</v>
      </c>
      <c r="B426" s="31" t="s">
        <v>20</v>
      </c>
      <c r="C426" s="31" t="s">
        <v>5255</v>
      </c>
      <c r="D426" s="31" t="s">
        <v>5256</v>
      </c>
      <c r="E426" s="44">
        <v>45071</v>
      </c>
      <c r="F426" s="45" t="s">
        <v>1476</v>
      </c>
      <c r="G426" s="45" t="s">
        <v>2078</v>
      </c>
      <c r="H426" s="46">
        <v>5</v>
      </c>
      <c r="I426" s="47">
        <v>1</v>
      </c>
      <c r="J426" s="48">
        <v>37040.097879758</v>
      </c>
      <c r="K426" s="34">
        <v>10556.427895731</v>
      </c>
      <c r="L426" s="34">
        <v>26483.669984027</v>
      </c>
      <c r="M426" s="49" t="s">
        <v>2079</v>
      </c>
      <c r="N426" s="49" t="s">
        <v>2089</v>
      </c>
      <c r="O426" s="33" t="s">
        <v>1997</v>
      </c>
      <c r="P426" s="49" t="s">
        <v>2081</v>
      </c>
      <c r="Q426" s="49" t="s">
        <v>2103</v>
      </c>
      <c r="R426" s="49" t="s">
        <v>2083</v>
      </c>
      <c r="S426" s="33" t="s">
        <v>2084</v>
      </c>
      <c r="T426" s="41" t="s">
        <v>2159</v>
      </c>
      <c r="U426" s="35" t="s">
        <v>1617</v>
      </c>
      <c r="V426" s="36" t="s">
        <v>2128</v>
      </c>
      <c r="W426" s="36" t="s">
        <v>50</v>
      </c>
      <c r="X426" s="36" t="s">
        <v>664</v>
      </c>
      <c r="Y426" s="127"/>
    </row>
    <row r="427" ht="23" customHeight="1" spans="1:25">
      <c r="A427" s="110" t="s">
        <v>1651</v>
      </c>
      <c r="B427" s="31" t="s">
        <v>20</v>
      </c>
      <c r="C427" s="31" t="s">
        <v>5257</v>
      </c>
      <c r="D427" s="31" t="s">
        <v>5258</v>
      </c>
      <c r="E427" s="44">
        <v>45071</v>
      </c>
      <c r="F427" s="45" t="s">
        <v>1476</v>
      </c>
      <c r="G427" s="45" t="s">
        <v>2243</v>
      </c>
      <c r="H427" s="46">
        <v>10</v>
      </c>
      <c r="I427" s="47">
        <v>1</v>
      </c>
      <c r="J427" s="48">
        <v>873200.605335569</v>
      </c>
      <c r="K427" s="34">
        <v>124431.086260319</v>
      </c>
      <c r="L427" s="34">
        <v>748769.51907525</v>
      </c>
      <c r="M427" s="49" t="s">
        <v>2079</v>
      </c>
      <c r="N427" s="49" t="s">
        <v>2089</v>
      </c>
      <c r="O427" s="33" t="s">
        <v>1997</v>
      </c>
      <c r="P427" s="49" t="s">
        <v>2081</v>
      </c>
      <c r="Q427" s="49" t="s">
        <v>2103</v>
      </c>
      <c r="R427" s="49" t="s">
        <v>2083</v>
      </c>
      <c r="S427" s="33" t="s">
        <v>2084</v>
      </c>
      <c r="T427" s="41" t="s">
        <v>2159</v>
      </c>
      <c r="U427" s="35" t="s">
        <v>1617</v>
      </c>
      <c r="V427" s="36" t="s">
        <v>2128</v>
      </c>
      <c r="W427" s="36" t="s">
        <v>50</v>
      </c>
      <c r="X427" s="36" t="s">
        <v>664</v>
      </c>
      <c r="Y427" s="127"/>
    </row>
    <row r="428" ht="23" customHeight="1" spans="1:25">
      <c r="A428" s="110" t="s">
        <v>1651</v>
      </c>
      <c r="B428" s="31" t="s">
        <v>20</v>
      </c>
      <c r="C428" s="31" t="s">
        <v>5259</v>
      </c>
      <c r="D428" s="31" t="s">
        <v>3527</v>
      </c>
      <c r="E428" s="44">
        <v>45071</v>
      </c>
      <c r="F428" s="45" t="s">
        <v>1476</v>
      </c>
      <c r="G428" s="45" t="s">
        <v>2158</v>
      </c>
      <c r="H428" s="46">
        <v>3</v>
      </c>
      <c r="I428" s="47">
        <v>18000</v>
      </c>
      <c r="J428" s="48">
        <v>427584.972616166</v>
      </c>
      <c r="K428" s="34">
        <v>0</v>
      </c>
      <c r="L428" s="34">
        <v>427584.972616166</v>
      </c>
      <c r="M428" s="49" t="s">
        <v>2137</v>
      </c>
      <c r="N428" s="76" t="s">
        <v>2138</v>
      </c>
      <c r="O428" s="33" t="s">
        <v>1997</v>
      </c>
      <c r="P428" s="49" t="s">
        <v>2081</v>
      </c>
      <c r="Q428" s="49" t="s">
        <v>2103</v>
      </c>
      <c r="R428" s="49" t="s">
        <v>2083</v>
      </c>
      <c r="S428" s="33" t="s">
        <v>2084</v>
      </c>
      <c r="T428" s="41" t="s">
        <v>2159</v>
      </c>
      <c r="U428" s="35" t="s">
        <v>1617</v>
      </c>
      <c r="V428" s="36" t="s">
        <v>2128</v>
      </c>
      <c r="W428" s="36" t="s">
        <v>50</v>
      </c>
      <c r="X428" s="36" t="s">
        <v>664</v>
      </c>
      <c r="Y428" s="127"/>
    </row>
    <row r="429" ht="23" customHeight="1" spans="1:25">
      <c r="A429" s="110" t="s">
        <v>1651</v>
      </c>
      <c r="B429" s="31" t="s">
        <v>20</v>
      </c>
      <c r="C429" s="31" t="s">
        <v>5260</v>
      </c>
      <c r="D429" s="31" t="s">
        <v>5261</v>
      </c>
      <c r="E429" s="44">
        <v>45071</v>
      </c>
      <c r="F429" s="45" t="s">
        <v>1476</v>
      </c>
      <c r="G429" s="45" t="s">
        <v>2190</v>
      </c>
      <c r="H429" s="46">
        <v>5</v>
      </c>
      <c r="I429" s="47">
        <v>100</v>
      </c>
      <c r="J429" s="48">
        <v>113834.816178925</v>
      </c>
      <c r="K429" s="34">
        <v>32442.9226109936</v>
      </c>
      <c r="L429" s="34">
        <v>81391.8935679314</v>
      </c>
      <c r="M429" s="49" t="s">
        <v>2079</v>
      </c>
      <c r="N429" s="49" t="s">
        <v>2089</v>
      </c>
      <c r="O429" s="33" t="s">
        <v>1997</v>
      </c>
      <c r="P429" s="49" t="s">
        <v>2081</v>
      </c>
      <c r="Q429" s="49" t="s">
        <v>2103</v>
      </c>
      <c r="R429" s="49" t="s">
        <v>2083</v>
      </c>
      <c r="S429" s="33" t="s">
        <v>2084</v>
      </c>
      <c r="T429" s="41" t="s">
        <v>2159</v>
      </c>
      <c r="U429" s="35" t="s">
        <v>1617</v>
      </c>
      <c r="V429" s="36" t="s">
        <v>2128</v>
      </c>
      <c r="W429" s="36" t="s">
        <v>50</v>
      </c>
      <c r="X429" s="36" t="s">
        <v>664</v>
      </c>
      <c r="Y429" s="128"/>
    </row>
    <row r="430" ht="23" hidden="1" customHeight="1" spans="1:25">
      <c r="A430" s="31" t="s">
        <v>1674</v>
      </c>
      <c r="B430" s="31" t="s">
        <v>20</v>
      </c>
      <c r="C430" s="31" t="s">
        <v>5376</v>
      </c>
      <c r="D430" s="31" t="s">
        <v>4631</v>
      </c>
      <c r="E430" s="44">
        <v>44896</v>
      </c>
      <c r="F430" s="45" t="s">
        <v>5377</v>
      </c>
      <c r="G430" s="47" t="s">
        <v>5378</v>
      </c>
      <c r="H430" s="46">
        <v>1</v>
      </c>
      <c r="I430" s="47">
        <v>1</v>
      </c>
      <c r="J430" s="48">
        <v>1800000</v>
      </c>
      <c r="K430" s="34">
        <v>1800000</v>
      </c>
      <c r="L430" s="34">
        <v>0</v>
      </c>
      <c r="M430" s="49" t="s">
        <v>2123</v>
      </c>
      <c r="N430" s="49" t="s">
        <v>2124</v>
      </c>
      <c r="O430" s="33" t="s">
        <v>1997</v>
      </c>
      <c r="P430" s="49" t="s">
        <v>2196</v>
      </c>
      <c r="Q430" s="49" t="s">
        <v>2082</v>
      </c>
      <c r="R430" s="49" t="s">
        <v>2145</v>
      </c>
      <c r="S430" s="33" t="s">
        <v>2084</v>
      </c>
      <c r="T430" s="33" t="s">
        <v>2159</v>
      </c>
      <c r="U430" s="35" t="s">
        <v>1672</v>
      </c>
      <c r="V430" s="36" t="s">
        <v>664</v>
      </c>
      <c r="W430" s="36" t="s">
        <v>664</v>
      </c>
      <c r="X430" s="36" t="s">
        <v>664</v>
      </c>
      <c r="Y430" s="37"/>
    </row>
    <row r="431" ht="23" hidden="1" customHeight="1" spans="1:25">
      <c r="A431" s="31" t="s">
        <v>1674</v>
      </c>
      <c r="B431" s="31" t="s">
        <v>20</v>
      </c>
      <c r="C431" s="31" t="s">
        <v>5379</v>
      </c>
      <c r="D431" s="31" t="s">
        <v>3511</v>
      </c>
      <c r="E431" s="44">
        <v>44896</v>
      </c>
      <c r="F431" s="45" t="s">
        <v>5377</v>
      </c>
      <c r="G431" s="47" t="s">
        <v>5380</v>
      </c>
      <c r="H431" s="46">
        <v>1</v>
      </c>
      <c r="I431" s="47">
        <v>1</v>
      </c>
      <c r="J431" s="48">
        <v>450000</v>
      </c>
      <c r="K431" s="34">
        <v>450000</v>
      </c>
      <c r="L431" s="34">
        <v>0</v>
      </c>
      <c r="M431" s="49" t="s">
        <v>2123</v>
      </c>
      <c r="N431" s="49" t="s">
        <v>2124</v>
      </c>
      <c r="O431" s="33" t="s">
        <v>1997</v>
      </c>
      <c r="P431" s="49" t="s">
        <v>2196</v>
      </c>
      <c r="Q431" s="49" t="s">
        <v>2082</v>
      </c>
      <c r="R431" s="49" t="s">
        <v>2145</v>
      </c>
      <c r="S431" s="33" t="s">
        <v>2084</v>
      </c>
      <c r="T431" s="33" t="s">
        <v>2159</v>
      </c>
      <c r="U431" s="35" t="s">
        <v>1672</v>
      </c>
      <c r="V431" s="36" t="s">
        <v>664</v>
      </c>
      <c r="W431" s="36" t="s">
        <v>664</v>
      </c>
      <c r="X431" s="36" t="s">
        <v>664</v>
      </c>
      <c r="Y431" s="37"/>
    </row>
    <row r="432" ht="23" hidden="1" customHeight="1" spans="1:25">
      <c r="A432" s="31" t="s">
        <v>1674</v>
      </c>
      <c r="B432" s="31" t="s">
        <v>20</v>
      </c>
      <c r="C432" s="31" t="s">
        <v>5381</v>
      </c>
      <c r="D432" s="31" t="s">
        <v>5382</v>
      </c>
      <c r="E432" s="44">
        <v>44896</v>
      </c>
      <c r="F432" s="45" t="s">
        <v>5377</v>
      </c>
      <c r="G432" s="45" t="s">
        <v>2142</v>
      </c>
      <c r="H432" s="46">
        <v>1</v>
      </c>
      <c r="I432" s="47">
        <v>546</v>
      </c>
      <c r="J432" s="48">
        <v>546000</v>
      </c>
      <c r="K432" s="34">
        <v>546000</v>
      </c>
      <c r="L432" s="34">
        <v>0</v>
      </c>
      <c r="M432" s="49" t="s">
        <v>2123</v>
      </c>
      <c r="N432" s="49" t="s">
        <v>2124</v>
      </c>
      <c r="O432" s="33" t="s">
        <v>1997</v>
      </c>
      <c r="P432" s="49" t="s">
        <v>2196</v>
      </c>
      <c r="Q432" s="49" t="s">
        <v>2082</v>
      </c>
      <c r="R432" s="49" t="s">
        <v>2145</v>
      </c>
      <c r="S432" s="33" t="s">
        <v>2084</v>
      </c>
      <c r="T432" s="33" t="s">
        <v>2159</v>
      </c>
      <c r="U432" s="35" t="s">
        <v>1672</v>
      </c>
      <c r="V432" s="36" t="s">
        <v>664</v>
      </c>
      <c r="W432" s="36" t="s">
        <v>664</v>
      </c>
      <c r="X432" s="36" t="s">
        <v>664</v>
      </c>
      <c r="Y432" s="37"/>
    </row>
    <row r="433" ht="23" hidden="1" customHeight="1" spans="1:25">
      <c r="A433" s="31" t="s">
        <v>1679</v>
      </c>
      <c r="B433" s="31" t="s">
        <v>20</v>
      </c>
      <c r="C433" s="31" t="s">
        <v>5423</v>
      </c>
      <c r="D433" s="31" t="s">
        <v>5424</v>
      </c>
      <c r="E433" s="44">
        <v>44896</v>
      </c>
      <c r="F433" s="45" t="s">
        <v>811</v>
      </c>
      <c r="G433" s="47" t="s">
        <v>5425</v>
      </c>
      <c r="H433" s="46">
        <v>10</v>
      </c>
      <c r="I433" s="47">
        <v>1</v>
      </c>
      <c r="J433" s="48">
        <v>269581.060749916</v>
      </c>
      <c r="K433" s="51">
        <v>51220.401542484</v>
      </c>
      <c r="L433" s="34">
        <v>218360.659207432</v>
      </c>
      <c r="M433" s="49" t="s">
        <v>2079</v>
      </c>
      <c r="N433" s="49" t="s">
        <v>2089</v>
      </c>
      <c r="O433" s="33" t="s">
        <v>1997</v>
      </c>
      <c r="P433" s="49" t="s">
        <v>2081</v>
      </c>
      <c r="Q433" s="49" t="s">
        <v>2082</v>
      </c>
      <c r="R433" s="49" t="s">
        <v>2083</v>
      </c>
      <c r="S433" s="33" t="s">
        <v>2084</v>
      </c>
      <c r="T433" s="46" t="s">
        <v>2083</v>
      </c>
      <c r="U433" s="35" t="s">
        <v>809</v>
      </c>
      <c r="V433" s="36" t="s">
        <v>664</v>
      </c>
      <c r="W433" s="36" t="s">
        <v>664</v>
      </c>
      <c r="X433" s="36" t="s">
        <v>664</v>
      </c>
      <c r="Y433" s="37"/>
    </row>
    <row r="434" ht="23" hidden="1" customHeight="1" spans="1:25">
      <c r="A434" s="31" t="s">
        <v>1679</v>
      </c>
      <c r="B434" s="31" t="s">
        <v>20</v>
      </c>
      <c r="C434" s="31" t="s">
        <v>5426</v>
      </c>
      <c r="D434" s="31" t="s">
        <v>5427</v>
      </c>
      <c r="E434" s="44">
        <v>44896</v>
      </c>
      <c r="F434" s="45" t="s">
        <v>811</v>
      </c>
      <c r="G434" s="47" t="s">
        <v>5428</v>
      </c>
      <c r="H434" s="46">
        <v>10</v>
      </c>
      <c r="I434" s="47">
        <v>1</v>
      </c>
      <c r="J434" s="48">
        <v>271831.320021618</v>
      </c>
      <c r="K434" s="51">
        <v>51647.9508041074</v>
      </c>
      <c r="L434" s="34">
        <v>220183.369217511</v>
      </c>
      <c r="M434" s="49" t="s">
        <v>2079</v>
      </c>
      <c r="N434" s="49" t="s">
        <v>2089</v>
      </c>
      <c r="O434" s="33" t="s">
        <v>1997</v>
      </c>
      <c r="P434" s="49" t="s">
        <v>2081</v>
      </c>
      <c r="Q434" s="49" t="s">
        <v>2082</v>
      </c>
      <c r="R434" s="49" t="s">
        <v>2083</v>
      </c>
      <c r="S434" s="33" t="s">
        <v>2084</v>
      </c>
      <c r="T434" s="46" t="s">
        <v>2083</v>
      </c>
      <c r="U434" s="35" t="s">
        <v>809</v>
      </c>
      <c r="V434" s="36" t="s">
        <v>664</v>
      </c>
      <c r="W434" s="36" t="s">
        <v>664</v>
      </c>
      <c r="X434" s="36" t="s">
        <v>664</v>
      </c>
      <c r="Y434" s="37"/>
    </row>
    <row r="435" ht="23" hidden="1" customHeight="1" spans="1:25">
      <c r="A435" s="31" t="s">
        <v>1679</v>
      </c>
      <c r="B435" s="31" t="s">
        <v>20</v>
      </c>
      <c r="C435" s="31" t="s">
        <v>5457</v>
      </c>
      <c r="D435" s="31" t="s">
        <v>1389</v>
      </c>
      <c r="E435" s="44">
        <v>44896</v>
      </c>
      <c r="F435" s="45" t="s">
        <v>811</v>
      </c>
      <c r="G435" s="47" t="s">
        <v>5458</v>
      </c>
      <c r="H435" s="46">
        <v>1</v>
      </c>
      <c r="I435" s="47">
        <v>1</v>
      </c>
      <c r="J435" s="48">
        <v>1775000</v>
      </c>
      <c r="K435" s="34">
        <v>1775000</v>
      </c>
      <c r="L435" s="34">
        <v>0</v>
      </c>
      <c r="M435" s="49" t="s">
        <v>2123</v>
      </c>
      <c r="N435" s="49" t="s">
        <v>2124</v>
      </c>
      <c r="O435" s="33" t="s">
        <v>1997</v>
      </c>
      <c r="P435" s="49" t="s">
        <v>2196</v>
      </c>
      <c r="Q435" s="49" t="s">
        <v>2082</v>
      </c>
      <c r="R435" s="49" t="s">
        <v>2145</v>
      </c>
      <c r="S435" s="33" t="s">
        <v>2084</v>
      </c>
      <c r="T435" s="50" t="s">
        <v>2083</v>
      </c>
      <c r="U435" s="35" t="s">
        <v>809</v>
      </c>
      <c r="V435" s="36" t="s">
        <v>664</v>
      </c>
      <c r="W435" s="36" t="s">
        <v>664</v>
      </c>
      <c r="X435" s="36" t="s">
        <v>664</v>
      </c>
      <c r="Y435" s="37"/>
    </row>
    <row r="436" ht="23" hidden="1" customHeight="1" spans="1:25">
      <c r="A436" s="31" t="s">
        <v>1682</v>
      </c>
      <c r="B436" s="31" t="s">
        <v>20</v>
      </c>
      <c r="C436" s="31" t="s">
        <v>5485</v>
      </c>
      <c r="D436" s="31" t="s">
        <v>4253</v>
      </c>
      <c r="E436" s="44">
        <v>44879</v>
      </c>
      <c r="F436" s="45" t="s">
        <v>2652</v>
      </c>
      <c r="G436" s="47" t="s">
        <v>5486</v>
      </c>
      <c r="H436" s="46">
        <v>1</v>
      </c>
      <c r="I436" s="47">
        <v>1</v>
      </c>
      <c r="J436" s="48">
        <v>96942.1766482766</v>
      </c>
      <c r="K436" s="34">
        <v>96942.1766482766</v>
      </c>
      <c r="L436" s="34">
        <v>0</v>
      </c>
      <c r="M436" s="49" t="s">
        <v>2079</v>
      </c>
      <c r="N436" s="49" t="s">
        <v>2089</v>
      </c>
      <c r="O436" s="33" t="s">
        <v>1997</v>
      </c>
      <c r="P436" s="49" t="s">
        <v>2144</v>
      </c>
      <c r="Q436" s="49" t="s">
        <v>2082</v>
      </c>
      <c r="R436" s="49" t="s">
        <v>2196</v>
      </c>
      <c r="S436" s="33" t="s">
        <v>2084</v>
      </c>
      <c r="T436" s="50" t="s">
        <v>2083</v>
      </c>
      <c r="U436" s="35" t="s">
        <v>1322</v>
      </c>
      <c r="V436" s="36" t="s">
        <v>664</v>
      </c>
      <c r="W436" s="36" t="s">
        <v>664</v>
      </c>
      <c r="X436" s="36" t="s">
        <v>664</v>
      </c>
      <c r="Y436" s="37"/>
    </row>
    <row r="437" ht="23" hidden="1" customHeight="1" spans="1:25">
      <c r="A437" s="31" t="s">
        <v>1734</v>
      </c>
      <c r="B437" s="49" t="s">
        <v>20</v>
      </c>
      <c r="C437" s="31" t="s">
        <v>5883</v>
      </c>
      <c r="D437" s="49" t="s">
        <v>1389</v>
      </c>
      <c r="E437" s="44">
        <v>45187</v>
      </c>
      <c r="F437" s="49" t="s">
        <v>5882</v>
      </c>
      <c r="G437" s="47" t="s">
        <v>5070</v>
      </c>
      <c r="H437" s="46">
        <v>1</v>
      </c>
      <c r="I437" s="129">
        <v>1</v>
      </c>
      <c r="J437" s="48">
        <v>299195</v>
      </c>
      <c r="K437" s="56">
        <v>299195</v>
      </c>
      <c r="L437" s="48">
        <v>0</v>
      </c>
      <c r="M437" s="49" t="s">
        <v>2123</v>
      </c>
      <c r="N437" s="76" t="s">
        <v>2124</v>
      </c>
      <c r="O437" s="33" t="s">
        <v>2011</v>
      </c>
      <c r="P437" s="49" t="s">
        <v>2196</v>
      </c>
      <c r="Q437" s="49" t="s">
        <v>2082</v>
      </c>
      <c r="R437" s="49" t="s">
        <v>2145</v>
      </c>
      <c r="S437" s="33" t="s">
        <v>2084</v>
      </c>
      <c r="T437" s="130" t="s">
        <v>2083</v>
      </c>
      <c r="U437" s="35" t="s">
        <v>670</v>
      </c>
      <c r="V437" s="36" t="s">
        <v>664</v>
      </c>
      <c r="W437" s="36" t="s">
        <v>664</v>
      </c>
      <c r="X437" s="36" t="s">
        <v>664</v>
      </c>
      <c r="Y437" s="37"/>
    </row>
    <row r="438" ht="23" hidden="1" customHeight="1" spans="1:25">
      <c r="A438" s="31" t="s">
        <v>1754</v>
      </c>
      <c r="B438" s="49" t="s">
        <v>20</v>
      </c>
      <c r="C438" s="31" t="s">
        <v>5995</v>
      </c>
      <c r="D438" s="49" t="s">
        <v>5996</v>
      </c>
      <c r="E438" s="44">
        <v>45137</v>
      </c>
      <c r="F438" s="45" t="s">
        <v>5987</v>
      </c>
      <c r="G438" s="130" t="s">
        <v>5988</v>
      </c>
      <c r="H438" s="46">
        <v>5</v>
      </c>
      <c r="I438" s="129">
        <v>120</v>
      </c>
      <c r="J438" s="48">
        <v>259200</v>
      </c>
      <c r="K438" s="56">
        <v>259200</v>
      </c>
      <c r="L438" s="48">
        <v>0</v>
      </c>
      <c r="M438" s="49" t="s">
        <v>2079</v>
      </c>
      <c r="N438" s="49" t="s">
        <v>2096</v>
      </c>
      <c r="O438" s="33" t="s">
        <v>2011</v>
      </c>
      <c r="P438" s="49" t="s">
        <v>2144</v>
      </c>
      <c r="Q438" s="49" t="s">
        <v>2082</v>
      </c>
      <c r="R438" s="49" t="s">
        <v>2196</v>
      </c>
      <c r="S438" s="33" t="s">
        <v>2084</v>
      </c>
      <c r="T438" s="130" t="s">
        <v>2083</v>
      </c>
      <c r="U438" s="35" t="s">
        <v>1672</v>
      </c>
      <c r="V438" s="36" t="s">
        <v>664</v>
      </c>
      <c r="W438" s="36" t="s">
        <v>664</v>
      </c>
      <c r="X438" s="36" t="s">
        <v>664</v>
      </c>
      <c r="Y438" s="37"/>
    </row>
    <row r="439" ht="23" hidden="1" customHeight="1" spans="1:25">
      <c r="A439" s="31" t="s">
        <v>1754</v>
      </c>
      <c r="B439" s="49" t="s">
        <v>20</v>
      </c>
      <c r="C439" s="31" t="s">
        <v>6001</v>
      </c>
      <c r="D439" s="49" t="s">
        <v>6000</v>
      </c>
      <c r="E439" s="44">
        <v>45137</v>
      </c>
      <c r="F439" s="45" t="s">
        <v>5987</v>
      </c>
      <c r="G439" s="130" t="s">
        <v>2095</v>
      </c>
      <c r="H439" s="46">
        <v>10</v>
      </c>
      <c r="I439" s="129">
        <v>5</v>
      </c>
      <c r="J439" s="48">
        <v>680500</v>
      </c>
      <c r="K439" s="56">
        <v>680500</v>
      </c>
      <c r="L439" s="48">
        <v>0</v>
      </c>
      <c r="M439" s="49" t="s">
        <v>2079</v>
      </c>
      <c r="N439" s="49" t="s">
        <v>2096</v>
      </c>
      <c r="O439" s="33" t="s">
        <v>2011</v>
      </c>
      <c r="P439" s="49" t="s">
        <v>2196</v>
      </c>
      <c r="Q439" s="49" t="s">
        <v>2082</v>
      </c>
      <c r="R439" s="49" t="s">
        <v>2196</v>
      </c>
      <c r="S439" s="33" t="s">
        <v>2084</v>
      </c>
      <c r="T439" s="130" t="s">
        <v>2083</v>
      </c>
      <c r="U439" s="35" t="s">
        <v>1672</v>
      </c>
      <c r="V439" s="36" t="s">
        <v>664</v>
      </c>
      <c r="W439" s="36" t="s">
        <v>664</v>
      </c>
      <c r="X439" s="36" t="s">
        <v>664</v>
      </c>
      <c r="Y439" s="37"/>
    </row>
    <row r="440" ht="23" hidden="1" customHeight="1" spans="1:25">
      <c r="A440" s="31" t="s">
        <v>1754</v>
      </c>
      <c r="B440" s="49" t="s">
        <v>20</v>
      </c>
      <c r="C440" s="31" t="s">
        <v>6006</v>
      </c>
      <c r="D440" s="49" t="s">
        <v>6005</v>
      </c>
      <c r="E440" s="44">
        <v>45137</v>
      </c>
      <c r="F440" s="45" t="s">
        <v>5987</v>
      </c>
      <c r="G440" s="130" t="s">
        <v>2092</v>
      </c>
      <c r="H440" s="46">
        <v>5</v>
      </c>
      <c r="I440" s="129">
        <v>7</v>
      </c>
      <c r="J440" s="48">
        <v>13300</v>
      </c>
      <c r="K440" s="56">
        <v>13300</v>
      </c>
      <c r="L440" s="48">
        <v>0</v>
      </c>
      <c r="M440" s="49" t="s">
        <v>2079</v>
      </c>
      <c r="N440" s="49" t="s">
        <v>2096</v>
      </c>
      <c r="O440" s="33" t="s">
        <v>2011</v>
      </c>
      <c r="P440" s="49" t="s">
        <v>2196</v>
      </c>
      <c r="Q440" s="49" t="s">
        <v>2082</v>
      </c>
      <c r="R440" s="49" t="s">
        <v>2196</v>
      </c>
      <c r="S440" s="33" t="s">
        <v>2084</v>
      </c>
      <c r="T440" s="130" t="s">
        <v>2083</v>
      </c>
      <c r="U440" s="35" t="s">
        <v>1672</v>
      </c>
      <c r="V440" s="36" t="s">
        <v>664</v>
      </c>
      <c r="W440" s="36" t="s">
        <v>664</v>
      </c>
      <c r="X440" s="36" t="s">
        <v>664</v>
      </c>
      <c r="Y440" s="37"/>
    </row>
    <row r="441" ht="23" hidden="1" customHeight="1" spans="1:25">
      <c r="A441" s="31" t="s">
        <v>1754</v>
      </c>
      <c r="B441" s="49" t="s">
        <v>20</v>
      </c>
      <c r="C441" s="31" t="s">
        <v>6007</v>
      </c>
      <c r="D441" s="49" t="s">
        <v>6008</v>
      </c>
      <c r="E441" s="44">
        <v>45137</v>
      </c>
      <c r="F441" s="45" t="s">
        <v>5987</v>
      </c>
      <c r="G441" s="130" t="s">
        <v>2092</v>
      </c>
      <c r="H441" s="46">
        <v>5</v>
      </c>
      <c r="I441" s="129">
        <v>8</v>
      </c>
      <c r="J441" s="48">
        <v>39200</v>
      </c>
      <c r="K441" s="56">
        <v>39200</v>
      </c>
      <c r="L441" s="48">
        <v>0</v>
      </c>
      <c r="M441" s="49" t="s">
        <v>2079</v>
      </c>
      <c r="N441" s="49" t="s">
        <v>2110</v>
      </c>
      <c r="O441" s="33" t="s">
        <v>2011</v>
      </c>
      <c r="P441" s="49" t="s">
        <v>2144</v>
      </c>
      <c r="Q441" s="49" t="s">
        <v>2082</v>
      </c>
      <c r="R441" s="49" t="s">
        <v>2196</v>
      </c>
      <c r="S441" s="33" t="s">
        <v>2084</v>
      </c>
      <c r="T441" s="130" t="s">
        <v>2083</v>
      </c>
      <c r="U441" s="35" t="s">
        <v>1672</v>
      </c>
      <c r="V441" s="36" t="s">
        <v>664</v>
      </c>
      <c r="W441" s="36" t="s">
        <v>664</v>
      </c>
      <c r="X441" s="36" t="s">
        <v>664</v>
      </c>
      <c r="Y441" s="37"/>
    </row>
    <row r="442" ht="23" hidden="1" customHeight="1" spans="1:25">
      <c r="A442" s="31" t="s">
        <v>1754</v>
      </c>
      <c r="B442" s="49" t="s">
        <v>20</v>
      </c>
      <c r="C442" s="31" t="s">
        <v>6011</v>
      </c>
      <c r="D442" s="49" t="s">
        <v>6010</v>
      </c>
      <c r="E442" s="44">
        <v>45137</v>
      </c>
      <c r="F442" s="45" t="s">
        <v>5987</v>
      </c>
      <c r="G442" s="130" t="s">
        <v>2095</v>
      </c>
      <c r="H442" s="46">
        <v>10</v>
      </c>
      <c r="I442" s="129">
        <v>3</v>
      </c>
      <c r="J442" s="48">
        <v>117000</v>
      </c>
      <c r="K442" s="48">
        <v>117000</v>
      </c>
      <c r="L442" s="48">
        <v>0</v>
      </c>
      <c r="M442" s="49" t="s">
        <v>2079</v>
      </c>
      <c r="N442" s="49" t="s">
        <v>2096</v>
      </c>
      <c r="O442" s="33" t="s">
        <v>2011</v>
      </c>
      <c r="P442" s="49" t="s">
        <v>2196</v>
      </c>
      <c r="Q442" s="49" t="s">
        <v>2082</v>
      </c>
      <c r="R442" s="49" t="s">
        <v>2196</v>
      </c>
      <c r="S442" s="33" t="s">
        <v>2084</v>
      </c>
      <c r="T442" s="130" t="s">
        <v>2083</v>
      </c>
      <c r="U442" s="35" t="s">
        <v>1672</v>
      </c>
      <c r="V442" s="36" t="s">
        <v>664</v>
      </c>
      <c r="W442" s="36" t="s">
        <v>664</v>
      </c>
      <c r="X442" s="36" t="s">
        <v>664</v>
      </c>
      <c r="Y442" s="37"/>
    </row>
    <row r="443" ht="23" hidden="1" customHeight="1" spans="1:25">
      <c r="A443" s="31" t="s">
        <v>1754</v>
      </c>
      <c r="B443" s="49" t="s">
        <v>20</v>
      </c>
      <c r="C443" s="31" t="s">
        <v>6014</v>
      </c>
      <c r="D443" s="49" t="s">
        <v>6013</v>
      </c>
      <c r="E443" s="44">
        <v>45137</v>
      </c>
      <c r="F443" s="45" t="s">
        <v>5987</v>
      </c>
      <c r="G443" s="130" t="s">
        <v>2095</v>
      </c>
      <c r="H443" s="46">
        <v>10</v>
      </c>
      <c r="I443" s="129">
        <v>4</v>
      </c>
      <c r="J443" s="48">
        <v>11520</v>
      </c>
      <c r="K443" s="48">
        <v>11520</v>
      </c>
      <c r="L443" s="48">
        <v>0</v>
      </c>
      <c r="M443" s="49" t="s">
        <v>2079</v>
      </c>
      <c r="N443" s="49" t="s">
        <v>2096</v>
      </c>
      <c r="O443" s="33" t="s">
        <v>2011</v>
      </c>
      <c r="P443" s="49" t="s">
        <v>2196</v>
      </c>
      <c r="Q443" s="49" t="s">
        <v>2082</v>
      </c>
      <c r="R443" s="49" t="s">
        <v>2196</v>
      </c>
      <c r="S443" s="33" t="s">
        <v>2084</v>
      </c>
      <c r="T443" s="130" t="s">
        <v>2083</v>
      </c>
      <c r="U443" s="35" t="s">
        <v>1672</v>
      </c>
      <c r="V443" s="36" t="s">
        <v>664</v>
      </c>
      <c r="W443" s="36" t="s">
        <v>664</v>
      </c>
      <c r="X443" s="36" t="s">
        <v>664</v>
      </c>
      <c r="Y443" s="37"/>
    </row>
    <row r="444" ht="23" hidden="1" customHeight="1" spans="1:25">
      <c r="A444" s="31" t="s">
        <v>1754</v>
      </c>
      <c r="B444" s="49" t="s">
        <v>20</v>
      </c>
      <c r="C444" s="31" t="s">
        <v>6025</v>
      </c>
      <c r="D444" s="49" t="s">
        <v>6026</v>
      </c>
      <c r="E444" s="44">
        <v>45137</v>
      </c>
      <c r="F444" s="45" t="s">
        <v>5987</v>
      </c>
      <c r="G444" s="130" t="s">
        <v>2095</v>
      </c>
      <c r="H444" s="46">
        <v>5</v>
      </c>
      <c r="I444" s="129">
        <v>50</v>
      </c>
      <c r="J444" s="48">
        <v>69000</v>
      </c>
      <c r="K444" s="56">
        <v>69000</v>
      </c>
      <c r="L444" s="48">
        <v>0</v>
      </c>
      <c r="M444" s="49" t="s">
        <v>2079</v>
      </c>
      <c r="N444" s="49" t="s">
        <v>2096</v>
      </c>
      <c r="O444" s="33" t="s">
        <v>2011</v>
      </c>
      <c r="P444" s="49" t="s">
        <v>2144</v>
      </c>
      <c r="Q444" s="49" t="s">
        <v>2082</v>
      </c>
      <c r="R444" s="49" t="s">
        <v>2196</v>
      </c>
      <c r="S444" s="33" t="s">
        <v>2084</v>
      </c>
      <c r="T444" s="130" t="s">
        <v>2083</v>
      </c>
      <c r="U444" s="35" t="s">
        <v>1672</v>
      </c>
      <c r="V444" s="36" t="s">
        <v>664</v>
      </c>
      <c r="W444" s="36" t="s">
        <v>664</v>
      </c>
      <c r="X444" s="36" t="s">
        <v>664</v>
      </c>
      <c r="Y444" s="37"/>
    </row>
    <row r="445" ht="23" hidden="1" customHeight="1" spans="1:25">
      <c r="A445" s="31" t="s">
        <v>1754</v>
      </c>
      <c r="B445" s="49" t="s">
        <v>20</v>
      </c>
      <c r="C445" s="31" t="s">
        <v>6027</v>
      </c>
      <c r="D445" s="49" t="s">
        <v>6028</v>
      </c>
      <c r="E445" s="44">
        <v>45137</v>
      </c>
      <c r="F445" s="45" t="s">
        <v>5987</v>
      </c>
      <c r="G445" s="130" t="s">
        <v>2169</v>
      </c>
      <c r="H445" s="46">
        <v>5</v>
      </c>
      <c r="I445" s="129">
        <v>10</v>
      </c>
      <c r="J445" s="48">
        <v>35000</v>
      </c>
      <c r="K445" s="56">
        <v>35000</v>
      </c>
      <c r="L445" s="48">
        <v>0</v>
      </c>
      <c r="M445" s="49" t="s">
        <v>2079</v>
      </c>
      <c r="N445" s="49" t="s">
        <v>2096</v>
      </c>
      <c r="O445" s="33" t="s">
        <v>2011</v>
      </c>
      <c r="P445" s="49" t="s">
        <v>2144</v>
      </c>
      <c r="Q445" s="49" t="s">
        <v>2082</v>
      </c>
      <c r="R445" s="49" t="s">
        <v>2196</v>
      </c>
      <c r="S445" s="33" t="s">
        <v>2084</v>
      </c>
      <c r="T445" s="130" t="s">
        <v>2083</v>
      </c>
      <c r="U445" s="35" t="s">
        <v>1672</v>
      </c>
      <c r="V445" s="36" t="s">
        <v>664</v>
      </c>
      <c r="W445" s="36" t="s">
        <v>664</v>
      </c>
      <c r="X445" s="36" t="s">
        <v>664</v>
      </c>
      <c r="Y445" s="37"/>
    </row>
    <row r="446" ht="23" hidden="1" customHeight="1" spans="1:25">
      <c r="A446" s="31" t="s">
        <v>1754</v>
      </c>
      <c r="B446" s="49" t="s">
        <v>20</v>
      </c>
      <c r="C446" s="31" t="s">
        <v>6053</v>
      </c>
      <c r="D446" s="49" t="s">
        <v>6054</v>
      </c>
      <c r="E446" s="44">
        <v>45137</v>
      </c>
      <c r="F446" s="45" t="s">
        <v>5987</v>
      </c>
      <c r="G446" s="130" t="s">
        <v>2095</v>
      </c>
      <c r="H446" s="46">
        <v>5</v>
      </c>
      <c r="I446" s="129">
        <v>50</v>
      </c>
      <c r="J446" s="48">
        <v>166800</v>
      </c>
      <c r="K446" s="56">
        <v>166800</v>
      </c>
      <c r="L446" s="48">
        <v>0</v>
      </c>
      <c r="M446" s="49" t="s">
        <v>2079</v>
      </c>
      <c r="N446" s="49" t="s">
        <v>2096</v>
      </c>
      <c r="O446" s="33" t="s">
        <v>2011</v>
      </c>
      <c r="P446" s="49" t="s">
        <v>2144</v>
      </c>
      <c r="Q446" s="49" t="s">
        <v>2082</v>
      </c>
      <c r="R446" s="49" t="s">
        <v>2196</v>
      </c>
      <c r="S446" s="33" t="s">
        <v>2084</v>
      </c>
      <c r="T446" s="130" t="s">
        <v>2083</v>
      </c>
      <c r="U446" s="35" t="s">
        <v>1672</v>
      </c>
      <c r="V446" s="36" t="s">
        <v>664</v>
      </c>
      <c r="W446" s="36" t="s">
        <v>664</v>
      </c>
      <c r="X446" s="36" t="s">
        <v>664</v>
      </c>
      <c r="Y446" s="37"/>
    </row>
    <row r="447" ht="23" hidden="1" customHeight="1" spans="1:25">
      <c r="A447" s="31" t="s">
        <v>1754</v>
      </c>
      <c r="B447" s="49" t="s">
        <v>20</v>
      </c>
      <c r="C447" s="31" t="s">
        <v>6055</v>
      </c>
      <c r="D447" s="49" t="s">
        <v>6056</v>
      </c>
      <c r="E447" s="44">
        <v>45137</v>
      </c>
      <c r="F447" s="45" t="s">
        <v>5987</v>
      </c>
      <c r="G447" s="130" t="s">
        <v>2095</v>
      </c>
      <c r="H447" s="46">
        <v>5</v>
      </c>
      <c r="I447" s="129">
        <v>50</v>
      </c>
      <c r="J447" s="48">
        <v>5000</v>
      </c>
      <c r="K447" s="56">
        <v>5000</v>
      </c>
      <c r="L447" s="48">
        <v>0</v>
      </c>
      <c r="M447" s="49" t="s">
        <v>2079</v>
      </c>
      <c r="N447" s="49" t="s">
        <v>2110</v>
      </c>
      <c r="O447" s="33" t="s">
        <v>2011</v>
      </c>
      <c r="P447" s="49" t="s">
        <v>2144</v>
      </c>
      <c r="Q447" s="49" t="s">
        <v>2082</v>
      </c>
      <c r="R447" s="49" t="s">
        <v>2196</v>
      </c>
      <c r="S447" s="33" t="s">
        <v>2084</v>
      </c>
      <c r="T447" s="130" t="s">
        <v>2083</v>
      </c>
      <c r="U447" s="35" t="s">
        <v>1672</v>
      </c>
      <c r="V447" s="36" t="s">
        <v>664</v>
      </c>
      <c r="W447" s="36" t="s">
        <v>664</v>
      </c>
      <c r="X447" s="36" t="s">
        <v>664</v>
      </c>
      <c r="Y447" s="37"/>
    </row>
    <row r="448" ht="23" hidden="1" customHeight="1" spans="1:25">
      <c r="A448" s="31" t="s">
        <v>1754</v>
      </c>
      <c r="B448" s="49" t="s">
        <v>20</v>
      </c>
      <c r="C448" s="31" t="s">
        <v>6074</v>
      </c>
      <c r="D448" s="49" t="s">
        <v>6073</v>
      </c>
      <c r="E448" s="44">
        <v>45137</v>
      </c>
      <c r="F448" s="45" t="s">
        <v>5987</v>
      </c>
      <c r="G448" s="130" t="s">
        <v>2095</v>
      </c>
      <c r="H448" s="46">
        <v>5</v>
      </c>
      <c r="I448" s="129">
        <v>7</v>
      </c>
      <c r="J448" s="48">
        <v>8820</v>
      </c>
      <c r="K448" s="48">
        <v>8820</v>
      </c>
      <c r="L448" s="48">
        <v>0</v>
      </c>
      <c r="M448" s="49" t="s">
        <v>2079</v>
      </c>
      <c r="N448" s="49" t="s">
        <v>2096</v>
      </c>
      <c r="O448" s="33" t="s">
        <v>2011</v>
      </c>
      <c r="P448" s="49" t="s">
        <v>2196</v>
      </c>
      <c r="Q448" s="49" t="s">
        <v>2082</v>
      </c>
      <c r="R448" s="49" t="s">
        <v>2196</v>
      </c>
      <c r="S448" s="33" t="s">
        <v>2084</v>
      </c>
      <c r="T448" s="130" t="s">
        <v>2083</v>
      </c>
      <c r="U448" s="35" t="s">
        <v>1672</v>
      </c>
      <c r="V448" s="36" t="s">
        <v>664</v>
      </c>
      <c r="W448" s="36" t="s">
        <v>664</v>
      </c>
      <c r="X448" s="36" t="s">
        <v>664</v>
      </c>
      <c r="Y448" s="37"/>
    </row>
    <row r="449" ht="23" hidden="1" customHeight="1" spans="1:25">
      <c r="A449" s="31" t="s">
        <v>1754</v>
      </c>
      <c r="B449" s="49" t="s">
        <v>20</v>
      </c>
      <c r="C449" s="31" t="s">
        <v>6077</v>
      </c>
      <c r="D449" s="49" t="s">
        <v>6076</v>
      </c>
      <c r="E449" s="44">
        <v>45137</v>
      </c>
      <c r="F449" s="45" t="s">
        <v>5987</v>
      </c>
      <c r="G449" s="130" t="s">
        <v>2095</v>
      </c>
      <c r="H449" s="46">
        <v>5</v>
      </c>
      <c r="I449" s="129">
        <v>9</v>
      </c>
      <c r="J449" s="48">
        <v>31500</v>
      </c>
      <c r="K449" s="48">
        <v>31500</v>
      </c>
      <c r="L449" s="48">
        <v>0</v>
      </c>
      <c r="M449" s="49" t="s">
        <v>2079</v>
      </c>
      <c r="N449" s="49" t="s">
        <v>2096</v>
      </c>
      <c r="O449" s="33" t="s">
        <v>2011</v>
      </c>
      <c r="P449" s="49" t="s">
        <v>2196</v>
      </c>
      <c r="Q449" s="49" t="s">
        <v>2082</v>
      </c>
      <c r="R449" s="49" t="s">
        <v>2196</v>
      </c>
      <c r="S449" s="33" t="s">
        <v>2084</v>
      </c>
      <c r="T449" s="130" t="s">
        <v>2083</v>
      </c>
      <c r="U449" s="35" t="s">
        <v>1672</v>
      </c>
      <c r="V449" s="36" t="s">
        <v>664</v>
      </c>
      <c r="W449" s="36" t="s">
        <v>664</v>
      </c>
      <c r="X449" s="36" t="s">
        <v>664</v>
      </c>
      <c r="Y449" s="37"/>
    </row>
    <row r="450" ht="23" hidden="1" customHeight="1" spans="1:25">
      <c r="A450" s="31" t="s">
        <v>1754</v>
      </c>
      <c r="B450" s="49" t="s">
        <v>20</v>
      </c>
      <c r="C450" s="31" t="s">
        <v>6216</v>
      </c>
      <c r="D450" s="49" t="s">
        <v>6217</v>
      </c>
      <c r="E450" s="44">
        <v>45137</v>
      </c>
      <c r="F450" s="45" t="s">
        <v>5987</v>
      </c>
      <c r="G450" s="130" t="s">
        <v>2092</v>
      </c>
      <c r="H450" s="46">
        <v>5</v>
      </c>
      <c r="I450" s="129">
        <v>2</v>
      </c>
      <c r="J450" s="48">
        <v>12666</v>
      </c>
      <c r="K450" s="56">
        <v>12666</v>
      </c>
      <c r="L450" s="48">
        <v>0</v>
      </c>
      <c r="M450" s="49" t="s">
        <v>2079</v>
      </c>
      <c r="N450" s="49" t="s">
        <v>2110</v>
      </c>
      <c r="O450" s="33" t="s">
        <v>2011</v>
      </c>
      <c r="P450" s="49" t="s">
        <v>2144</v>
      </c>
      <c r="Q450" s="49" t="s">
        <v>2082</v>
      </c>
      <c r="R450" s="49" t="s">
        <v>2196</v>
      </c>
      <c r="S450" s="33" t="s">
        <v>2084</v>
      </c>
      <c r="T450" s="130" t="s">
        <v>2083</v>
      </c>
      <c r="U450" s="35" t="s">
        <v>1672</v>
      </c>
      <c r="V450" s="36" t="s">
        <v>664</v>
      </c>
      <c r="W450" s="36" t="s">
        <v>664</v>
      </c>
      <c r="X450" s="36" t="s">
        <v>664</v>
      </c>
      <c r="Y450" s="37"/>
    </row>
    <row r="451" ht="23" hidden="1" customHeight="1" spans="1:25">
      <c r="A451" s="31" t="s">
        <v>1754</v>
      </c>
      <c r="B451" s="49" t="s">
        <v>20</v>
      </c>
      <c r="C451" s="31" t="s">
        <v>6218</v>
      </c>
      <c r="D451" s="49" t="s">
        <v>6219</v>
      </c>
      <c r="E451" s="44">
        <v>45137</v>
      </c>
      <c r="F451" s="45" t="s">
        <v>5987</v>
      </c>
      <c r="G451" s="130" t="s">
        <v>2092</v>
      </c>
      <c r="H451" s="46">
        <v>5</v>
      </c>
      <c r="I451" s="129">
        <v>1</v>
      </c>
      <c r="J451" s="48">
        <v>11256</v>
      </c>
      <c r="K451" s="56">
        <v>11256</v>
      </c>
      <c r="L451" s="56">
        <v>0</v>
      </c>
      <c r="M451" s="49" t="s">
        <v>2079</v>
      </c>
      <c r="N451" s="49" t="s">
        <v>2110</v>
      </c>
      <c r="O451" s="33" t="s">
        <v>2011</v>
      </c>
      <c r="P451" s="49" t="s">
        <v>2144</v>
      </c>
      <c r="Q451" s="49" t="s">
        <v>2082</v>
      </c>
      <c r="R451" s="49" t="s">
        <v>2196</v>
      </c>
      <c r="S451" s="33" t="s">
        <v>2084</v>
      </c>
      <c r="T451" s="130" t="s">
        <v>2083</v>
      </c>
      <c r="U451" s="35" t="s">
        <v>1672</v>
      </c>
      <c r="V451" s="36" t="s">
        <v>664</v>
      </c>
      <c r="W451" s="36" t="s">
        <v>664</v>
      </c>
      <c r="X451" s="36" t="s">
        <v>664</v>
      </c>
      <c r="Y451" s="37"/>
    </row>
    <row r="452" ht="23" hidden="1" customHeight="1" spans="1:25">
      <c r="A452" s="31" t="s">
        <v>1754</v>
      </c>
      <c r="B452" s="49" t="s">
        <v>20</v>
      </c>
      <c r="C452" s="31" t="s">
        <v>6220</v>
      </c>
      <c r="D452" s="49" t="s">
        <v>6221</v>
      </c>
      <c r="E452" s="44">
        <v>45137</v>
      </c>
      <c r="F452" s="45" t="s">
        <v>5987</v>
      </c>
      <c r="G452" s="130" t="s">
        <v>2092</v>
      </c>
      <c r="H452" s="46">
        <v>5</v>
      </c>
      <c r="I452" s="129">
        <v>1</v>
      </c>
      <c r="J452" s="48">
        <v>15725</v>
      </c>
      <c r="K452" s="56">
        <v>15725</v>
      </c>
      <c r="L452" s="56">
        <v>0</v>
      </c>
      <c r="M452" s="49" t="s">
        <v>2079</v>
      </c>
      <c r="N452" s="49" t="s">
        <v>2110</v>
      </c>
      <c r="O452" s="33" t="s">
        <v>2011</v>
      </c>
      <c r="P452" s="49" t="s">
        <v>2144</v>
      </c>
      <c r="Q452" s="49" t="s">
        <v>2082</v>
      </c>
      <c r="R452" s="49" t="s">
        <v>2196</v>
      </c>
      <c r="S452" s="33" t="s">
        <v>2084</v>
      </c>
      <c r="T452" s="130" t="s">
        <v>2083</v>
      </c>
      <c r="U452" s="35" t="s">
        <v>1672</v>
      </c>
      <c r="V452" s="36" t="s">
        <v>664</v>
      </c>
      <c r="W452" s="36" t="s">
        <v>664</v>
      </c>
      <c r="X452" s="36" t="s">
        <v>664</v>
      </c>
      <c r="Y452" s="37"/>
    </row>
    <row r="453" ht="23" hidden="1" customHeight="1" spans="1:25">
      <c r="A453" s="31" t="s">
        <v>1754</v>
      </c>
      <c r="B453" s="49" t="s">
        <v>20</v>
      </c>
      <c r="C453" s="31" t="s">
        <v>6222</v>
      </c>
      <c r="D453" s="49" t="s">
        <v>6223</v>
      </c>
      <c r="E453" s="44">
        <v>45137</v>
      </c>
      <c r="F453" s="45" t="s">
        <v>5987</v>
      </c>
      <c r="G453" s="130" t="s">
        <v>2092</v>
      </c>
      <c r="H453" s="46">
        <v>5</v>
      </c>
      <c r="I453" s="129">
        <v>1</v>
      </c>
      <c r="J453" s="48">
        <v>8925</v>
      </c>
      <c r="K453" s="56">
        <v>8925</v>
      </c>
      <c r="L453" s="56">
        <v>0</v>
      </c>
      <c r="M453" s="49" t="s">
        <v>2079</v>
      </c>
      <c r="N453" s="49" t="s">
        <v>2110</v>
      </c>
      <c r="O453" s="33" t="s">
        <v>2011</v>
      </c>
      <c r="P453" s="49" t="s">
        <v>2144</v>
      </c>
      <c r="Q453" s="49" t="s">
        <v>2082</v>
      </c>
      <c r="R453" s="49" t="s">
        <v>2196</v>
      </c>
      <c r="S453" s="33" t="s">
        <v>2084</v>
      </c>
      <c r="T453" s="130" t="s">
        <v>2083</v>
      </c>
      <c r="U453" s="35" t="s">
        <v>1672</v>
      </c>
      <c r="V453" s="36" t="s">
        <v>664</v>
      </c>
      <c r="W453" s="36" t="s">
        <v>664</v>
      </c>
      <c r="X453" s="36" t="s">
        <v>664</v>
      </c>
      <c r="Y453" s="37"/>
    </row>
    <row r="454" ht="23" hidden="1" customHeight="1" spans="1:25">
      <c r="A454" s="31" t="s">
        <v>1754</v>
      </c>
      <c r="B454" s="49" t="s">
        <v>20</v>
      </c>
      <c r="C454" s="31" t="s">
        <v>6224</v>
      </c>
      <c r="D454" s="49" t="s">
        <v>6225</v>
      </c>
      <c r="E454" s="44">
        <v>45137</v>
      </c>
      <c r="F454" s="45" t="s">
        <v>5987</v>
      </c>
      <c r="G454" s="130" t="s">
        <v>2092</v>
      </c>
      <c r="H454" s="46">
        <v>5</v>
      </c>
      <c r="I454" s="129">
        <v>1</v>
      </c>
      <c r="J454" s="48">
        <v>4573</v>
      </c>
      <c r="K454" s="56">
        <v>4573</v>
      </c>
      <c r="L454" s="56">
        <v>0</v>
      </c>
      <c r="M454" s="49" t="s">
        <v>2079</v>
      </c>
      <c r="N454" s="49" t="s">
        <v>2110</v>
      </c>
      <c r="O454" s="33" t="s">
        <v>2011</v>
      </c>
      <c r="P454" s="49" t="s">
        <v>2144</v>
      </c>
      <c r="Q454" s="49" t="s">
        <v>2082</v>
      </c>
      <c r="R454" s="49" t="s">
        <v>2196</v>
      </c>
      <c r="S454" s="33" t="s">
        <v>2084</v>
      </c>
      <c r="T454" s="130" t="s">
        <v>2083</v>
      </c>
      <c r="U454" s="35" t="s">
        <v>1672</v>
      </c>
      <c r="V454" s="36" t="s">
        <v>664</v>
      </c>
      <c r="W454" s="36" t="s">
        <v>664</v>
      </c>
      <c r="X454" s="36" t="s">
        <v>664</v>
      </c>
      <c r="Y454" s="37"/>
    </row>
    <row r="455" ht="23" hidden="1" customHeight="1" spans="1:25">
      <c r="A455" s="31" t="s">
        <v>1754</v>
      </c>
      <c r="B455" s="49" t="s">
        <v>20</v>
      </c>
      <c r="C455" s="31" t="s">
        <v>6226</v>
      </c>
      <c r="D455" s="49" t="s">
        <v>6227</v>
      </c>
      <c r="E455" s="44">
        <v>45137</v>
      </c>
      <c r="F455" s="45" t="s">
        <v>5987</v>
      </c>
      <c r="G455" s="130" t="s">
        <v>2092</v>
      </c>
      <c r="H455" s="46">
        <v>5</v>
      </c>
      <c r="I455" s="129">
        <v>2</v>
      </c>
      <c r="J455" s="48">
        <v>45960</v>
      </c>
      <c r="K455" s="56">
        <v>45960</v>
      </c>
      <c r="L455" s="56">
        <v>0</v>
      </c>
      <c r="M455" s="49" t="s">
        <v>2079</v>
      </c>
      <c r="N455" s="49" t="s">
        <v>2110</v>
      </c>
      <c r="O455" s="33" t="s">
        <v>2011</v>
      </c>
      <c r="P455" s="49" t="s">
        <v>2144</v>
      </c>
      <c r="Q455" s="49" t="s">
        <v>2082</v>
      </c>
      <c r="R455" s="49" t="s">
        <v>2196</v>
      </c>
      <c r="S455" s="33" t="s">
        <v>2084</v>
      </c>
      <c r="T455" s="130" t="s">
        <v>2083</v>
      </c>
      <c r="U455" s="35" t="s">
        <v>1672</v>
      </c>
      <c r="V455" s="36" t="s">
        <v>664</v>
      </c>
      <c r="W455" s="36" t="s">
        <v>664</v>
      </c>
      <c r="X455" s="36" t="s">
        <v>664</v>
      </c>
      <c r="Y455" s="37"/>
    </row>
    <row r="456" ht="23" hidden="1" customHeight="1" spans="1:25">
      <c r="A456" s="31" t="s">
        <v>1754</v>
      </c>
      <c r="B456" s="49" t="s">
        <v>20</v>
      </c>
      <c r="C456" s="31" t="s">
        <v>6228</v>
      </c>
      <c r="D456" s="49" t="s">
        <v>6229</v>
      </c>
      <c r="E456" s="44">
        <v>45137</v>
      </c>
      <c r="F456" s="45" t="s">
        <v>5987</v>
      </c>
      <c r="G456" s="130" t="s">
        <v>2092</v>
      </c>
      <c r="H456" s="46">
        <v>5</v>
      </c>
      <c r="I456" s="129">
        <v>1</v>
      </c>
      <c r="J456" s="48">
        <v>5083</v>
      </c>
      <c r="K456" s="56">
        <v>5083</v>
      </c>
      <c r="L456" s="56">
        <v>0</v>
      </c>
      <c r="M456" s="49" t="s">
        <v>2079</v>
      </c>
      <c r="N456" s="49" t="s">
        <v>2110</v>
      </c>
      <c r="O456" s="33" t="s">
        <v>2011</v>
      </c>
      <c r="P456" s="49" t="s">
        <v>2144</v>
      </c>
      <c r="Q456" s="49" t="s">
        <v>2082</v>
      </c>
      <c r="R456" s="49" t="s">
        <v>2196</v>
      </c>
      <c r="S456" s="33" t="s">
        <v>2084</v>
      </c>
      <c r="T456" s="130" t="s">
        <v>2083</v>
      </c>
      <c r="U456" s="35" t="s">
        <v>1672</v>
      </c>
      <c r="V456" s="36" t="s">
        <v>664</v>
      </c>
      <c r="W456" s="36" t="s">
        <v>664</v>
      </c>
      <c r="X456" s="36" t="s">
        <v>664</v>
      </c>
      <c r="Y456" s="37"/>
    </row>
    <row r="457" ht="23" hidden="1" customHeight="1" spans="1:25">
      <c r="A457" s="31" t="s">
        <v>1754</v>
      </c>
      <c r="B457" s="49" t="s">
        <v>20</v>
      </c>
      <c r="C457" s="31" t="s">
        <v>6230</v>
      </c>
      <c r="D457" s="49" t="s">
        <v>6231</v>
      </c>
      <c r="E457" s="44">
        <v>45137</v>
      </c>
      <c r="F457" s="45" t="s">
        <v>5987</v>
      </c>
      <c r="G457" s="130" t="s">
        <v>2092</v>
      </c>
      <c r="H457" s="46">
        <v>5</v>
      </c>
      <c r="I457" s="129">
        <v>1</v>
      </c>
      <c r="J457" s="48">
        <v>7140</v>
      </c>
      <c r="K457" s="56">
        <v>7140</v>
      </c>
      <c r="L457" s="56">
        <v>0</v>
      </c>
      <c r="M457" s="49" t="s">
        <v>2079</v>
      </c>
      <c r="N457" s="49" t="s">
        <v>2110</v>
      </c>
      <c r="O457" s="33" t="s">
        <v>2011</v>
      </c>
      <c r="P457" s="49" t="s">
        <v>2144</v>
      </c>
      <c r="Q457" s="49" t="s">
        <v>2082</v>
      </c>
      <c r="R457" s="49" t="s">
        <v>2196</v>
      </c>
      <c r="S457" s="33" t="s">
        <v>2084</v>
      </c>
      <c r="T457" s="130" t="s">
        <v>2083</v>
      </c>
      <c r="U457" s="35" t="s">
        <v>1672</v>
      </c>
      <c r="V457" s="36" t="s">
        <v>664</v>
      </c>
      <c r="W457" s="36" t="s">
        <v>664</v>
      </c>
      <c r="X457" s="36" t="s">
        <v>664</v>
      </c>
      <c r="Y457" s="37"/>
    </row>
    <row r="458" ht="23" hidden="1" customHeight="1" spans="1:25">
      <c r="A458" s="31" t="s">
        <v>1754</v>
      </c>
      <c r="B458" s="49" t="s">
        <v>20</v>
      </c>
      <c r="C458" s="31" t="s">
        <v>6232</v>
      </c>
      <c r="D458" s="49" t="s">
        <v>6233</v>
      </c>
      <c r="E458" s="44">
        <v>45137</v>
      </c>
      <c r="F458" s="45" t="s">
        <v>5987</v>
      </c>
      <c r="G458" s="130" t="s">
        <v>2092</v>
      </c>
      <c r="H458" s="46">
        <v>5</v>
      </c>
      <c r="I458" s="129">
        <v>1</v>
      </c>
      <c r="J458" s="48">
        <v>7140</v>
      </c>
      <c r="K458" s="56">
        <v>7140</v>
      </c>
      <c r="L458" s="56">
        <v>0</v>
      </c>
      <c r="M458" s="49" t="s">
        <v>2079</v>
      </c>
      <c r="N458" s="49" t="s">
        <v>2110</v>
      </c>
      <c r="O458" s="33" t="s">
        <v>2011</v>
      </c>
      <c r="P458" s="49" t="s">
        <v>2144</v>
      </c>
      <c r="Q458" s="49" t="s">
        <v>2082</v>
      </c>
      <c r="R458" s="49" t="s">
        <v>2196</v>
      </c>
      <c r="S458" s="33" t="s">
        <v>2084</v>
      </c>
      <c r="T458" s="130" t="s">
        <v>2083</v>
      </c>
      <c r="U458" s="35" t="s">
        <v>1672</v>
      </c>
      <c r="V458" s="36" t="s">
        <v>664</v>
      </c>
      <c r="W458" s="36" t="s">
        <v>664</v>
      </c>
      <c r="X458" s="36" t="s">
        <v>664</v>
      </c>
      <c r="Y458" s="37"/>
    </row>
    <row r="459" ht="23" hidden="1" customHeight="1" spans="1:25">
      <c r="A459" s="31" t="s">
        <v>1754</v>
      </c>
      <c r="B459" s="49" t="s">
        <v>20</v>
      </c>
      <c r="C459" s="31" t="s">
        <v>6234</v>
      </c>
      <c r="D459" s="49" t="s">
        <v>6235</v>
      </c>
      <c r="E459" s="44">
        <v>45137</v>
      </c>
      <c r="F459" s="45" t="s">
        <v>5987</v>
      </c>
      <c r="G459" s="130" t="s">
        <v>2092</v>
      </c>
      <c r="H459" s="46">
        <v>5</v>
      </c>
      <c r="I459" s="129">
        <v>2</v>
      </c>
      <c r="J459" s="48">
        <v>5816</v>
      </c>
      <c r="K459" s="56">
        <v>5816</v>
      </c>
      <c r="L459" s="56">
        <v>0</v>
      </c>
      <c r="M459" s="49" t="s">
        <v>2079</v>
      </c>
      <c r="N459" s="49" t="s">
        <v>2110</v>
      </c>
      <c r="O459" s="33" t="s">
        <v>2011</v>
      </c>
      <c r="P459" s="49" t="s">
        <v>2144</v>
      </c>
      <c r="Q459" s="49" t="s">
        <v>2082</v>
      </c>
      <c r="R459" s="49" t="s">
        <v>2196</v>
      </c>
      <c r="S459" s="33" t="s">
        <v>2084</v>
      </c>
      <c r="T459" s="130" t="s">
        <v>2083</v>
      </c>
      <c r="U459" s="35" t="s">
        <v>1672</v>
      </c>
      <c r="V459" s="36" t="s">
        <v>664</v>
      </c>
      <c r="W459" s="36" t="s">
        <v>664</v>
      </c>
      <c r="X459" s="36" t="s">
        <v>664</v>
      </c>
      <c r="Y459" s="37"/>
    </row>
    <row r="460" ht="23" hidden="1" customHeight="1" spans="1:25">
      <c r="A460" s="31" t="s">
        <v>1754</v>
      </c>
      <c r="B460" s="49" t="s">
        <v>20</v>
      </c>
      <c r="C460" s="31" t="s">
        <v>6236</v>
      </c>
      <c r="D460" s="49" t="s">
        <v>6237</v>
      </c>
      <c r="E460" s="44">
        <v>45137</v>
      </c>
      <c r="F460" s="45" t="s">
        <v>5987</v>
      </c>
      <c r="G460" s="130" t="s">
        <v>2092</v>
      </c>
      <c r="H460" s="46">
        <v>5</v>
      </c>
      <c r="I460" s="129">
        <v>2</v>
      </c>
      <c r="J460" s="48">
        <v>14960</v>
      </c>
      <c r="K460" s="56">
        <v>14960</v>
      </c>
      <c r="L460" s="56">
        <v>0</v>
      </c>
      <c r="M460" s="49" t="s">
        <v>2079</v>
      </c>
      <c r="N460" s="49" t="s">
        <v>2110</v>
      </c>
      <c r="O460" s="33" t="s">
        <v>2011</v>
      </c>
      <c r="P460" s="49" t="s">
        <v>2144</v>
      </c>
      <c r="Q460" s="49" t="s">
        <v>2082</v>
      </c>
      <c r="R460" s="49" t="s">
        <v>2196</v>
      </c>
      <c r="S460" s="33" t="s">
        <v>2084</v>
      </c>
      <c r="T460" s="130" t="s">
        <v>2083</v>
      </c>
      <c r="U460" s="35" t="s">
        <v>1672</v>
      </c>
      <c r="V460" s="36" t="s">
        <v>664</v>
      </c>
      <c r="W460" s="36" t="s">
        <v>664</v>
      </c>
      <c r="X460" s="36" t="s">
        <v>664</v>
      </c>
      <c r="Y460" s="37"/>
    </row>
    <row r="461" ht="23" hidden="1" customHeight="1" spans="1:25">
      <c r="A461" s="31" t="s">
        <v>1754</v>
      </c>
      <c r="B461" s="49" t="s">
        <v>20</v>
      </c>
      <c r="C461" s="31" t="s">
        <v>6238</v>
      </c>
      <c r="D461" s="49" t="s">
        <v>6239</v>
      </c>
      <c r="E461" s="44">
        <v>45137</v>
      </c>
      <c r="F461" s="45" t="s">
        <v>5987</v>
      </c>
      <c r="G461" s="130" t="s">
        <v>2092</v>
      </c>
      <c r="H461" s="46">
        <v>5</v>
      </c>
      <c r="I461" s="129">
        <v>2</v>
      </c>
      <c r="J461" s="48">
        <v>5066</v>
      </c>
      <c r="K461" s="56">
        <v>5066</v>
      </c>
      <c r="L461" s="56">
        <v>0</v>
      </c>
      <c r="M461" s="49" t="s">
        <v>2079</v>
      </c>
      <c r="N461" s="49" t="s">
        <v>2110</v>
      </c>
      <c r="O461" s="33" t="s">
        <v>2011</v>
      </c>
      <c r="P461" s="49" t="s">
        <v>2144</v>
      </c>
      <c r="Q461" s="49" t="s">
        <v>2082</v>
      </c>
      <c r="R461" s="49" t="s">
        <v>2196</v>
      </c>
      <c r="S461" s="33" t="s">
        <v>2084</v>
      </c>
      <c r="T461" s="130" t="s">
        <v>2083</v>
      </c>
      <c r="U461" s="35" t="s">
        <v>1672</v>
      </c>
      <c r="V461" s="36" t="s">
        <v>664</v>
      </c>
      <c r="W461" s="36" t="s">
        <v>664</v>
      </c>
      <c r="X461" s="36" t="s">
        <v>664</v>
      </c>
      <c r="Y461" s="37"/>
    </row>
    <row r="462" ht="23" hidden="1" customHeight="1" spans="1:25">
      <c r="A462" s="31" t="s">
        <v>1754</v>
      </c>
      <c r="B462" s="49" t="s">
        <v>20</v>
      </c>
      <c r="C462" s="31" t="s">
        <v>6240</v>
      </c>
      <c r="D462" s="49" t="s">
        <v>6241</v>
      </c>
      <c r="E462" s="44">
        <v>45137</v>
      </c>
      <c r="F462" s="45" t="s">
        <v>5987</v>
      </c>
      <c r="G462" s="130" t="s">
        <v>2092</v>
      </c>
      <c r="H462" s="46">
        <v>5</v>
      </c>
      <c r="I462" s="129">
        <v>1</v>
      </c>
      <c r="J462" s="48">
        <v>8330</v>
      </c>
      <c r="K462" s="56">
        <v>8330</v>
      </c>
      <c r="L462" s="56">
        <v>0</v>
      </c>
      <c r="M462" s="49" t="s">
        <v>2079</v>
      </c>
      <c r="N462" s="49" t="s">
        <v>2110</v>
      </c>
      <c r="O462" s="33" t="s">
        <v>2011</v>
      </c>
      <c r="P462" s="49" t="s">
        <v>2144</v>
      </c>
      <c r="Q462" s="49" t="s">
        <v>2082</v>
      </c>
      <c r="R462" s="49" t="s">
        <v>2196</v>
      </c>
      <c r="S462" s="33" t="s">
        <v>2084</v>
      </c>
      <c r="T462" s="130" t="s">
        <v>2083</v>
      </c>
      <c r="U462" s="35" t="s">
        <v>1672</v>
      </c>
      <c r="V462" s="36" t="s">
        <v>664</v>
      </c>
      <c r="W462" s="36" t="s">
        <v>664</v>
      </c>
      <c r="X462" s="36" t="s">
        <v>664</v>
      </c>
      <c r="Y462" s="37"/>
    </row>
    <row r="463" ht="23" hidden="1" customHeight="1" spans="1:25">
      <c r="A463" s="31" t="s">
        <v>1754</v>
      </c>
      <c r="B463" s="49" t="s">
        <v>20</v>
      </c>
      <c r="C463" s="31" t="s">
        <v>6248</v>
      </c>
      <c r="D463" s="49" t="s">
        <v>6249</v>
      </c>
      <c r="E463" s="44">
        <v>45137</v>
      </c>
      <c r="F463" s="45" t="s">
        <v>5987</v>
      </c>
      <c r="G463" s="130" t="s">
        <v>2092</v>
      </c>
      <c r="H463" s="46">
        <v>5</v>
      </c>
      <c r="I463" s="129">
        <v>2</v>
      </c>
      <c r="J463" s="48">
        <v>2118</v>
      </c>
      <c r="K463" s="56">
        <v>2118</v>
      </c>
      <c r="L463" s="56">
        <v>0</v>
      </c>
      <c r="M463" s="49" t="s">
        <v>2079</v>
      </c>
      <c r="N463" s="49" t="s">
        <v>2110</v>
      </c>
      <c r="O463" s="33" t="s">
        <v>2011</v>
      </c>
      <c r="P463" s="49" t="s">
        <v>2144</v>
      </c>
      <c r="Q463" s="49" t="s">
        <v>2082</v>
      </c>
      <c r="R463" s="49" t="s">
        <v>2196</v>
      </c>
      <c r="S463" s="33" t="s">
        <v>2084</v>
      </c>
      <c r="T463" s="130" t="s">
        <v>2083</v>
      </c>
      <c r="U463" s="35" t="s">
        <v>1672</v>
      </c>
      <c r="V463" s="36" t="s">
        <v>664</v>
      </c>
      <c r="W463" s="36" t="s">
        <v>664</v>
      </c>
      <c r="X463" s="36" t="s">
        <v>664</v>
      </c>
      <c r="Y463" s="37"/>
    </row>
    <row r="464" ht="23" hidden="1" customHeight="1" spans="1:25">
      <c r="A464" s="31" t="s">
        <v>1754</v>
      </c>
      <c r="B464" s="49" t="s">
        <v>20</v>
      </c>
      <c r="C464" s="31" t="s">
        <v>6268</v>
      </c>
      <c r="D464" s="49" t="s">
        <v>6269</v>
      </c>
      <c r="E464" s="44">
        <v>45137</v>
      </c>
      <c r="F464" s="45" t="s">
        <v>5987</v>
      </c>
      <c r="G464" s="130" t="s">
        <v>2092</v>
      </c>
      <c r="H464" s="46">
        <v>5</v>
      </c>
      <c r="I464" s="129">
        <v>5</v>
      </c>
      <c r="J464" s="48">
        <v>6490</v>
      </c>
      <c r="K464" s="56">
        <v>6490</v>
      </c>
      <c r="L464" s="56">
        <v>0</v>
      </c>
      <c r="M464" s="49" t="s">
        <v>2079</v>
      </c>
      <c r="N464" s="49" t="s">
        <v>2096</v>
      </c>
      <c r="O464" s="33" t="s">
        <v>2011</v>
      </c>
      <c r="P464" s="49" t="s">
        <v>2144</v>
      </c>
      <c r="Q464" s="49" t="s">
        <v>2082</v>
      </c>
      <c r="R464" s="49" t="s">
        <v>2196</v>
      </c>
      <c r="S464" s="33" t="s">
        <v>2084</v>
      </c>
      <c r="T464" s="130" t="s">
        <v>2083</v>
      </c>
      <c r="U464" s="35" t="s">
        <v>1672</v>
      </c>
      <c r="V464" s="36" t="s">
        <v>664</v>
      </c>
      <c r="W464" s="36" t="s">
        <v>664</v>
      </c>
      <c r="X464" s="36" t="s">
        <v>664</v>
      </c>
      <c r="Y464" s="37"/>
    </row>
    <row r="465" ht="23" hidden="1" customHeight="1" spans="1:25">
      <c r="A465" s="31" t="s">
        <v>1754</v>
      </c>
      <c r="B465" s="49" t="s">
        <v>20</v>
      </c>
      <c r="C465" s="31" t="s">
        <v>6385</v>
      </c>
      <c r="D465" s="49" t="s">
        <v>4889</v>
      </c>
      <c r="E465" s="44">
        <v>45137</v>
      </c>
      <c r="F465" s="45" t="s">
        <v>5987</v>
      </c>
      <c r="G465" s="130" t="s">
        <v>2243</v>
      </c>
      <c r="H465" s="46">
        <v>5</v>
      </c>
      <c r="I465" s="129">
        <v>1</v>
      </c>
      <c r="J465" s="48">
        <v>2269939.4</v>
      </c>
      <c r="K465" s="48">
        <v>2269939.4</v>
      </c>
      <c r="L465" s="48">
        <v>0</v>
      </c>
      <c r="M465" s="49" t="s">
        <v>2123</v>
      </c>
      <c r="N465" s="76" t="s">
        <v>2124</v>
      </c>
      <c r="O465" s="33" t="s">
        <v>1997</v>
      </c>
      <c r="P465" s="49" t="s">
        <v>2196</v>
      </c>
      <c r="Q465" s="49" t="s">
        <v>2082</v>
      </c>
      <c r="R465" s="49" t="s">
        <v>2145</v>
      </c>
      <c r="S465" s="33" t="s">
        <v>2084</v>
      </c>
      <c r="T465" s="130" t="s">
        <v>2083</v>
      </c>
      <c r="U465" s="35" t="s">
        <v>1672</v>
      </c>
      <c r="V465" s="36" t="s">
        <v>664</v>
      </c>
      <c r="W465" s="36" t="s">
        <v>664</v>
      </c>
      <c r="X465" s="36" t="s">
        <v>664</v>
      </c>
      <c r="Y465" s="37"/>
    </row>
    <row r="466" ht="23" hidden="1" customHeight="1" spans="1:25">
      <c r="A466" s="31" t="s">
        <v>1805</v>
      </c>
      <c r="B466" s="31" t="s">
        <v>20</v>
      </c>
      <c r="C466" s="31" t="s">
        <v>6547</v>
      </c>
      <c r="D466" s="31" t="s">
        <v>6548</v>
      </c>
      <c r="E466" s="32">
        <v>42705</v>
      </c>
      <c r="F466" s="31" t="s">
        <v>1541</v>
      </c>
      <c r="G466" s="31" t="s">
        <v>2243</v>
      </c>
      <c r="H466" s="33">
        <v>10</v>
      </c>
      <c r="I466" s="33">
        <v>1</v>
      </c>
      <c r="J466" s="34">
        <v>195000</v>
      </c>
      <c r="K466" s="56">
        <v>148200</v>
      </c>
      <c r="L466" s="48">
        <v>46800</v>
      </c>
      <c r="M466" s="33" t="s">
        <v>2079</v>
      </c>
      <c r="N466" s="33" t="s">
        <v>2096</v>
      </c>
      <c r="O466" s="33" t="s">
        <v>1997</v>
      </c>
      <c r="P466" s="33" t="s">
        <v>2081</v>
      </c>
      <c r="Q466" s="33" t="s">
        <v>2082</v>
      </c>
      <c r="R466" s="33" t="s">
        <v>2083</v>
      </c>
      <c r="S466" s="33" t="s">
        <v>2084</v>
      </c>
      <c r="T466" s="33" t="s">
        <v>2083</v>
      </c>
      <c r="U466" s="35" t="s">
        <v>1543</v>
      </c>
      <c r="V466" s="36" t="s">
        <v>664</v>
      </c>
      <c r="W466" s="36" t="s">
        <v>664</v>
      </c>
      <c r="X466" s="36" t="s">
        <v>664</v>
      </c>
      <c r="Y466" s="37"/>
    </row>
    <row r="467" ht="23" hidden="1" customHeight="1" spans="1:25">
      <c r="A467" s="31" t="s">
        <v>1811</v>
      </c>
      <c r="B467" s="49" t="s">
        <v>20</v>
      </c>
      <c r="C467" s="31" t="s">
        <v>6552</v>
      </c>
      <c r="D467" s="49" t="s">
        <v>6553</v>
      </c>
      <c r="E467" s="44">
        <v>43112</v>
      </c>
      <c r="F467" s="49" t="s">
        <v>5640</v>
      </c>
      <c r="G467" s="47" t="s">
        <v>6554</v>
      </c>
      <c r="H467" s="46">
        <v>20</v>
      </c>
      <c r="I467" s="46">
        <v>1</v>
      </c>
      <c r="J467" s="48">
        <v>54836532.1872481</v>
      </c>
      <c r="K467" s="56">
        <v>17799024.4057776</v>
      </c>
      <c r="L467" s="48">
        <v>37037507.7814705</v>
      </c>
      <c r="M467" s="49" t="s">
        <v>2079</v>
      </c>
      <c r="N467" s="49" t="s">
        <v>2080</v>
      </c>
      <c r="O467" s="33" t="s">
        <v>1997</v>
      </c>
      <c r="P467" s="49" t="s">
        <v>2081</v>
      </c>
      <c r="Q467" s="49" t="s">
        <v>2103</v>
      </c>
      <c r="R467" s="49" t="s">
        <v>2128</v>
      </c>
      <c r="S467" s="33" t="s">
        <v>2084</v>
      </c>
      <c r="T467" s="50" t="s">
        <v>2083</v>
      </c>
      <c r="U467" s="35" t="s">
        <v>880</v>
      </c>
      <c r="V467" s="36" t="s">
        <v>664</v>
      </c>
      <c r="W467" s="36" t="s">
        <v>664</v>
      </c>
      <c r="X467" s="36" t="s">
        <v>664</v>
      </c>
      <c r="Y467" s="37"/>
    </row>
    <row r="468" ht="23" hidden="1" customHeight="1" spans="1:25">
      <c r="A468" s="31" t="s">
        <v>1811</v>
      </c>
      <c r="B468" s="49" t="s">
        <v>20</v>
      </c>
      <c r="C468" s="31" t="s">
        <v>6555</v>
      </c>
      <c r="D468" s="49" t="s">
        <v>6556</v>
      </c>
      <c r="E468" s="44">
        <v>43112</v>
      </c>
      <c r="F468" s="49" t="s">
        <v>5640</v>
      </c>
      <c r="G468" s="47" t="s">
        <v>6557</v>
      </c>
      <c r="H468" s="46">
        <v>20</v>
      </c>
      <c r="I468" s="46">
        <v>1</v>
      </c>
      <c r="J468" s="48">
        <v>10294409.5</v>
      </c>
      <c r="K468" s="56">
        <v>3341393.75020833</v>
      </c>
      <c r="L468" s="48">
        <v>6953015.74979167</v>
      </c>
      <c r="M468" s="49" t="s">
        <v>2079</v>
      </c>
      <c r="N468" s="49" t="s">
        <v>2080</v>
      </c>
      <c r="O468" s="33" t="s">
        <v>1997</v>
      </c>
      <c r="P468" s="49" t="s">
        <v>2081</v>
      </c>
      <c r="Q468" s="49" t="s">
        <v>2103</v>
      </c>
      <c r="R468" s="49" t="s">
        <v>2128</v>
      </c>
      <c r="S468" s="33" t="s">
        <v>2084</v>
      </c>
      <c r="T468" s="50" t="s">
        <v>2083</v>
      </c>
      <c r="U468" s="35" t="s">
        <v>880</v>
      </c>
      <c r="V468" s="36" t="s">
        <v>664</v>
      </c>
      <c r="W468" s="36" t="s">
        <v>664</v>
      </c>
      <c r="X468" s="36" t="s">
        <v>664</v>
      </c>
      <c r="Y468" s="37"/>
    </row>
    <row r="469" ht="23" hidden="1" customHeight="1" spans="1:25">
      <c r="A469" s="31" t="s">
        <v>1811</v>
      </c>
      <c r="B469" s="49" t="s">
        <v>20</v>
      </c>
      <c r="C469" s="31" t="s">
        <v>6558</v>
      </c>
      <c r="D469" s="49" t="s">
        <v>4253</v>
      </c>
      <c r="E469" s="44">
        <v>43112</v>
      </c>
      <c r="F469" s="49" t="s">
        <v>5640</v>
      </c>
      <c r="G469" s="47" t="s">
        <v>6559</v>
      </c>
      <c r="H469" s="46">
        <v>10</v>
      </c>
      <c r="I469" s="47">
        <v>1</v>
      </c>
      <c r="J469" s="48">
        <v>116453.99</v>
      </c>
      <c r="K469" s="56">
        <v>75598.0485083333</v>
      </c>
      <c r="L469" s="48">
        <v>40855.9414916667</v>
      </c>
      <c r="M469" s="49" t="s">
        <v>2079</v>
      </c>
      <c r="N469" s="49" t="s">
        <v>2089</v>
      </c>
      <c r="O469" s="33" t="s">
        <v>1997</v>
      </c>
      <c r="P469" s="49" t="s">
        <v>2081</v>
      </c>
      <c r="Q469" s="49" t="s">
        <v>2103</v>
      </c>
      <c r="R469" s="49" t="s">
        <v>2128</v>
      </c>
      <c r="S469" s="33" t="s">
        <v>2084</v>
      </c>
      <c r="T469" s="50" t="s">
        <v>2083</v>
      </c>
      <c r="U469" s="35" t="s">
        <v>880</v>
      </c>
      <c r="V469" s="36" t="s">
        <v>664</v>
      </c>
      <c r="W469" s="36" t="s">
        <v>664</v>
      </c>
      <c r="X469" s="36" t="s">
        <v>664</v>
      </c>
      <c r="Y469" s="37"/>
    </row>
    <row r="470" ht="23" hidden="1" customHeight="1" spans="1:25">
      <c r="A470" s="31" t="s">
        <v>1811</v>
      </c>
      <c r="B470" s="49" t="s">
        <v>20</v>
      </c>
      <c r="C470" s="31" t="s">
        <v>6560</v>
      </c>
      <c r="D470" s="49" t="s">
        <v>5443</v>
      </c>
      <c r="E470" s="44">
        <v>43112</v>
      </c>
      <c r="F470" s="49" t="s">
        <v>5640</v>
      </c>
      <c r="G470" s="47" t="s">
        <v>6561</v>
      </c>
      <c r="H470" s="46">
        <v>10</v>
      </c>
      <c r="I470" s="47">
        <v>1</v>
      </c>
      <c r="J470" s="48">
        <v>154309.55</v>
      </c>
      <c r="K470" s="56">
        <v>100172.616208333</v>
      </c>
      <c r="L470" s="48">
        <v>54136.9337916667</v>
      </c>
      <c r="M470" s="49" t="s">
        <v>2079</v>
      </c>
      <c r="N470" s="49" t="s">
        <v>2089</v>
      </c>
      <c r="O470" s="33" t="s">
        <v>2011</v>
      </c>
      <c r="P470" s="49" t="s">
        <v>2081</v>
      </c>
      <c r="Q470" s="49" t="s">
        <v>2103</v>
      </c>
      <c r="R470" s="49" t="s">
        <v>2128</v>
      </c>
      <c r="S470" s="33" t="s">
        <v>2084</v>
      </c>
      <c r="T470" s="50" t="s">
        <v>2083</v>
      </c>
      <c r="U470" s="35" t="s">
        <v>880</v>
      </c>
      <c r="V470" s="36" t="s">
        <v>664</v>
      </c>
      <c r="W470" s="36" t="s">
        <v>664</v>
      </c>
      <c r="X470" s="36" t="s">
        <v>664</v>
      </c>
      <c r="Y470" s="37"/>
    </row>
    <row r="471" ht="23" hidden="1" customHeight="1" spans="1:25">
      <c r="A471" s="31" t="s">
        <v>1811</v>
      </c>
      <c r="B471" s="49" t="s">
        <v>20</v>
      </c>
      <c r="C471" s="31" t="s">
        <v>6562</v>
      </c>
      <c r="D471" s="49" t="s">
        <v>4605</v>
      </c>
      <c r="E471" s="44">
        <v>43112</v>
      </c>
      <c r="F471" s="49" t="s">
        <v>5640</v>
      </c>
      <c r="G471" s="45" t="s">
        <v>3335</v>
      </c>
      <c r="H471" s="46">
        <v>10</v>
      </c>
      <c r="I471" s="47">
        <v>35</v>
      </c>
      <c r="J471" s="48">
        <v>237078.5</v>
      </c>
      <c r="K471" s="56">
        <v>153903.459583333</v>
      </c>
      <c r="L471" s="48">
        <v>83175.0404166667</v>
      </c>
      <c r="M471" s="49" t="s">
        <v>2079</v>
      </c>
      <c r="N471" s="49" t="s">
        <v>2089</v>
      </c>
      <c r="O471" s="33" t="s">
        <v>2011</v>
      </c>
      <c r="P471" s="49" t="s">
        <v>2081</v>
      </c>
      <c r="Q471" s="49" t="s">
        <v>2103</v>
      </c>
      <c r="R471" s="49" t="s">
        <v>2128</v>
      </c>
      <c r="S471" s="33" t="s">
        <v>2084</v>
      </c>
      <c r="T471" s="50" t="s">
        <v>2083</v>
      </c>
      <c r="U471" s="35" t="s">
        <v>880</v>
      </c>
      <c r="V471" s="36" t="s">
        <v>664</v>
      </c>
      <c r="W471" s="36" t="s">
        <v>664</v>
      </c>
      <c r="X471" s="36" t="s">
        <v>664</v>
      </c>
      <c r="Y471" s="37"/>
    </row>
    <row r="472" ht="23" hidden="1" customHeight="1" spans="1:25">
      <c r="A472" s="31" t="s">
        <v>1811</v>
      </c>
      <c r="B472" s="49" t="s">
        <v>20</v>
      </c>
      <c r="C472" s="31" t="s">
        <v>6563</v>
      </c>
      <c r="D472" s="49" t="s">
        <v>6564</v>
      </c>
      <c r="E472" s="44">
        <v>43112</v>
      </c>
      <c r="F472" s="49" t="s">
        <v>5640</v>
      </c>
      <c r="G472" s="47" t="s">
        <v>6565</v>
      </c>
      <c r="H472" s="46">
        <v>10</v>
      </c>
      <c r="I472" s="47">
        <v>1</v>
      </c>
      <c r="J472" s="131">
        <v>133777.72</v>
      </c>
      <c r="K472" s="56">
        <v>86844.0365666667</v>
      </c>
      <c r="L472" s="48">
        <v>46933.6834333333</v>
      </c>
      <c r="M472" s="49" t="s">
        <v>2079</v>
      </c>
      <c r="N472" s="49" t="s">
        <v>2089</v>
      </c>
      <c r="O472" s="33" t="s">
        <v>2011</v>
      </c>
      <c r="P472" s="49" t="s">
        <v>2081</v>
      </c>
      <c r="Q472" s="49" t="s">
        <v>2103</v>
      </c>
      <c r="R472" s="49" t="s">
        <v>2128</v>
      </c>
      <c r="S472" s="33" t="s">
        <v>2084</v>
      </c>
      <c r="T472" s="50" t="s">
        <v>2083</v>
      </c>
      <c r="U472" s="35" t="s">
        <v>880</v>
      </c>
      <c r="V472" s="36" t="s">
        <v>664</v>
      </c>
      <c r="W472" s="36" t="s">
        <v>664</v>
      </c>
      <c r="X472" s="36" t="s">
        <v>664</v>
      </c>
      <c r="Y472" s="37"/>
    </row>
    <row r="473" ht="23" hidden="1" customHeight="1" spans="1:25">
      <c r="A473" s="31" t="s">
        <v>1811</v>
      </c>
      <c r="B473" s="49" t="s">
        <v>20</v>
      </c>
      <c r="C473" s="31" t="s">
        <v>6566</v>
      </c>
      <c r="D473" s="49" t="s">
        <v>6567</v>
      </c>
      <c r="E473" s="44">
        <v>43112</v>
      </c>
      <c r="F473" s="49" t="s">
        <v>5640</v>
      </c>
      <c r="G473" s="45" t="s">
        <v>2078</v>
      </c>
      <c r="H473" s="46">
        <v>5</v>
      </c>
      <c r="I473" s="47">
        <v>2</v>
      </c>
      <c r="J473" s="48">
        <v>767698.04</v>
      </c>
      <c r="K473" s="56">
        <v>729313.138</v>
      </c>
      <c r="L473" s="48">
        <v>38384.902</v>
      </c>
      <c r="M473" s="49" t="s">
        <v>2079</v>
      </c>
      <c r="N473" s="49" t="s">
        <v>2089</v>
      </c>
      <c r="O473" s="33" t="s">
        <v>2011</v>
      </c>
      <c r="P473" s="49" t="s">
        <v>2081</v>
      </c>
      <c r="Q473" s="49" t="s">
        <v>2103</v>
      </c>
      <c r="R473" s="49" t="s">
        <v>2128</v>
      </c>
      <c r="S473" s="33" t="s">
        <v>2084</v>
      </c>
      <c r="T473" s="50" t="s">
        <v>2083</v>
      </c>
      <c r="U473" s="35" t="s">
        <v>880</v>
      </c>
      <c r="V473" s="36" t="s">
        <v>664</v>
      </c>
      <c r="W473" s="36" t="s">
        <v>664</v>
      </c>
      <c r="X473" s="36" t="s">
        <v>664</v>
      </c>
      <c r="Y473" s="37"/>
    </row>
    <row r="474" ht="23" hidden="1" customHeight="1" spans="1:25">
      <c r="A474" s="31" t="s">
        <v>1811</v>
      </c>
      <c r="B474" s="49" t="s">
        <v>20</v>
      </c>
      <c r="C474" s="31" t="s">
        <v>6568</v>
      </c>
      <c r="D474" s="49" t="s">
        <v>4561</v>
      </c>
      <c r="E474" s="44">
        <v>43112</v>
      </c>
      <c r="F474" s="49" t="s">
        <v>5640</v>
      </c>
      <c r="G474" s="45" t="s">
        <v>2095</v>
      </c>
      <c r="H474" s="46">
        <v>5</v>
      </c>
      <c r="I474" s="47">
        <v>7</v>
      </c>
      <c r="J474" s="48">
        <v>4170.53</v>
      </c>
      <c r="K474" s="56">
        <v>4170.53</v>
      </c>
      <c r="L474" s="56">
        <v>0</v>
      </c>
      <c r="M474" s="49" t="s">
        <v>2079</v>
      </c>
      <c r="N474" s="76" t="s">
        <v>2110</v>
      </c>
      <c r="O474" s="33" t="s">
        <v>2011</v>
      </c>
      <c r="P474" s="49" t="s">
        <v>2196</v>
      </c>
      <c r="Q474" s="49" t="s">
        <v>2082</v>
      </c>
      <c r="R474" s="49" t="s">
        <v>2196</v>
      </c>
      <c r="S474" s="33" t="s">
        <v>2084</v>
      </c>
      <c r="T474" s="50" t="s">
        <v>2083</v>
      </c>
      <c r="U474" s="35" t="s">
        <v>880</v>
      </c>
      <c r="V474" s="36" t="s">
        <v>664</v>
      </c>
      <c r="W474" s="36" t="s">
        <v>664</v>
      </c>
      <c r="X474" s="36" t="s">
        <v>664</v>
      </c>
      <c r="Y474" s="37"/>
    </row>
    <row r="475" ht="23" hidden="1" customHeight="1" spans="1:25">
      <c r="A475" s="31" t="s">
        <v>1811</v>
      </c>
      <c r="B475" s="49" t="s">
        <v>20</v>
      </c>
      <c r="C475" s="31" t="s">
        <v>6569</v>
      </c>
      <c r="D475" s="49" t="s">
        <v>6570</v>
      </c>
      <c r="E475" s="44">
        <v>43112</v>
      </c>
      <c r="F475" s="49" t="s">
        <v>5640</v>
      </c>
      <c r="G475" s="45" t="s">
        <v>2078</v>
      </c>
      <c r="H475" s="46">
        <v>10</v>
      </c>
      <c r="I475" s="47">
        <v>1</v>
      </c>
      <c r="J475" s="48">
        <v>57424.97</v>
      </c>
      <c r="K475" s="56">
        <v>37278.3763583333</v>
      </c>
      <c r="L475" s="48">
        <v>20146.5936416667</v>
      </c>
      <c r="M475" s="49" t="s">
        <v>2079</v>
      </c>
      <c r="N475" s="49" t="s">
        <v>2089</v>
      </c>
      <c r="O475" s="33" t="s">
        <v>2011</v>
      </c>
      <c r="P475" s="49" t="s">
        <v>2081</v>
      </c>
      <c r="Q475" s="49" t="s">
        <v>2103</v>
      </c>
      <c r="R475" s="49" t="s">
        <v>2128</v>
      </c>
      <c r="S475" s="33" t="s">
        <v>2084</v>
      </c>
      <c r="T475" s="50" t="s">
        <v>2083</v>
      </c>
      <c r="U475" s="35" t="s">
        <v>880</v>
      </c>
      <c r="V475" s="36" t="s">
        <v>664</v>
      </c>
      <c r="W475" s="36" t="s">
        <v>664</v>
      </c>
      <c r="X475" s="36" t="s">
        <v>664</v>
      </c>
      <c r="Y475" s="37"/>
    </row>
    <row r="476" ht="23" hidden="1" customHeight="1" spans="1:25">
      <c r="A476" s="31" t="s">
        <v>1811</v>
      </c>
      <c r="B476" s="49" t="s">
        <v>20</v>
      </c>
      <c r="C476" s="31" t="s">
        <v>6571</v>
      </c>
      <c r="D476" s="49" t="s">
        <v>6572</v>
      </c>
      <c r="E476" s="44">
        <v>43112</v>
      </c>
      <c r="F476" s="49" t="s">
        <v>5640</v>
      </c>
      <c r="G476" s="47" t="s">
        <v>6573</v>
      </c>
      <c r="H476" s="46">
        <v>10</v>
      </c>
      <c r="I476" s="47">
        <v>1</v>
      </c>
      <c r="J476" s="48">
        <v>78170.67</v>
      </c>
      <c r="K476" s="56">
        <v>50745.793275</v>
      </c>
      <c r="L476" s="48">
        <v>27424.876725</v>
      </c>
      <c r="M476" s="49" t="s">
        <v>2079</v>
      </c>
      <c r="N476" s="49" t="s">
        <v>2089</v>
      </c>
      <c r="O476" s="33" t="s">
        <v>2011</v>
      </c>
      <c r="P476" s="49" t="s">
        <v>2081</v>
      </c>
      <c r="Q476" s="49" t="s">
        <v>2103</v>
      </c>
      <c r="R476" s="49" t="s">
        <v>2128</v>
      </c>
      <c r="S476" s="33" t="s">
        <v>2084</v>
      </c>
      <c r="T476" s="50" t="s">
        <v>2083</v>
      </c>
      <c r="U476" s="35" t="s">
        <v>880</v>
      </c>
      <c r="V476" s="36" t="s">
        <v>664</v>
      </c>
      <c r="W476" s="36" t="s">
        <v>664</v>
      </c>
      <c r="X476" s="36" t="s">
        <v>664</v>
      </c>
      <c r="Y476" s="37"/>
    </row>
    <row r="477" ht="23" hidden="1" customHeight="1" spans="1:25">
      <c r="A477" s="31" t="s">
        <v>1811</v>
      </c>
      <c r="B477" s="49" t="s">
        <v>20</v>
      </c>
      <c r="C477" s="31" t="s">
        <v>6574</v>
      </c>
      <c r="D477" s="49" t="s">
        <v>6575</v>
      </c>
      <c r="E477" s="44">
        <v>43112</v>
      </c>
      <c r="F477" s="49" t="s">
        <v>5640</v>
      </c>
      <c r="G477" s="45" t="s">
        <v>6576</v>
      </c>
      <c r="H477" s="46">
        <v>5</v>
      </c>
      <c r="I477" s="47">
        <v>2</v>
      </c>
      <c r="J477" s="48">
        <v>357249.06</v>
      </c>
      <c r="K477" s="56">
        <v>339386.607</v>
      </c>
      <c r="L477" s="48">
        <v>17862.453</v>
      </c>
      <c r="M477" s="49" t="s">
        <v>2079</v>
      </c>
      <c r="N477" s="33" t="s">
        <v>2096</v>
      </c>
      <c r="O477" s="33" t="s">
        <v>2011</v>
      </c>
      <c r="P477" s="49" t="s">
        <v>2081</v>
      </c>
      <c r="Q477" s="49" t="s">
        <v>2103</v>
      </c>
      <c r="R477" s="49" t="s">
        <v>2128</v>
      </c>
      <c r="S477" s="33" t="s">
        <v>2084</v>
      </c>
      <c r="T477" s="50" t="s">
        <v>2083</v>
      </c>
      <c r="U477" s="35" t="s">
        <v>880</v>
      </c>
      <c r="V477" s="36" t="s">
        <v>664</v>
      </c>
      <c r="W477" s="36" t="s">
        <v>664</v>
      </c>
      <c r="X477" s="36" t="s">
        <v>664</v>
      </c>
      <c r="Y477" s="37"/>
    </row>
    <row r="478" ht="23" hidden="1" customHeight="1" spans="1:25">
      <c r="A478" s="31" t="s">
        <v>1811</v>
      </c>
      <c r="B478" s="49" t="s">
        <v>20</v>
      </c>
      <c r="C478" s="31" t="s">
        <v>6577</v>
      </c>
      <c r="D478" s="49" t="s">
        <v>6578</v>
      </c>
      <c r="E478" s="44">
        <v>43112</v>
      </c>
      <c r="F478" s="49" t="s">
        <v>5640</v>
      </c>
      <c r="G478" s="45" t="s">
        <v>6576</v>
      </c>
      <c r="H478" s="46">
        <v>5</v>
      </c>
      <c r="I478" s="47">
        <v>3</v>
      </c>
      <c r="J478" s="48">
        <v>1041976.42</v>
      </c>
      <c r="K478" s="56">
        <v>989877.599</v>
      </c>
      <c r="L478" s="48">
        <v>52098.821</v>
      </c>
      <c r="M478" s="49" t="s">
        <v>2079</v>
      </c>
      <c r="N478" s="33" t="s">
        <v>2096</v>
      </c>
      <c r="O478" s="33" t="s">
        <v>2011</v>
      </c>
      <c r="P478" s="49" t="s">
        <v>2081</v>
      </c>
      <c r="Q478" s="49" t="s">
        <v>2103</v>
      </c>
      <c r="R478" s="49" t="s">
        <v>2128</v>
      </c>
      <c r="S478" s="33" t="s">
        <v>2084</v>
      </c>
      <c r="T478" s="50" t="s">
        <v>2083</v>
      </c>
      <c r="U478" s="35" t="s">
        <v>880</v>
      </c>
      <c r="V478" s="36" t="s">
        <v>664</v>
      </c>
      <c r="W478" s="36" t="s">
        <v>664</v>
      </c>
      <c r="X478" s="36" t="s">
        <v>664</v>
      </c>
      <c r="Y478" s="37"/>
    </row>
    <row r="479" ht="23" hidden="1" customHeight="1" spans="1:25">
      <c r="A479" s="31" t="s">
        <v>1811</v>
      </c>
      <c r="B479" s="49" t="s">
        <v>20</v>
      </c>
      <c r="C479" s="31" t="s">
        <v>6579</v>
      </c>
      <c r="D479" s="49" t="s">
        <v>6580</v>
      </c>
      <c r="E479" s="44">
        <v>43112</v>
      </c>
      <c r="F479" s="49" t="s">
        <v>5640</v>
      </c>
      <c r="G479" s="45" t="s">
        <v>2169</v>
      </c>
      <c r="H479" s="46">
        <v>5</v>
      </c>
      <c r="I479" s="47">
        <v>1</v>
      </c>
      <c r="J479" s="48">
        <v>158777.36</v>
      </c>
      <c r="K479" s="56">
        <v>150838.492</v>
      </c>
      <c r="L479" s="48">
        <v>7938.86799999999</v>
      </c>
      <c r="M479" s="49" t="s">
        <v>2079</v>
      </c>
      <c r="N479" s="33" t="s">
        <v>2096</v>
      </c>
      <c r="O479" s="33" t="s">
        <v>2011</v>
      </c>
      <c r="P479" s="49" t="s">
        <v>2081</v>
      </c>
      <c r="Q479" s="49" t="s">
        <v>2103</v>
      </c>
      <c r="R479" s="49" t="s">
        <v>2128</v>
      </c>
      <c r="S479" s="33" t="s">
        <v>2084</v>
      </c>
      <c r="T479" s="50" t="s">
        <v>2083</v>
      </c>
      <c r="U479" s="35" t="s">
        <v>880</v>
      </c>
      <c r="V479" s="36" t="s">
        <v>664</v>
      </c>
      <c r="W479" s="36" t="s">
        <v>664</v>
      </c>
      <c r="X479" s="36" t="s">
        <v>664</v>
      </c>
      <c r="Y479" s="37"/>
    </row>
    <row r="480" ht="23" hidden="1" customHeight="1" spans="1:25">
      <c r="A480" s="31" t="s">
        <v>1811</v>
      </c>
      <c r="B480" s="49" t="s">
        <v>20</v>
      </c>
      <c r="C480" s="31" t="s">
        <v>6581</v>
      </c>
      <c r="D480" s="49" t="s">
        <v>6582</v>
      </c>
      <c r="E480" s="44">
        <v>43112</v>
      </c>
      <c r="F480" s="49" t="s">
        <v>5640</v>
      </c>
      <c r="G480" s="45" t="s">
        <v>2169</v>
      </c>
      <c r="H480" s="46">
        <v>5</v>
      </c>
      <c r="I480" s="47">
        <v>1</v>
      </c>
      <c r="J480" s="48">
        <v>545797.17</v>
      </c>
      <c r="K480" s="56">
        <v>518507.3115</v>
      </c>
      <c r="L480" s="48">
        <v>27289.8585</v>
      </c>
      <c r="M480" s="49" t="s">
        <v>2079</v>
      </c>
      <c r="N480" s="33" t="s">
        <v>2096</v>
      </c>
      <c r="O480" s="33" t="s">
        <v>2011</v>
      </c>
      <c r="P480" s="49" t="s">
        <v>2081</v>
      </c>
      <c r="Q480" s="49" t="s">
        <v>2103</v>
      </c>
      <c r="R480" s="49" t="s">
        <v>2128</v>
      </c>
      <c r="S480" s="33" t="s">
        <v>2084</v>
      </c>
      <c r="T480" s="50" t="s">
        <v>2083</v>
      </c>
      <c r="U480" s="35" t="s">
        <v>880</v>
      </c>
      <c r="V480" s="36" t="s">
        <v>664</v>
      </c>
      <c r="W480" s="36" t="s">
        <v>664</v>
      </c>
      <c r="X480" s="36" t="s">
        <v>664</v>
      </c>
      <c r="Y480" s="37"/>
    </row>
    <row r="481" ht="23" hidden="1" customHeight="1" spans="1:25">
      <c r="A481" s="30" t="s">
        <v>1836</v>
      </c>
      <c r="B481" s="52" t="s">
        <v>20</v>
      </c>
      <c r="C481" s="31" t="s">
        <v>6637</v>
      </c>
      <c r="D481" s="52" t="s">
        <v>2108</v>
      </c>
      <c r="E481" s="53">
        <v>43971</v>
      </c>
      <c r="F481" s="54" t="s">
        <v>1541</v>
      </c>
      <c r="G481" s="52" t="s">
        <v>2078</v>
      </c>
      <c r="H481" s="55">
        <v>10</v>
      </c>
      <c r="I481" s="54">
        <v>1</v>
      </c>
      <c r="J481" s="51">
        <v>26200</v>
      </c>
      <c r="K481" s="56">
        <v>11200.5</v>
      </c>
      <c r="L481" s="48">
        <v>14999.5</v>
      </c>
      <c r="M481" s="40" t="s">
        <v>2079</v>
      </c>
      <c r="N481" s="55" t="s">
        <v>2089</v>
      </c>
      <c r="O481" s="33" t="s">
        <v>1997</v>
      </c>
      <c r="P481" s="55" t="s">
        <v>2196</v>
      </c>
      <c r="Q481" s="33" t="s">
        <v>2082</v>
      </c>
      <c r="R481" s="33" t="s">
        <v>2196</v>
      </c>
      <c r="S481" s="33" t="s">
        <v>2084</v>
      </c>
      <c r="T481" s="55" t="s">
        <v>2083</v>
      </c>
      <c r="U481" s="35" t="s">
        <v>1543</v>
      </c>
      <c r="V481" s="36" t="s">
        <v>664</v>
      </c>
      <c r="W481" s="36" t="s">
        <v>664</v>
      </c>
      <c r="X481" s="36" t="s">
        <v>664</v>
      </c>
      <c r="Y481" s="37"/>
    </row>
    <row r="482" ht="23" hidden="1" customHeight="1" spans="1:25">
      <c r="A482" s="30" t="s">
        <v>1836</v>
      </c>
      <c r="B482" s="52" t="s">
        <v>20</v>
      </c>
      <c r="C482" s="31" t="s">
        <v>6638</v>
      </c>
      <c r="D482" s="52" t="s">
        <v>6639</v>
      </c>
      <c r="E482" s="53">
        <v>43971</v>
      </c>
      <c r="F482" s="54" t="s">
        <v>1541</v>
      </c>
      <c r="G482" s="52" t="s">
        <v>2078</v>
      </c>
      <c r="H482" s="55">
        <v>10</v>
      </c>
      <c r="I482" s="54">
        <v>1</v>
      </c>
      <c r="J482" s="51">
        <v>4900</v>
      </c>
      <c r="K482" s="56">
        <v>2094.75</v>
      </c>
      <c r="L482" s="48">
        <v>2805.25</v>
      </c>
      <c r="M482" s="40" t="s">
        <v>2079</v>
      </c>
      <c r="N482" s="55" t="s">
        <v>2089</v>
      </c>
      <c r="O482" s="33" t="s">
        <v>1997</v>
      </c>
      <c r="P482" s="55" t="s">
        <v>2196</v>
      </c>
      <c r="Q482" s="33" t="s">
        <v>2082</v>
      </c>
      <c r="R482" s="33" t="s">
        <v>2196</v>
      </c>
      <c r="S482" s="33" t="s">
        <v>2084</v>
      </c>
      <c r="T482" s="55" t="s">
        <v>2083</v>
      </c>
      <c r="U482" s="35" t="s">
        <v>1543</v>
      </c>
      <c r="V482" s="36" t="s">
        <v>664</v>
      </c>
      <c r="W482" s="36" t="s">
        <v>664</v>
      </c>
      <c r="X482" s="36" t="s">
        <v>664</v>
      </c>
      <c r="Y482" s="37"/>
    </row>
    <row r="483" ht="23" hidden="1" customHeight="1" spans="1:25">
      <c r="A483" s="30" t="s">
        <v>1836</v>
      </c>
      <c r="B483" s="52" t="s">
        <v>20</v>
      </c>
      <c r="C483" s="31" t="s">
        <v>6640</v>
      </c>
      <c r="D483" s="52" t="s">
        <v>6641</v>
      </c>
      <c r="E483" s="53">
        <v>43971</v>
      </c>
      <c r="F483" s="54" t="s">
        <v>1541</v>
      </c>
      <c r="G483" s="52" t="s">
        <v>2243</v>
      </c>
      <c r="H483" s="55">
        <v>10</v>
      </c>
      <c r="I483" s="54">
        <v>1</v>
      </c>
      <c r="J483" s="51">
        <v>27700</v>
      </c>
      <c r="K483" s="56">
        <v>11841.75</v>
      </c>
      <c r="L483" s="48">
        <v>15858.25</v>
      </c>
      <c r="M483" s="40" t="s">
        <v>2079</v>
      </c>
      <c r="N483" s="55" t="s">
        <v>2089</v>
      </c>
      <c r="O483" s="33" t="s">
        <v>1997</v>
      </c>
      <c r="P483" s="55" t="s">
        <v>2196</v>
      </c>
      <c r="Q483" s="33" t="s">
        <v>2082</v>
      </c>
      <c r="R483" s="33" t="s">
        <v>2196</v>
      </c>
      <c r="S483" s="33" t="s">
        <v>2084</v>
      </c>
      <c r="T483" s="55" t="s">
        <v>2083</v>
      </c>
      <c r="U483" s="35" t="s">
        <v>1543</v>
      </c>
      <c r="V483" s="36" t="s">
        <v>664</v>
      </c>
      <c r="W483" s="36" t="s">
        <v>664</v>
      </c>
      <c r="X483" s="36" t="s">
        <v>664</v>
      </c>
      <c r="Y483" s="37"/>
    </row>
    <row r="484" ht="23" hidden="1" customHeight="1" spans="1:25">
      <c r="A484" s="30" t="s">
        <v>1836</v>
      </c>
      <c r="B484" s="52" t="s">
        <v>20</v>
      </c>
      <c r="C484" s="31" t="s">
        <v>6642</v>
      </c>
      <c r="D484" s="52" t="s">
        <v>6643</v>
      </c>
      <c r="E484" s="53">
        <v>43971</v>
      </c>
      <c r="F484" s="54" t="s">
        <v>1541</v>
      </c>
      <c r="G484" s="52" t="s">
        <v>2243</v>
      </c>
      <c r="H484" s="55">
        <v>10</v>
      </c>
      <c r="I484" s="54">
        <v>1</v>
      </c>
      <c r="J484" s="51">
        <v>18800</v>
      </c>
      <c r="K484" s="56">
        <v>8037</v>
      </c>
      <c r="L484" s="48">
        <v>10763</v>
      </c>
      <c r="M484" s="40" t="s">
        <v>2079</v>
      </c>
      <c r="N484" s="55" t="s">
        <v>2089</v>
      </c>
      <c r="O484" s="33" t="s">
        <v>1997</v>
      </c>
      <c r="P484" s="55" t="s">
        <v>2196</v>
      </c>
      <c r="Q484" s="33" t="s">
        <v>2082</v>
      </c>
      <c r="R484" s="33" t="s">
        <v>2196</v>
      </c>
      <c r="S484" s="33" t="s">
        <v>2084</v>
      </c>
      <c r="T484" s="55" t="s">
        <v>2083</v>
      </c>
      <c r="U484" s="35" t="s">
        <v>1543</v>
      </c>
      <c r="V484" s="36" t="s">
        <v>664</v>
      </c>
      <c r="W484" s="36" t="s">
        <v>664</v>
      </c>
      <c r="X484" s="36" t="s">
        <v>664</v>
      </c>
      <c r="Y484" s="37"/>
    </row>
    <row r="485" ht="23" hidden="1" customHeight="1" spans="1:25">
      <c r="A485" s="30" t="s">
        <v>1836</v>
      </c>
      <c r="B485" s="52" t="s">
        <v>20</v>
      </c>
      <c r="C485" s="31" t="s">
        <v>6644</v>
      </c>
      <c r="D485" s="52" t="s">
        <v>6645</v>
      </c>
      <c r="E485" s="53">
        <v>43971</v>
      </c>
      <c r="F485" s="54" t="s">
        <v>1541</v>
      </c>
      <c r="G485" s="52" t="s">
        <v>2243</v>
      </c>
      <c r="H485" s="55">
        <v>10</v>
      </c>
      <c r="I485" s="54">
        <v>1</v>
      </c>
      <c r="J485" s="51">
        <v>194100</v>
      </c>
      <c r="K485" s="56">
        <v>82977.75</v>
      </c>
      <c r="L485" s="48">
        <v>111122.25</v>
      </c>
      <c r="M485" s="40" t="s">
        <v>2079</v>
      </c>
      <c r="N485" s="55" t="s">
        <v>2089</v>
      </c>
      <c r="O485" s="33" t="s">
        <v>1997</v>
      </c>
      <c r="P485" s="55" t="s">
        <v>2196</v>
      </c>
      <c r="Q485" s="33" t="s">
        <v>2082</v>
      </c>
      <c r="R485" s="33" t="s">
        <v>2196</v>
      </c>
      <c r="S485" s="33" t="s">
        <v>2084</v>
      </c>
      <c r="T485" s="55" t="s">
        <v>2083</v>
      </c>
      <c r="U485" s="35" t="s">
        <v>1543</v>
      </c>
      <c r="V485" s="36" t="s">
        <v>664</v>
      </c>
      <c r="W485" s="36" t="s">
        <v>664</v>
      </c>
      <c r="X485" s="36" t="s">
        <v>664</v>
      </c>
      <c r="Y485" s="37"/>
    </row>
    <row r="486" ht="23" hidden="1" customHeight="1" spans="1:25">
      <c r="A486" s="30" t="s">
        <v>1836</v>
      </c>
      <c r="B486" s="52" t="s">
        <v>20</v>
      </c>
      <c r="C486" s="31" t="s">
        <v>6646</v>
      </c>
      <c r="D486" s="52" t="s">
        <v>6647</v>
      </c>
      <c r="E486" s="53">
        <v>43971</v>
      </c>
      <c r="F486" s="54" t="s">
        <v>1541</v>
      </c>
      <c r="G486" s="52" t="s">
        <v>2243</v>
      </c>
      <c r="H486" s="55">
        <v>10</v>
      </c>
      <c r="I486" s="54">
        <v>1</v>
      </c>
      <c r="J486" s="51">
        <v>297000</v>
      </c>
      <c r="K486" s="56">
        <v>126967.5</v>
      </c>
      <c r="L486" s="48">
        <v>170032.5</v>
      </c>
      <c r="M486" s="40" t="s">
        <v>2137</v>
      </c>
      <c r="N486" s="55" t="s">
        <v>2143</v>
      </c>
      <c r="O486" s="33" t="s">
        <v>1997</v>
      </c>
      <c r="P486" s="55" t="s">
        <v>2196</v>
      </c>
      <c r="Q486" s="33" t="s">
        <v>2082</v>
      </c>
      <c r="R486" s="33" t="s">
        <v>2196</v>
      </c>
      <c r="S486" s="33" t="s">
        <v>2084</v>
      </c>
      <c r="T486" s="55" t="s">
        <v>2083</v>
      </c>
      <c r="U486" s="35" t="s">
        <v>1543</v>
      </c>
      <c r="V486" s="36" t="s">
        <v>664</v>
      </c>
      <c r="W486" s="36" t="s">
        <v>664</v>
      </c>
      <c r="X486" s="36" t="s">
        <v>664</v>
      </c>
      <c r="Y486" s="37"/>
    </row>
    <row r="487" ht="23" hidden="1" customHeight="1" spans="1:25">
      <c r="A487" s="30" t="s">
        <v>1836</v>
      </c>
      <c r="B487" s="52" t="s">
        <v>20</v>
      </c>
      <c r="C487" s="31" t="s">
        <v>6648</v>
      </c>
      <c r="D487" s="52" t="s">
        <v>6649</v>
      </c>
      <c r="E487" s="53">
        <v>43971</v>
      </c>
      <c r="F487" s="54" t="s">
        <v>1541</v>
      </c>
      <c r="G487" s="52" t="s">
        <v>2095</v>
      </c>
      <c r="H487" s="55">
        <v>10</v>
      </c>
      <c r="I487" s="54">
        <v>15</v>
      </c>
      <c r="J487" s="51">
        <v>7500</v>
      </c>
      <c r="K487" s="56">
        <v>3206.25</v>
      </c>
      <c r="L487" s="48">
        <v>4293.75</v>
      </c>
      <c r="M487" s="40" t="s">
        <v>2079</v>
      </c>
      <c r="N487" s="55" t="s">
        <v>2089</v>
      </c>
      <c r="O487" s="33" t="s">
        <v>1997</v>
      </c>
      <c r="P487" s="55" t="s">
        <v>2196</v>
      </c>
      <c r="Q487" s="33" t="s">
        <v>2082</v>
      </c>
      <c r="R487" s="33" t="s">
        <v>2196</v>
      </c>
      <c r="S487" s="33" t="s">
        <v>2084</v>
      </c>
      <c r="T487" s="55" t="s">
        <v>2083</v>
      </c>
      <c r="U487" s="35" t="s">
        <v>1543</v>
      </c>
      <c r="V487" s="36" t="s">
        <v>664</v>
      </c>
      <c r="W487" s="36" t="s">
        <v>664</v>
      </c>
      <c r="X487" s="36" t="s">
        <v>664</v>
      </c>
      <c r="Y487" s="37"/>
    </row>
    <row r="488" ht="23" hidden="1" customHeight="1" spans="1:25">
      <c r="A488" s="132" t="s">
        <v>1868</v>
      </c>
      <c r="B488" s="58" t="s">
        <v>20</v>
      </c>
      <c r="C488" s="31" t="s">
        <v>6854</v>
      </c>
      <c r="D488" s="59" t="s">
        <v>6792</v>
      </c>
      <c r="E488" s="60">
        <v>41432</v>
      </c>
      <c r="F488" s="61" t="s">
        <v>1850</v>
      </c>
      <c r="G488" s="62" t="s">
        <v>6793</v>
      </c>
      <c r="H488" s="62">
        <v>10</v>
      </c>
      <c r="I488" s="62">
        <v>1</v>
      </c>
      <c r="J488" s="68">
        <v>500000</v>
      </c>
      <c r="K488" s="70">
        <v>475000</v>
      </c>
      <c r="L488" s="65">
        <v>25000</v>
      </c>
      <c r="M488" s="59" t="s">
        <v>2079</v>
      </c>
      <c r="N488" s="59" t="s">
        <v>2089</v>
      </c>
      <c r="O488" s="33" t="s">
        <v>1997</v>
      </c>
      <c r="P488" s="58" t="s">
        <v>2081</v>
      </c>
      <c r="Q488" s="58" t="s">
        <v>2103</v>
      </c>
      <c r="R488" s="58" t="s">
        <v>2083</v>
      </c>
      <c r="S488" s="66" t="s">
        <v>2084</v>
      </c>
      <c r="T488" s="62" t="s">
        <v>2159</v>
      </c>
      <c r="U488" s="67" t="s">
        <v>808</v>
      </c>
      <c r="V488" s="36" t="s">
        <v>664</v>
      </c>
      <c r="W488" s="36" t="s">
        <v>79</v>
      </c>
      <c r="X488" s="36" t="s">
        <v>664</v>
      </c>
      <c r="Y488" s="37"/>
    </row>
    <row r="489" ht="23" hidden="1" customHeight="1" spans="1:25">
      <c r="A489" s="477" t="s">
        <v>1873</v>
      </c>
      <c r="B489" s="58" t="s">
        <v>20</v>
      </c>
      <c r="C489" s="31" t="s">
        <v>6855</v>
      </c>
      <c r="D489" s="59" t="s">
        <v>3527</v>
      </c>
      <c r="E489" s="60">
        <v>41776</v>
      </c>
      <c r="F489" s="61" t="s">
        <v>1111</v>
      </c>
      <c r="G489" s="62" t="s">
        <v>2158</v>
      </c>
      <c r="H489" s="62">
        <v>3</v>
      </c>
      <c r="I489" s="62">
        <v>2000</v>
      </c>
      <c r="J489" s="63">
        <v>300000</v>
      </c>
      <c r="K489" s="64">
        <v>0</v>
      </c>
      <c r="L489" s="65">
        <v>300000</v>
      </c>
      <c r="M489" s="59" t="s">
        <v>2137</v>
      </c>
      <c r="N489" s="59" t="s">
        <v>2138</v>
      </c>
      <c r="O489" s="33" t="s">
        <v>1997</v>
      </c>
      <c r="P489" s="58" t="s">
        <v>2081</v>
      </c>
      <c r="Q489" s="58" t="s">
        <v>2103</v>
      </c>
      <c r="R489" s="58" t="s">
        <v>2950</v>
      </c>
      <c r="S489" s="66" t="s">
        <v>2084</v>
      </c>
      <c r="T489" s="62" t="s">
        <v>2159</v>
      </c>
      <c r="U489" s="67" t="s">
        <v>1101</v>
      </c>
      <c r="V489" s="36" t="s">
        <v>664</v>
      </c>
      <c r="W489" s="36" t="s">
        <v>664</v>
      </c>
      <c r="X489" s="36" t="s">
        <v>664</v>
      </c>
      <c r="Y489" s="37"/>
    </row>
    <row r="490" ht="23" hidden="1" customHeight="1" spans="1:25">
      <c r="A490" s="57" t="s">
        <v>1873</v>
      </c>
      <c r="B490" s="58" t="s">
        <v>20</v>
      </c>
      <c r="C490" s="31" t="s">
        <v>6856</v>
      </c>
      <c r="D490" s="59" t="s">
        <v>6795</v>
      </c>
      <c r="E490" s="60">
        <v>41776</v>
      </c>
      <c r="F490" s="61" t="s">
        <v>1111</v>
      </c>
      <c r="G490" s="62" t="s">
        <v>6791</v>
      </c>
      <c r="H490" s="62">
        <v>10</v>
      </c>
      <c r="I490" s="62">
        <v>1</v>
      </c>
      <c r="J490" s="68"/>
      <c r="K490" s="69"/>
      <c r="L490" s="65"/>
      <c r="M490" s="59" t="s">
        <v>2079</v>
      </c>
      <c r="N490" s="59" t="s">
        <v>2089</v>
      </c>
      <c r="O490" s="33" t="s">
        <v>1997</v>
      </c>
      <c r="P490" s="58" t="s">
        <v>2081</v>
      </c>
      <c r="Q490" s="58" t="s">
        <v>2103</v>
      </c>
      <c r="R490" s="58" t="s">
        <v>2083</v>
      </c>
      <c r="S490" s="66" t="s">
        <v>2084</v>
      </c>
      <c r="T490" s="62" t="s">
        <v>2159</v>
      </c>
      <c r="U490" s="67" t="s">
        <v>1101</v>
      </c>
      <c r="V490" s="36" t="s">
        <v>664</v>
      </c>
      <c r="W490" s="36" t="s">
        <v>664</v>
      </c>
      <c r="X490" s="36" t="s">
        <v>664</v>
      </c>
      <c r="Y490" s="37"/>
    </row>
    <row r="491" ht="23" hidden="1" customHeight="1" spans="1:25">
      <c r="A491" s="57" t="s">
        <v>1875</v>
      </c>
      <c r="B491" s="58" t="s">
        <v>20</v>
      </c>
      <c r="C491" s="31" t="s">
        <v>6857</v>
      </c>
      <c r="D491" s="59" t="s">
        <v>6796</v>
      </c>
      <c r="E491" s="60">
        <v>41762</v>
      </c>
      <c r="F491" s="61" t="s">
        <v>780</v>
      </c>
      <c r="G491" s="62" t="s">
        <v>6797</v>
      </c>
      <c r="H491" s="62">
        <v>10</v>
      </c>
      <c r="I491" s="62">
        <v>1</v>
      </c>
      <c r="J491" s="68">
        <v>500000</v>
      </c>
      <c r="K491" s="70">
        <v>475000</v>
      </c>
      <c r="L491" s="65">
        <v>25000</v>
      </c>
      <c r="M491" s="59" t="s">
        <v>2079</v>
      </c>
      <c r="N491" s="59" t="s">
        <v>2089</v>
      </c>
      <c r="O491" s="33" t="s">
        <v>1997</v>
      </c>
      <c r="P491" s="58" t="s">
        <v>2081</v>
      </c>
      <c r="Q491" s="58" t="s">
        <v>2082</v>
      </c>
      <c r="R491" s="58" t="s">
        <v>2083</v>
      </c>
      <c r="S491" s="66" t="s">
        <v>2084</v>
      </c>
      <c r="T491" s="62" t="s">
        <v>2159</v>
      </c>
      <c r="U491" s="67" t="s">
        <v>782</v>
      </c>
      <c r="V491" s="36" t="s">
        <v>664</v>
      </c>
      <c r="W491" s="36" t="s">
        <v>664</v>
      </c>
      <c r="X491" s="36" t="s">
        <v>664</v>
      </c>
      <c r="Y491" s="37"/>
    </row>
    <row r="492" ht="23" hidden="1" customHeight="1" spans="1:25">
      <c r="A492" s="133" t="s">
        <v>1881</v>
      </c>
      <c r="B492" s="58" t="s">
        <v>20</v>
      </c>
      <c r="C492" s="31" t="s">
        <v>6858</v>
      </c>
      <c r="D492" s="59" t="s">
        <v>6798</v>
      </c>
      <c r="E492" s="60">
        <v>41719</v>
      </c>
      <c r="F492" s="61" t="s">
        <v>6674</v>
      </c>
      <c r="G492" s="62" t="s">
        <v>2136</v>
      </c>
      <c r="H492" s="62">
        <v>3</v>
      </c>
      <c r="I492" s="62">
        <v>170</v>
      </c>
      <c r="J492" s="63">
        <v>450000</v>
      </c>
      <c r="K492" s="64">
        <v>0</v>
      </c>
      <c r="L492" s="65">
        <v>450000</v>
      </c>
      <c r="M492" s="59" t="s">
        <v>2137</v>
      </c>
      <c r="N492" s="59" t="s">
        <v>2138</v>
      </c>
      <c r="O492" s="33" t="s">
        <v>1997</v>
      </c>
      <c r="P492" s="58" t="s">
        <v>2081</v>
      </c>
      <c r="Q492" s="58" t="s">
        <v>2103</v>
      </c>
      <c r="R492" s="58" t="s">
        <v>2139</v>
      </c>
      <c r="S492" s="66" t="s">
        <v>2084</v>
      </c>
      <c r="T492" s="62" t="s">
        <v>2159</v>
      </c>
      <c r="U492" s="67" t="s">
        <v>1883</v>
      </c>
      <c r="V492" s="36" t="s">
        <v>664</v>
      </c>
      <c r="W492" s="36" t="s">
        <v>664</v>
      </c>
      <c r="X492" s="36" t="s">
        <v>664</v>
      </c>
      <c r="Y492" s="37"/>
    </row>
    <row r="493" ht="23" hidden="1" customHeight="1" spans="1:25">
      <c r="A493" s="133" t="s">
        <v>1881</v>
      </c>
      <c r="B493" s="58" t="s">
        <v>20</v>
      </c>
      <c r="C493" s="31" t="s">
        <v>6859</v>
      </c>
      <c r="D493" s="59" t="s">
        <v>6799</v>
      </c>
      <c r="E493" s="60">
        <v>41719</v>
      </c>
      <c r="F493" s="61" t="s">
        <v>6674</v>
      </c>
      <c r="G493" s="62" t="s">
        <v>6797</v>
      </c>
      <c r="H493" s="62">
        <v>10</v>
      </c>
      <c r="I493" s="62">
        <v>1</v>
      </c>
      <c r="J493" s="68"/>
      <c r="K493" s="69"/>
      <c r="L493" s="65"/>
      <c r="M493" s="59" t="s">
        <v>2079</v>
      </c>
      <c r="N493" s="59" t="s">
        <v>2089</v>
      </c>
      <c r="O493" s="33" t="s">
        <v>1997</v>
      </c>
      <c r="P493" s="58" t="s">
        <v>2081</v>
      </c>
      <c r="Q493" s="58" t="s">
        <v>2103</v>
      </c>
      <c r="R493" s="58" t="s">
        <v>2104</v>
      </c>
      <c r="S493" s="66" t="s">
        <v>2084</v>
      </c>
      <c r="T493" s="62" t="s">
        <v>2159</v>
      </c>
      <c r="U493" s="67" t="s">
        <v>1883</v>
      </c>
      <c r="V493" s="36" t="s">
        <v>664</v>
      </c>
      <c r="W493" s="36" t="s">
        <v>664</v>
      </c>
      <c r="X493" s="36" t="s">
        <v>664</v>
      </c>
      <c r="Y493" s="37"/>
    </row>
    <row r="494" ht="23" hidden="1" customHeight="1" spans="1:25">
      <c r="A494" s="30" t="s">
        <v>1902</v>
      </c>
      <c r="B494" s="58" t="s">
        <v>20</v>
      </c>
      <c r="C494" s="31" t="s">
        <v>6860</v>
      </c>
      <c r="D494" s="71" t="s">
        <v>6792</v>
      </c>
      <c r="E494" s="72">
        <v>41799</v>
      </c>
      <c r="F494" s="73" t="s">
        <v>1850</v>
      </c>
      <c r="G494" s="62" t="s">
        <v>6803</v>
      </c>
      <c r="H494" s="74">
        <v>10</v>
      </c>
      <c r="I494" s="74">
        <v>1</v>
      </c>
      <c r="J494" s="75">
        <v>450000</v>
      </c>
      <c r="K494" s="70">
        <v>427500</v>
      </c>
      <c r="L494" s="48">
        <v>22500</v>
      </c>
      <c r="M494" s="76" t="s">
        <v>2079</v>
      </c>
      <c r="N494" s="73" t="s">
        <v>2089</v>
      </c>
      <c r="O494" s="77" t="s">
        <v>1997</v>
      </c>
      <c r="P494" s="78" t="s">
        <v>2081</v>
      </c>
      <c r="Q494" s="79" t="s">
        <v>2082</v>
      </c>
      <c r="R494" s="79" t="s">
        <v>2083</v>
      </c>
      <c r="S494" s="66" t="s">
        <v>2084</v>
      </c>
      <c r="T494" s="62" t="s">
        <v>2159</v>
      </c>
      <c r="U494" s="80" t="s">
        <v>808</v>
      </c>
      <c r="V494" s="36" t="s">
        <v>664</v>
      </c>
      <c r="W494" s="36" t="s">
        <v>664</v>
      </c>
      <c r="X494" s="36" t="s">
        <v>664</v>
      </c>
      <c r="Y494" s="37"/>
    </row>
    <row r="495" ht="23" hidden="1" customHeight="1" spans="1:25">
      <c r="A495" s="30" t="s">
        <v>1912</v>
      </c>
      <c r="B495" s="58" t="s">
        <v>20</v>
      </c>
      <c r="C495" s="31" t="s">
        <v>6861</v>
      </c>
      <c r="D495" s="71" t="s">
        <v>6804</v>
      </c>
      <c r="E495" s="72">
        <v>42151</v>
      </c>
      <c r="F495" s="73" t="s">
        <v>1913</v>
      </c>
      <c r="G495" s="71" t="s">
        <v>6805</v>
      </c>
      <c r="H495" s="74">
        <v>3</v>
      </c>
      <c r="I495" s="74">
        <v>1</v>
      </c>
      <c r="J495" s="75">
        <v>700000</v>
      </c>
      <c r="K495" s="70">
        <v>665000</v>
      </c>
      <c r="L495" s="48">
        <v>35000</v>
      </c>
      <c r="M495" s="76" t="s">
        <v>2137</v>
      </c>
      <c r="N495" s="73" t="s">
        <v>2143</v>
      </c>
      <c r="O495" s="77" t="s">
        <v>1997</v>
      </c>
      <c r="P495" s="78" t="s">
        <v>2196</v>
      </c>
      <c r="Q495" s="79" t="s">
        <v>2082</v>
      </c>
      <c r="R495" s="79" t="s">
        <v>2196</v>
      </c>
      <c r="S495" s="66" t="s">
        <v>2084</v>
      </c>
      <c r="T495" s="62" t="s">
        <v>2159</v>
      </c>
      <c r="U495" s="80" t="s">
        <v>1915</v>
      </c>
      <c r="V495" s="36" t="s">
        <v>664</v>
      </c>
      <c r="W495" s="36" t="s">
        <v>664</v>
      </c>
      <c r="X495" s="36" t="s">
        <v>664</v>
      </c>
      <c r="Y495" s="37"/>
    </row>
    <row r="496" ht="23" hidden="1" customHeight="1" spans="1:25">
      <c r="A496" s="30" t="s">
        <v>1919</v>
      </c>
      <c r="B496" s="58" t="s">
        <v>20</v>
      </c>
      <c r="C496" s="31" t="s">
        <v>6862</v>
      </c>
      <c r="D496" s="71" t="s">
        <v>6792</v>
      </c>
      <c r="E496" s="72">
        <v>41849</v>
      </c>
      <c r="F496" s="73" t="s">
        <v>1850</v>
      </c>
      <c r="G496" s="62" t="s">
        <v>6791</v>
      </c>
      <c r="H496" s="74">
        <v>10</v>
      </c>
      <c r="I496" s="74">
        <v>1</v>
      </c>
      <c r="J496" s="75">
        <v>500000</v>
      </c>
      <c r="K496" s="70">
        <v>475000</v>
      </c>
      <c r="L496" s="48">
        <v>25000</v>
      </c>
      <c r="M496" s="76" t="s">
        <v>2079</v>
      </c>
      <c r="N496" s="73" t="s">
        <v>2089</v>
      </c>
      <c r="O496" s="77" t="s">
        <v>1997</v>
      </c>
      <c r="P496" s="78" t="s">
        <v>2196</v>
      </c>
      <c r="Q496" s="79" t="s">
        <v>2082</v>
      </c>
      <c r="R496" s="79" t="s">
        <v>2196</v>
      </c>
      <c r="S496" s="66" t="s">
        <v>2084</v>
      </c>
      <c r="T496" s="62" t="s">
        <v>2159</v>
      </c>
      <c r="U496" s="80" t="s">
        <v>1922</v>
      </c>
      <c r="V496" s="36" t="s">
        <v>664</v>
      </c>
      <c r="W496" s="36" t="s">
        <v>664</v>
      </c>
      <c r="X496" s="36" t="s">
        <v>664</v>
      </c>
      <c r="Y496" s="37"/>
    </row>
    <row r="497" ht="23" hidden="1" customHeight="1" spans="1:25">
      <c r="A497" s="30" t="s">
        <v>1923</v>
      </c>
      <c r="B497" s="58" t="s">
        <v>20</v>
      </c>
      <c r="C497" s="31" t="s">
        <v>6863</v>
      </c>
      <c r="D497" s="71" t="s">
        <v>6806</v>
      </c>
      <c r="E497" s="72">
        <v>42108</v>
      </c>
      <c r="F497" s="73" t="s">
        <v>716</v>
      </c>
      <c r="G497" s="71" t="s">
        <v>6807</v>
      </c>
      <c r="H497" s="74">
        <v>3</v>
      </c>
      <c r="I497" s="74">
        <v>1</v>
      </c>
      <c r="J497" s="75">
        <v>450000</v>
      </c>
      <c r="K497" s="70">
        <v>427500</v>
      </c>
      <c r="L497" s="48">
        <v>22500</v>
      </c>
      <c r="M497" s="76" t="s">
        <v>2137</v>
      </c>
      <c r="N497" s="73" t="s">
        <v>2143</v>
      </c>
      <c r="O497" s="77" t="s">
        <v>1997</v>
      </c>
      <c r="P497" s="78" t="s">
        <v>2196</v>
      </c>
      <c r="Q497" s="79" t="s">
        <v>2082</v>
      </c>
      <c r="R497" s="79" t="s">
        <v>2196</v>
      </c>
      <c r="S497" s="77" t="s">
        <v>2084</v>
      </c>
      <c r="T497" s="62" t="s">
        <v>2159</v>
      </c>
      <c r="U497" s="81" t="s">
        <v>858</v>
      </c>
      <c r="V497" s="36" t="s">
        <v>664</v>
      </c>
      <c r="W497" s="36" t="s">
        <v>664</v>
      </c>
      <c r="X497" s="36" t="s">
        <v>664</v>
      </c>
      <c r="Y497" s="37"/>
    </row>
    <row r="498" ht="23" hidden="1" customHeight="1" spans="1:25">
      <c r="A498" s="57" t="s">
        <v>1944</v>
      </c>
      <c r="B498" s="58" t="s">
        <v>20</v>
      </c>
      <c r="C498" s="31" t="s">
        <v>6864</v>
      </c>
      <c r="D498" s="59" t="s">
        <v>6813</v>
      </c>
      <c r="E498" s="60">
        <v>42102</v>
      </c>
      <c r="F498" s="61" t="s">
        <v>6674</v>
      </c>
      <c r="G498" s="62" t="s">
        <v>6807</v>
      </c>
      <c r="H498" s="62">
        <v>10</v>
      </c>
      <c r="I498" s="62">
        <v>1</v>
      </c>
      <c r="J498" s="68">
        <v>350000</v>
      </c>
      <c r="K498" s="69">
        <v>0</v>
      </c>
      <c r="L498" s="48">
        <v>350000</v>
      </c>
      <c r="M498" s="73" t="s">
        <v>2137</v>
      </c>
      <c r="N498" s="73" t="s">
        <v>2143</v>
      </c>
      <c r="O498" s="77" t="s">
        <v>1997</v>
      </c>
      <c r="P498" s="78" t="s">
        <v>2196</v>
      </c>
      <c r="Q498" s="79" t="s">
        <v>2082</v>
      </c>
      <c r="R498" s="79" t="s">
        <v>2196</v>
      </c>
      <c r="S498" s="66" t="s">
        <v>2084</v>
      </c>
      <c r="T498" s="62" t="s">
        <v>2159</v>
      </c>
      <c r="U498" s="67" t="s">
        <v>1883</v>
      </c>
      <c r="V498" s="36" t="s">
        <v>664</v>
      </c>
      <c r="W498" s="36" t="s">
        <v>664</v>
      </c>
      <c r="X498" s="36" t="s">
        <v>664</v>
      </c>
      <c r="Y498" s="37"/>
    </row>
    <row r="499" ht="23" hidden="1" customHeight="1" spans="1:25">
      <c r="A499" s="57" t="s">
        <v>1969</v>
      </c>
      <c r="B499" s="58" t="s">
        <v>20</v>
      </c>
      <c r="C499" s="31" t="s">
        <v>6865</v>
      </c>
      <c r="D499" s="59" t="s">
        <v>6817</v>
      </c>
      <c r="E499" s="60">
        <v>42369</v>
      </c>
      <c r="F499" s="61" t="s">
        <v>1966</v>
      </c>
      <c r="G499" s="71" t="s">
        <v>6818</v>
      </c>
      <c r="H499" s="62">
        <v>10</v>
      </c>
      <c r="I499" s="62">
        <v>1</v>
      </c>
      <c r="J499" s="63">
        <v>490000</v>
      </c>
      <c r="K499" s="64">
        <v>0</v>
      </c>
      <c r="L499" s="65">
        <v>490000</v>
      </c>
      <c r="M499" s="59" t="s">
        <v>2137</v>
      </c>
      <c r="N499" s="73" t="s">
        <v>2143</v>
      </c>
      <c r="O499" s="77" t="s">
        <v>1997</v>
      </c>
      <c r="P499" s="78" t="s">
        <v>2081</v>
      </c>
      <c r="Q499" s="79" t="s">
        <v>2103</v>
      </c>
      <c r="R499" s="79" t="s">
        <v>2104</v>
      </c>
      <c r="S499" s="66" t="s">
        <v>2084</v>
      </c>
      <c r="T499" s="41" t="s">
        <v>2159</v>
      </c>
      <c r="U499" s="67" t="s">
        <v>1968</v>
      </c>
      <c r="V499" s="36" t="s">
        <v>664</v>
      </c>
      <c r="W499" s="36" t="s">
        <v>664</v>
      </c>
      <c r="X499" s="36" t="s">
        <v>664</v>
      </c>
      <c r="Y499" s="37"/>
    </row>
    <row r="500" ht="23" hidden="1" customHeight="1" spans="1:25">
      <c r="A500" s="57" t="s">
        <v>1969</v>
      </c>
      <c r="B500" s="58" t="s">
        <v>20</v>
      </c>
      <c r="C500" s="31" t="s">
        <v>6866</v>
      </c>
      <c r="D500" s="59" t="s">
        <v>6792</v>
      </c>
      <c r="E500" s="60">
        <v>42369</v>
      </c>
      <c r="F500" s="61" t="s">
        <v>1966</v>
      </c>
      <c r="G500" s="71" t="s">
        <v>6812</v>
      </c>
      <c r="H500" s="62">
        <v>10</v>
      </c>
      <c r="I500" s="62">
        <v>1</v>
      </c>
      <c r="J500" s="68"/>
      <c r="K500" s="69"/>
      <c r="L500" s="65"/>
      <c r="M500" s="76" t="s">
        <v>2079</v>
      </c>
      <c r="N500" s="73" t="s">
        <v>2089</v>
      </c>
      <c r="O500" s="77" t="s">
        <v>1997</v>
      </c>
      <c r="P500" s="59" t="s">
        <v>2081</v>
      </c>
      <c r="Q500" s="59" t="s">
        <v>2103</v>
      </c>
      <c r="R500" s="59" t="s">
        <v>2104</v>
      </c>
      <c r="S500" s="66" t="s">
        <v>2084</v>
      </c>
      <c r="T500" s="41" t="s">
        <v>2159</v>
      </c>
      <c r="U500" s="67" t="s">
        <v>1968</v>
      </c>
      <c r="V500" s="36" t="s">
        <v>664</v>
      </c>
      <c r="W500" s="36" t="s">
        <v>664</v>
      </c>
      <c r="X500" s="36" t="s">
        <v>664</v>
      </c>
      <c r="Y500" s="37"/>
    </row>
    <row r="501" ht="23" customHeight="1" spans="1:25">
      <c r="A501" s="134"/>
      <c r="B501" s="135"/>
      <c r="C501" s="134"/>
      <c r="D501" s="135"/>
      <c r="E501" s="136"/>
      <c r="F501" s="135"/>
      <c r="G501" s="135"/>
      <c r="H501" s="137"/>
      <c r="I501" s="138"/>
      <c r="J501" s="139"/>
      <c r="K501" s="140"/>
      <c r="L501" s="141"/>
      <c r="M501" s="142"/>
      <c r="N501" s="137"/>
      <c r="O501" s="143"/>
      <c r="P501" s="137"/>
      <c r="Q501" s="143"/>
      <c r="R501" s="143"/>
      <c r="S501" s="143"/>
      <c r="T501" s="138"/>
      <c r="U501" s="144"/>
      <c r="V501" s="4"/>
      <c r="X501" s="4"/>
    </row>
    <row r="502" ht="23" customHeight="1" spans="1:25">
      <c r="A502" s="134"/>
      <c r="B502" s="135"/>
      <c r="C502" s="134"/>
      <c r="D502" s="135"/>
      <c r="E502" s="136"/>
      <c r="F502" s="135"/>
      <c r="G502" s="135"/>
      <c r="H502" s="137"/>
      <c r="I502" s="138"/>
      <c r="J502" s="139"/>
      <c r="K502" s="140"/>
      <c r="L502" s="141"/>
      <c r="M502" s="142"/>
      <c r="N502" s="137"/>
      <c r="O502" s="143"/>
      <c r="P502" s="137"/>
      <c r="Q502" s="143"/>
      <c r="R502" s="143"/>
      <c r="S502" s="143"/>
      <c r="T502" s="138"/>
      <c r="U502" s="144"/>
      <c r="V502" s="4"/>
      <c r="X502" s="4"/>
    </row>
    <row r="503" ht="34" customHeight="1" spans="1:25">
      <c r="I503" s="85">
        <f>SUBTOTAL(9,I4:I500)</f>
        <v>262676</v>
      </c>
      <c r="J503" s="85">
        <f>SUBTOTAL(9,J4:J500)</f>
        <v>63287766.469664</v>
      </c>
      <c r="K503" s="85">
        <f>SUBTOTAL(9,K4:K500)</f>
        <v>16135453.6417972</v>
      </c>
      <c r="L503" s="85">
        <f>SUBTOTAL(9,L4:L500)</f>
        <v>47152312.8278669</v>
      </c>
    </row>
    <row r="504" ht="34" customHeight="1"/>
    <row r="505" ht="34" customHeight="1" spans="1:25">
      <c r="H505" s="5" t="s">
        <v>6867</v>
      </c>
      <c r="I505" s="85">
        <f>I503-I504</f>
        <v>262676</v>
      </c>
      <c r="J505" s="85">
        <f>J503-J504</f>
        <v>63287766.469664</v>
      </c>
      <c r="K505" s="85">
        <f>K503-K504</f>
        <v>16135453.6417972</v>
      </c>
      <c r="L505" s="85">
        <f>L503-L504</f>
        <v>47152312.8278669</v>
      </c>
    </row>
    <row r="507" ht="30" customHeight="1" spans="1:25">
      <c r="I507" s="85">
        <f>I503-I505</f>
        <v>0</v>
      </c>
      <c r="J507" s="85">
        <f>J503-J505</f>
        <v>0</v>
      </c>
      <c r="K507" s="85">
        <f>K503-K505</f>
        <v>0</v>
      </c>
      <c r="L507" s="85">
        <f>L503-L505</f>
        <v>0</v>
      </c>
    </row>
  </sheetData>
  <autoFilter xmlns:etc="http://www.wps.cn/officeDocument/2017/etCustomData" ref="A4:Y500" etc:filterBottomFollowUsedRange="0">
    <filterColumn colId="22">
      <customFilters>
        <customFilter operator="equal" val="是"/>
      </customFilters>
    </filterColumn>
    <extLst/>
  </autoFilter>
  <mergeCells count="21">
    <mergeCell ref="A1:D1"/>
    <mergeCell ref="A2:Y2"/>
    <mergeCell ref="Q3:R3"/>
    <mergeCell ref="F180:F182"/>
    <mergeCell ref="F183:F200"/>
    <mergeCell ref="J144:J146"/>
    <mergeCell ref="J147:J149"/>
    <mergeCell ref="J489:J490"/>
    <mergeCell ref="J492:J493"/>
    <mergeCell ref="J499:J500"/>
    <mergeCell ref="K144:K146"/>
    <mergeCell ref="K147:K149"/>
    <mergeCell ref="K489:K490"/>
    <mergeCell ref="K492:K493"/>
    <mergeCell ref="K499:K500"/>
    <mergeCell ref="L144:L146"/>
    <mergeCell ref="L147:L149"/>
    <mergeCell ref="L489:L490"/>
    <mergeCell ref="L492:L493"/>
    <mergeCell ref="L499:L500"/>
    <mergeCell ref="Y414:Y429"/>
  </mergeCells>
  <dataValidations count="4">
    <dataValidation type="list" allowBlank="1" showInputMessage="1" showErrorMessage="1" sqref="M5:M26 M102:M104">
      <formula1>"固定资产,生物资产,权益类资产,其他资产"</formula1>
    </dataValidation>
    <dataValidation type="list" allowBlank="1" showInputMessage="1" showErrorMessage="1" sqref="P5:P34 P38:P62 P102:P104">
      <formula1>"正常,损坏,损毁"</formula1>
    </dataValidation>
    <dataValidation type="list" allowBlank="1" showInputMessage="1" showErrorMessage="1" sqref="T5:T10">
      <formula1>"正常,低效,闲置"</formula1>
    </dataValidation>
    <dataValidation allowBlank="1" showInputMessage="1" showErrorMessage="1" sqref="T11:T465 T499:T500"/>
  </dataValidation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Y116"/>
  <sheetViews>
    <sheetView zoomScale="70" zoomScaleNormal="70" workbookViewId="0">
      <pane xSplit="4" ySplit="4" topLeftCell="K5" activePane="bottomRight" state="frozen"/>
      <selection/>
      <selection pane="topRight"/>
      <selection pane="bottomLeft"/>
      <selection pane="bottomRight" activeCell="V106" sqref="V106"/>
    </sheetView>
  </sheetViews>
  <sheetFormatPr defaultColWidth="8.9" defaultRowHeight="13.5"/>
  <cols>
    <col min="1" max="1" width="21.7416666666667" style="4" customWidth="1"/>
    <col min="2" max="2" width="10.45" style="4" customWidth="1"/>
    <col min="3" max="3" width="21.05" style="4" customWidth="1"/>
    <col min="4" max="4" width="24.4416666666667" style="4" customWidth="1"/>
    <col min="5" max="5" width="15.5583333333333" style="4" customWidth="1"/>
    <col min="6" max="6" width="18.3" style="5" customWidth="1"/>
    <col min="7" max="7" width="13.6666666666667" style="4" customWidth="1"/>
    <col min="8" max="8" width="10.1" style="4" customWidth="1"/>
    <col min="9" max="9" width="13.8583333333333" style="6" customWidth="1"/>
    <col min="10" max="10" width="20.8666666666667" style="6" customWidth="1"/>
    <col min="11" max="11" width="17.5083333333333" style="6" customWidth="1"/>
    <col min="12" max="12" width="20" style="6" customWidth="1"/>
    <col min="13" max="13" width="14.3833333333333" style="4" customWidth="1"/>
    <col min="14" max="16" width="14.5583333333333" style="4" customWidth="1"/>
    <col min="17" max="18" width="10.4416666666667" style="4" customWidth="1"/>
    <col min="19" max="19" width="14" style="4" customWidth="1"/>
    <col min="20" max="20" width="11.3333333333333" style="4" customWidth="1"/>
    <col min="21" max="21" width="22.0916666666667" style="5" customWidth="1"/>
    <col min="22" max="24" width="13.4416666666667" style="7" customWidth="1"/>
    <col min="25" max="25" width="14.3333333333333" style="7" customWidth="1"/>
    <col min="26" max="16384" width="8.9" style="7"/>
  </cols>
  <sheetData>
    <row r="1" s="1" customFormat="1" ht="17" customHeight="1" spans="1:25">
      <c r="A1" s="8" t="s">
        <v>6868</v>
      </c>
      <c r="B1" s="8"/>
      <c r="C1" s="8"/>
      <c r="D1" s="9"/>
      <c r="E1" s="9"/>
      <c r="F1" s="10"/>
      <c r="G1" s="11"/>
      <c r="H1" s="9"/>
      <c r="I1" s="12"/>
      <c r="J1" s="13"/>
      <c r="K1" s="13"/>
      <c r="L1" s="13"/>
      <c r="M1" s="9"/>
      <c r="N1" s="9"/>
      <c r="O1" s="9"/>
      <c r="P1" s="9"/>
      <c r="Q1" s="9"/>
      <c r="R1" s="9"/>
      <c r="S1" s="9"/>
      <c r="T1" s="9"/>
      <c r="U1" s="10"/>
    </row>
    <row r="2" s="2" customFormat="1" ht="19" customHeight="1" spans="1:25">
      <c r="A2" s="14" t="s">
        <v>6869</v>
      </c>
      <c r="B2" s="14"/>
      <c r="C2" s="14"/>
      <c r="D2" s="14"/>
      <c r="E2" s="14"/>
      <c r="F2" s="15"/>
      <c r="G2" s="15"/>
      <c r="H2" s="14"/>
      <c r="I2" s="16"/>
      <c r="J2" s="16"/>
      <c r="K2" s="16"/>
      <c r="L2" s="16"/>
      <c r="M2" s="14"/>
      <c r="N2" s="14"/>
      <c r="O2" s="14"/>
      <c r="P2" s="14"/>
      <c r="Q2" s="14"/>
      <c r="R2" s="14"/>
      <c r="S2" s="14"/>
      <c r="T2" s="14"/>
      <c r="U2" s="15"/>
      <c r="V2" s="14"/>
      <c r="W2" s="14"/>
      <c r="X2" s="14"/>
      <c r="Y2" s="14"/>
    </row>
    <row r="3" s="3" customFormat="1" ht="29" customHeight="1" spans="1:25">
      <c r="A3" s="17" t="s">
        <v>2043</v>
      </c>
      <c r="B3" s="18" t="s">
        <v>1976</v>
      </c>
      <c r="C3" s="18" t="s">
        <v>6870</v>
      </c>
      <c r="D3" s="18" t="s">
        <v>6826</v>
      </c>
      <c r="E3" s="18" t="s">
        <v>2046</v>
      </c>
      <c r="F3" s="18" t="s">
        <v>6827</v>
      </c>
      <c r="G3" s="18" t="s">
        <v>2048</v>
      </c>
      <c r="H3" s="18" t="s">
        <v>2049</v>
      </c>
      <c r="I3" s="19" t="s">
        <v>1978</v>
      </c>
      <c r="J3" s="19" t="s">
        <v>6829</v>
      </c>
      <c r="K3" s="19" t="s">
        <v>6830</v>
      </c>
      <c r="L3" s="19" t="s">
        <v>6831</v>
      </c>
      <c r="M3" s="18" t="s">
        <v>2053</v>
      </c>
      <c r="N3" s="18" t="s">
        <v>2054</v>
      </c>
      <c r="O3" s="18" t="s">
        <v>1981</v>
      </c>
      <c r="P3" s="20" t="s">
        <v>2056</v>
      </c>
      <c r="Q3" s="21" t="s">
        <v>2057</v>
      </c>
      <c r="R3" s="21" t="s">
        <v>2058</v>
      </c>
      <c r="S3" s="22" t="s">
        <v>6833</v>
      </c>
      <c r="T3" s="23" t="s">
        <v>6834</v>
      </c>
      <c r="U3" s="18" t="s">
        <v>6871</v>
      </c>
      <c r="V3" s="18" t="s">
        <v>6872</v>
      </c>
      <c r="W3" s="18" t="s">
        <v>6873</v>
      </c>
      <c r="X3" s="18" t="s">
        <v>6874</v>
      </c>
      <c r="Y3" s="18" t="s">
        <v>630</v>
      </c>
    </row>
    <row r="4" s="3" customFormat="1" ht="30" customHeight="1" spans="1:25">
      <c r="A4" s="24" t="s">
        <v>6839</v>
      </c>
      <c r="B4" s="24"/>
      <c r="C4" s="24" t="s">
        <v>6840</v>
      </c>
      <c r="D4" s="24" t="s">
        <v>2062</v>
      </c>
      <c r="E4" s="24" t="s">
        <v>6841</v>
      </c>
      <c r="F4" s="24"/>
      <c r="G4" s="24"/>
      <c r="H4" s="24" t="s">
        <v>2064</v>
      </c>
      <c r="I4" s="25"/>
      <c r="J4" s="25" t="s">
        <v>2065</v>
      </c>
      <c r="K4" s="25" t="s">
        <v>2066</v>
      </c>
      <c r="L4" s="25" t="s">
        <v>6875</v>
      </c>
      <c r="M4" s="24" t="s">
        <v>6842</v>
      </c>
      <c r="N4" s="24" t="s">
        <v>2069</v>
      </c>
      <c r="O4" s="24" t="s">
        <v>6843</v>
      </c>
      <c r="P4" s="26" t="s">
        <v>6876</v>
      </c>
      <c r="Q4" s="27" t="s">
        <v>2071</v>
      </c>
      <c r="R4" s="27" t="s">
        <v>2072</v>
      </c>
      <c r="S4" s="28" t="s">
        <v>2073</v>
      </c>
      <c r="T4" s="29" t="s">
        <v>6844</v>
      </c>
      <c r="U4" s="24"/>
      <c r="V4" s="24"/>
      <c r="W4" s="24" t="s">
        <v>6845</v>
      </c>
      <c r="X4" s="24" t="s">
        <v>6877</v>
      </c>
      <c r="Y4" s="24"/>
    </row>
    <row r="5" customFormat="1" ht="23" customHeight="1" spans="1:25">
      <c r="A5" s="30" t="s">
        <v>774</v>
      </c>
      <c r="B5" s="31" t="s">
        <v>20</v>
      </c>
      <c r="C5" s="31" t="s">
        <v>2265</v>
      </c>
      <c r="D5" s="31" t="s">
        <v>2266</v>
      </c>
      <c r="E5" s="32">
        <v>41791</v>
      </c>
      <c r="F5" s="31" t="s">
        <v>871</v>
      </c>
      <c r="G5" s="31" t="s">
        <v>2078</v>
      </c>
      <c r="H5" s="33">
        <v>10</v>
      </c>
      <c r="I5" s="33">
        <v>20</v>
      </c>
      <c r="J5" s="34">
        <v>691538.461538461</v>
      </c>
      <c r="K5" s="34">
        <v>656961.538461538</v>
      </c>
      <c r="L5" s="34">
        <v>34576.923076923</v>
      </c>
      <c r="M5" s="33" t="s">
        <v>2079</v>
      </c>
      <c r="N5" s="33" t="s">
        <v>2089</v>
      </c>
      <c r="O5" s="33" t="s">
        <v>1997</v>
      </c>
      <c r="P5" s="33" t="s">
        <v>2196</v>
      </c>
      <c r="Q5" s="33" t="s">
        <v>2082</v>
      </c>
      <c r="R5" s="33" t="s">
        <v>2267</v>
      </c>
      <c r="S5" s="33" t="s">
        <v>2084</v>
      </c>
      <c r="T5" s="33" t="s">
        <v>2083</v>
      </c>
      <c r="U5" s="35" t="s">
        <v>778</v>
      </c>
      <c r="V5" s="36" t="s">
        <v>664</v>
      </c>
      <c r="W5" s="36" t="s">
        <v>79</v>
      </c>
      <c r="X5" s="36" t="s">
        <v>664</v>
      </c>
      <c r="Y5" s="37"/>
    </row>
    <row r="6" customFormat="1" ht="23" customHeight="1" spans="1:25">
      <c r="A6" s="30" t="s">
        <v>774</v>
      </c>
      <c r="B6" s="31" t="s">
        <v>20</v>
      </c>
      <c r="C6" s="31" t="s">
        <v>2268</v>
      </c>
      <c r="D6" s="31" t="s">
        <v>2269</v>
      </c>
      <c r="E6" s="32">
        <v>41791</v>
      </c>
      <c r="F6" s="31" t="s">
        <v>1201</v>
      </c>
      <c r="G6" s="31" t="s">
        <v>2078</v>
      </c>
      <c r="H6" s="33">
        <v>10</v>
      </c>
      <c r="I6" s="33">
        <v>35</v>
      </c>
      <c r="J6" s="34">
        <v>826666.666666667</v>
      </c>
      <c r="K6" s="34">
        <v>785333.333333334</v>
      </c>
      <c r="L6" s="34">
        <v>41333.3333333334</v>
      </c>
      <c r="M6" s="33" t="s">
        <v>2079</v>
      </c>
      <c r="N6" s="33" t="s">
        <v>2089</v>
      </c>
      <c r="O6" s="33" t="s">
        <v>1997</v>
      </c>
      <c r="P6" s="33" t="s">
        <v>2196</v>
      </c>
      <c r="Q6" s="33" t="s">
        <v>2082</v>
      </c>
      <c r="R6" s="33" t="s">
        <v>2267</v>
      </c>
      <c r="S6" s="33" t="s">
        <v>2084</v>
      </c>
      <c r="T6" s="33" t="s">
        <v>2083</v>
      </c>
      <c r="U6" s="35" t="s">
        <v>778</v>
      </c>
      <c r="V6" s="36" t="s">
        <v>664</v>
      </c>
      <c r="W6" s="36" t="s">
        <v>79</v>
      </c>
      <c r="X6" s="36" t="s">
        <v>664</v>
      </c>
      <c r="Y6" s="37"/>
    </row>
    <row r="7" customFormat="1" ht="23" customHeight="1" spans="1:25">
      <c r="A7" s="30" t="s">
        <v>774</v>
      </c>
      <c r="B7" s="31" t="s">
        <v>20</v>
      </c>
      <c r="C7" s="31" t="s">
        <v>2270</v>
      </c>
      <c r="D7" s="31" t="s">
        <v>2271</v>
      </c>
      <c r="E7" s="32">
        <v>41791</v>
      </c>
      <c r="F7" s="31" t="s">
        <v>2272</v>
      </c>
      <c r="G7" s="31" t="s">
        <v>2243</v>
      </c>
      <c r="H7" s="33">
        <v>10</v>
      </c>
      <c r="I7" s="33">
        <v>1</v>
      </c>
      <c r="J7" s="34">
        <v>271794.871794872</v>
      </c>
      <c r="K7" s="34">
        <v>258205.128205128</v>
      </c>
      <c r="L7" s="34">
        <v>13589.7435897436</v>
      </c>
      <c r="M7" s="33" t="s">
        <v>2079</v>
      </c>
      <c r="N7" s="33" t="s">
        <v>2089</v>
      </c>
      <c r="O7" s="33" t="s">
        <v>1997</v>
      </c>
      <c r="P7" s="33" t="s">
        <v>2196</v>
      </c>
      <c r="Q7" s="33" t="s">
        <v>2082</v>
      </c>
      <c r="R7" s="33" t="s">
        <v>2267</v>
      </c>
      <c r="S7" s="33" t="s">
        <v>2084</v>
      </c>
      <c r="T7" s="33" t="s">
        <v>2083</v>
      </c>
      <c r="U7" s="35" t="s">
        <v>778</v>
      </c>
      <c r="V7" s="36" t="s">
        <v>664</v>
      </c>
      <c r="W7" s="36" t="s">
        <v>79</v>
      </c>
      <c r="X7" s="36" t="s">
        <v>664</v>
      </c>
      <c r="Y7" s="37"/>
    </row>
    <row r="8" customFormat="1" ht="23" customHeight="1" spans="1:25">
      <c r="A8" s="30" t="s">
        <v>779</v>
      </c>
      <c r="B8" s="31" t="s">
        <v>20</v>
      </c>
      <c r="C8" s="31" t="s">
        <v>2273</v>
      </c>
      <c r="D8" s="31" t="s">
        <v>2274</v>
      </c>
      <c r="E8" s="32">
        <v>41609</v>
      </c>
      <c r="F8" s="31" t="s">
        <v>780</v>
      </c>
      <c r="G8" s="31" t="s">
        <v>2078</v>
      </c>
      <c r="H8" s="33">
        <v>10</v>
      </c>
      <c r="I8" s="33">
        <v>1</v>
      </c>
      <c r="J8" s="34">
        <v>420000</v>
      </c>
      <c r="K8" s="34">
        <v>399000</v>
      </c>
      <c r="L8" s="34">
        <v>21000</v>
      </c>
      <c r="M8" s="33" t="s">
        <v>2079</v>
      </c>
      <c r="N8" s="33" t="s">
        <v>2089</v>
      </c>
      <c r="O8" s="33" t="s">
        <v>1997</v>
      </c>
      <c r="P8" s="33" t="s">
        <v>2081</v>
      </c>
      <c r="Q8" s="33" t="s">
        <v>2082</v>
      </c>
      <c r="R8" s="33" t="s">
        <v>2083</v>
      </c>
      <c r="S8" s="33" t="s">
        <v>2084</v>
      </c>
      <c r="T8" s="33" t="s">
        <v>2083</v>
      </c>
      <c r="U8" s="35" t="s">
        <v>782</v>
      </c>
      <c r="V8" s="36" t="s">
        <v>664</v>
      </c>
      <c r="W8" s="36" t="s">
        <v>79</v>
      </c>
      <c r="X8" s="36" t="s">
        <v>664</v>
      </c>
      <c r="Y8" s="37"/>
    </row>
    <row r="9" customFormat="1" ht="23" customHeight="1" spans="1:25">
      <c r="A9" s="30" t="s">
        <v>864</v>
      </c>
      <c r="B9" s="31" t="s">
        <v>20</v>
      </c>
      <c r="C9" s="31" t="s">
        <v>2371</v>
      </c>
      <c r="D9" s="31" t="s">
        <v>2372</v>
      </c>
      <c r="E9" s="32">
        <v>41974</v>
      </c>
      <c r="F9" s="31" t="s">
        <v>865</v>
      </c>
      <c r="G9" s="38" t="s">
        <v>2373</v>
      </c>
      <c r="H9" s="33">
        <v>20</v>
      </c>
      <c r="I9" s="33">
        <v>1</v>
      </c>
      <c r="J9" s="34">
        <v>729300</v>
      </c>
      <c r="K9" s="34">
        <v>346417.5</v>
      </c>
      <c r="L9" s="34">
        <v>382882.5</v>
      </c>
      <c r="M9" s="33" t="s">
        <v>2079</v>
      </c>
      <c r="N9" s="33" t="s">
        <v>2080</v>
      </c>
      <c r="O9" s="33" t="s">
        <v>1997</v>
      </c>
      <c r="P9" s="39" t="s">
        <v>2196</v>
      </c>
      <c r="Q9" s="39" t="s">
        <v>2082</v>
      </c>
      <c r="R9" s="39" t="s">
        <v>2196</v>
      </c>
      <c r="S9" s="39" t="s">
        <v>2084</v>
      </c>
      <c r="T9" s="39" t="s">
        <v>2083</v>
      </c>
      <c r="U9" s="35" t="s">
        <v>863</v>
      </c>
      <c r="V9" s="36" t="s">
        <v>664</v>
      </c>
      <c r="W9" s="36" t="s">
        <v>79</v>
      </c>
      <c r="X9" s="36" t="s">
        <v>664</v>
      </c>
      <c r="Y9" s="37"/>
    </row>
    <row r="10" customFormat="1" ht="23" customHeight="1" spans="1:25">
      <c r="A10" s="30" t="s">
        <v>864</v>
      </c>
      <c r="B10" s="31" t="s">
        <v>20</v>
      </c>
      <c r="C10" s="31" t="s">
        <v>2374</v>
      </c>
      <c r="D10" s="31" t="s">
        <v>2375</v>
      </c>
      <c r="E10" s="32">
        <v>41974</v>
      </c>
      <c r="F10" s="31" t="s">
        <v>865</v>
      </c>
      <c r="G10" s="31" t="s">
        <v>2092</v>
      </c>
      <c r="H10" s="33">
        <v>5</v>
      </c>
      <c r="I10" s="33">
        <v>1</v>
      </c>
      <c r="J10" s="34">
        <v>27500</v>
      </c>
      <c r="K10" s="34">
        <v>26125</v>
      </c>
      <c r="L10" s="34">
        <v>1375</v>
      </c>
      <c r="M10" s="33" t="s">
        <v>2079</v>
      </c>
      <c r="N10" s="33" t="s">
        <v>2110</v>
      </c>
      <c r="O10" s="33" t="s">
        <v>1997</v>
      </c>
      <c r="P10" s="39" t="s">
        <v>2196</v>
      </c>
      <c r="Q10" s="39" t="s">
        <v>2082</v>
      </c>
      <c r="R10" s="39" t="s">
        <v>2196</v>
      </c>
      <c r="S10" s="39" t="s">
        <v>2084</v>
      </c>
      <c r="T10" s="39" t="s">
        <v>2083</v>
      </c>
      <c r="U10" s="35" t="s">
        <v>863</v>
      </c>
      <c r="V10" s="36" t="s">
        <v>664</v>
      </c>
      <c r="W10" s="36" t="s">
        <v>79</v>
      </c>
      <c r="X10" s="36" t="s">
        <v>664</v>
      </c>
      <c r="Y10" s="37"/>
    </row>
    <row r="11" customFormat="1" ht="23" customHeight="1" spans="1:25">
      <c r="A11" s="30" t="s">
        <v>864</v>
      </c>
      <c r="B11" s="31" t="s">
        <v>20</v>
      </c>
      <c r="C11" s="31" t="s">
        <v>2376</v>
      </c>
      <c r="D11" s="31" t="s">
        <v>2094</v>
      </c>
      <c r="E11" s="32">
        <v>41974</v>
      </c>
      <c r="F11" s="31" t="s">
        <v>865</v>
      </c>
      <c r="G11" s="31" t="s">
        <v>2092</v>
      </c>
      <c r="H11" s="33">
        <v>10</v>
      </c>
      <c r="I11" s="33">
        <v>4</v>
      </c>
      <c r="J11" s="34">
        <v>13200</v>
      </c>
      <c r="K11" s="34">
        <v>12540</v>
      </c>
      <c r="L11" s="34">
        <v>660</v>
      </c>
      <c r="M11" s="33" t="s">
        <v>2079</v>
      </c>
      <c r="N11" s="33" t="s">
        <v>2096</v>
      </c>
      <c r="O11" s="33" t="s">
        <v>1997</v>
      </c>
      <c r="P11" s="39" t="s">
        <v>2196</v>
      </c>
      <c r="Q11" s="39" t="s">
        <v>2082</v>
      </c>
      <c r="R11" s="39" t="s">
        <v>2196</v>
      </c>
      <c r="S11" s="39" t="s">
        <v>2084</v>
      </c>
      <c r="T11" s="39" t="s">
        <v>2083</v>
      </c>
      <c r="U11" s="35" t="s">
        <v>863</v>
      </c>
      <c r="V11" s="36" t="s">
        <v>664</v>
      </c>
      <c r="W11" s="36" t="s">
        <v>79</v>
      </c>
      <c r="X11" s="36" t="s">
        <v>664</v>
      </c>
      <c r="Y11" s="37"/>
    </row>
    <row r="12" customFormat="1" ht="23" customHeight="1" spans="1:25">
      <c r="A12" s="30" t="s">
        <v>950</v>
      </c>
      <c r="B12" s="31" t="s">
        <v>20</v>
      </c>
      <c r="C12" s="31" t="s">
        <v>2517</v>
      </c>
      <c r="D12" s="31" t="s">
        <v>2518</v>
      </c>
      <c r="E12" s="32">
        <v>42491</v>
      </c>
      <c r="F12" s="31" t="s">
        <v>951</v>
      </c>
      <c r="G12" s="31" t="s">
        <v>2519</v>
      </c>
      <c r="H12" s="33">
        <v>20</v>
      </c>
      <c r="I12" s="40">
        <v>1</v>
      </c>
      <c r="J12" s="34">
        <v>393739.937566999</v>
      </c>
      <c r="K12" s="34">
        <v>160531.053712212</v>
      </c>
      <c r="L12" s="34">
        <v>233208.883854787</v>
      </c>
      <c r="M12" s="33" t="s">
        <v>2079</v>
      </c>
      <c r="N12" s="33" t="s">
        <v>2080</v>
      </c>
      <c r="O12" s="33" t="s">
        <v>1997</v>
      </c>
      <c r="P12" s="33" t="s">
        <v>2081</v>
      </c>
      <c r="Q12" s="33" t="s">
        <v>2103</v>
      </c>
      <c r="R12" s="33" t="s">
        <v>2104</v>
      </c>
      <c r="S12" s="33" t="s">
        <v>2084</v>
      </c>
      <c r="T12" s="41" t="s">
        <v>2159</v>
      </c>
      <c r="U12" s="35" t="s">
        <v>953</v>
      </c>
      <c r="V12" s="36" t="s">
        <v>664</v>
      </c>
      <c r="W12" s="36" t="s">
        <v>79</v>
      </c>
      <c r="X12" s="36" t="s">
        <v>664</v>
      </c>
      <c r="Y12" s="42"/>
    </row>
    <row r="13" customFormat="1" ht="23" customHeight="1" spans="1:25">
      <c r="A13" s="30" t="s">
        <v>950</v>
      </c>
      <c r="B13" s="31" t="s">
        <v>20</v>
      </c>
      <c r="C13" s="31" t="s">
        <v>2520</v>
      </c>
      <c r="D13" s="31" t="s">
        <v>2521</v>
      </c>
      <c r="E13" s="32">
        <v>42491</v>
      </c>
      <c r="F13" s="31" t="s">
        <v>951</v>
      </c>
      <c r="G13" s="31" t="s">
        <v>2519</v>
      </c>
      <c r="H13" s="33">
        <v>10</v>
      </c>
      <c r="I13" s="40">
        <v>1</v>
      </c>
      <c r="J13" s="34">
        <v>403609.371728572</v>
      </c>
      <c r="K13" s="34">
        <v>329109.80853034</v>
      </c>
      <c r="L13" s="34">
        <v>74499.5631982323</v>
      </c>
      <c r="M13" s="33" t="s">
        <v>2079</v>
      </c>
      <c r="N13" s="33" t="s">
        <v>2089</v>
      </c>
      <c r="O13" s="33" t="s">
        <v>1997</v>
      </c>
      <c r="P13" s="33" t="s">
        <v>2081</v>
      </c>
      <c r="Q13" s="33" t="s">
        <v>2103</v>
      </c>
      <c r="R13" s="33" t="s">
        <v>2104</v>
      </c>
      <c r="S13" s="33" t="s">
        <v>2084</v>
      </c>
      <c r="T13" s="41" t="s">
        <v>2159</v>
      </c>
      <c r="U13" s="35" t="s">
        <v>953</v>
      </c>
      <c r="V13" s="36" t="s">
        <v>664</v>
      </c>
      <c r="W13" s="36" t="s">
        <v>79</v>
      </c>
      <c r="X13" s="36" t="s">
        <v>664</v>
      </c>
      <c r="Y13" s="42"/>
    </row>
    <row r="14" customFormat="1" ht="23" customHeight="1" spans="1:25">
      <c r="A14" s="30" t="s">
        <v>950</v>
      </c>
      <c r="B14" s="31" t="s">
        <v>20</v>
      </c>
      <c r="C14" s="31" t="s">
        <v>2522</v>
      </c>
      <c r="D14" s="31" t="s">
        <v>2523</v>
      </c>
      <c r="E14" s="32">
        <v>42491</v>
      </c>
      <c r="F14" s="31" t="s">
        <v>951</v>
      </c>
      <c r="G14" s="31" t="s">
        <v>2524</v>
      </c>
      <c r="H14" s="33">
        <v>20</v>
      </c>
      <c r="I14" s="40">
        <v>1</v>
      </c>
      <c r="J14" s="34">
        <v>92466.5873367912</v>
      </c>
      <c r="K14" s="34">
        <v>37699.3982121042</v>
      </c>
      <c r="L14" s="34">
        <v>54767.189124687</v>
      </c>
      <c r="M14" s="33" t="s">
        <v>2079</v>
      </c>
      <c r="N14" s="33" t="s">
        <v>2080</v>
      </c>
      <c r="O14" s="33" t="s">
        <v>1997</v>
      </c>
      <c r="P14" s="33" t="s">
        <v>2081</v>
      </c>
      <c r="Q14" s="33" t="s">
        <v>2103</v>
      </c>
      <c r="R14" s="33" t="s">
        <v>2104</v>
      </c>
      <c r="S14" s="33" t="s">
        <v>2084</v>
      </c>
      <c r="T14" s="41" t="s">
        <v>2159</v>
      </c>
      <c r="U14" s="35" t="s">
        <v>953</v>
      </c>
      <c r="V14" s="36" t="s">
        <v>664</v>
      </c>
      <c r="W14" s="36" t="s">
        <v>79</v>
      </c>
      <c r="X14" s="36" t="s">
        <v>664</v>
      </c>
      <c r="Y14" s="42"/>
    </row>
    <row r="15" customFormat="1" ht="23" customHeight="1" spans="1:25">
      <c r="A15" s="30" t="s">
        <v>950</v>
      </c>
      <c r="B15" s="31" t="s">
        <v>20</v>
      </c>
      <c r="C15" s="31" t="s">
        <v>2525</v>
      </c>
      <c r="D15" s="31" t="s">
        <v>2526</v>
      </c>
      <c r="E15" s="32">
        <v>42491</v>
      </c>
      <c r="F15" s="31" t="s">
        <v>951</v>
      </c>
      <c r="G15" s="31" t="s">
        <v>2527</v>
      </c>
      <c r="H15" s="33">
        <v>20</v>
      </c>
      <c r="I15" s="40">
        <v>1</v>
      </c>
      <c r="J15" s="34">
        <v>43721.5160852611</v>
      </c>
      <c r="K15" s="34">
        <v>17825.6264539283</v>
      </c>
      <c r="L15" s="34">
        <v>25895.8896313328</v>
      </c>
      <c r="M15" s="33" t="s">
        <v>2079</v>
      </c>
      <c r="N15" s="33" t="s">
        <v>2080</v>
      </c>
      <c r="O15" s="33" t="s">
        <v>1997</v>
      </c>
      <c r="P15" s="33" t="s">
        <v>2081</v>
      </c>
      <c r="Q15" s="33" t="s">
        <v>2103</v>
      </c>
      <c r="R15" s="33" t="s">
        <v>2104</v>
      </c>
      <c r="S15" s="33" t="s">
        <v>2084</v>
      </c>
      <c r="T15" s="41" t="s">
        <v>2159</v>
      </c>
      <c r="U15" s="35" t="s">
        <v>953</v>
      </c>
      <c r="V15" s="36" t="s">
        <v>664</v>
      </c>
      <c r="W15" s="36" t="s">
        <v>79</v>
      </c>
      <c r="X15" s="36" t="s">
        <v>664</v>
      </c>
      <c r="Y15" s="42"/>
    </row>
    <row r="16" customFormat="1" ht="23" customHeight="1" spans="1:25">
      <c r="A16" s="30" t="s">
        <v>950</v>
      </c>
      <c r="B16" s="31" t="s">
        <v>20</v>
      </c>
      <c r="C16" s="31" t="s">
        <v>2528</v>
      </c>
      <c r="D16" s="31" t="s">
        <v>2529</v>
      </c>
      <c r="E16" s="32">
        <v>42491</v>
      </c>
      <c r="F16" s="31" t="s">
        <v>951</v>
      </c>
      <c r="G16" s="31" t="s">
        <v>2530</v>
      </c>
      <c r="H16" s="33">
        <v>10</v>
      </c>
      <c r="I16" s="40">
        <v>1</v>
      </c>
      <c r="J16" s="34">
        <v>148745.287282376</v>
      </c>
      <c r="K16" s="34">
        <v>121289.386338171</v>
      </c>
      <c r="L16" s="34">
        <v>27455.9009442052</v>
      </c>
      <c r="M16" s="33" t="s">
        <v>2079</v>
      </c>
      <c r="N16" s="33" t="s">
        <v>2089</v>
      </c>
      <c r="O16" s="33" t="s">
        <v>1997</v>
      </c>
      <c r="P16" s="33" t="s">
        <v>2081</v>
      </c>
      <c r="Q16" s="33" t="s">
        <v>2103</v>
      </c>
      <c r="R16" s="33" t="s">
        <v>2104</v>
      </c>
      <c r="S16" s="33" t="s">
        <v>2084</v>
      </c>
      <c r="T16" s="41" t="s">
        <v>2159</v>
      </c>
      <c r="U16" s="35" t="s">
        <v>953</v>
      </c>
      <c r="V16" s="36" t="s">
        <v>664</v>
      </c>
      <c r="W16" s="36" t="s">
        <v>79</v>
      </c>
      <c r="X16" s="36" t="s">
        <v>664</v>
      </c>
      <c r="Y16" s="42"/>
    </row>
    <row r="17" customFormat="1" ht="23" customHeight="1" spans="1:25">
      <c r="A17" s="30" t="s">
        <v>950</v>
      </c>
      <c r="B17" s="31" t="s">
        <v>20</v>
      </c>
      <c r="C17" s="31" t="s">
        <v>2531</v>
      </c>
      <c r="D17" s="31" t="s">
        <v>2532</v>
      </c>
      <c r="E17" s="32">
        <v>42491</v>
      </c>
      <c r="F17" s="31" t="s">
        <v>951</v>
      </c>
      <c r="G17" s="31" t="s">
        <v>2169</v>
      </c>
      <c r="H17" s="33">
        <v>10</v>
      </c>
      <c r="I17" s="40">
        <v>1</v>
      </c>
      <c r="J17" s="34">
        <v>60000</v>
      </c>
      <c r="K17" s="34">
        <v>48925</v>
      </c>
      <c r="L17" s="34">
        <v>11075</v>
      </c>
      <c r="M17" s="33" t="s">
        <v>2079</v>
      </c>
      <c r="N17" s="33" t="s">
        <v>2096</v>
      </c>
      <c r="O17" s="33" t="s">
        <v>1997</v>
      </c>
      <c r="P17" s="33" t="s">
        <v>2081</v>
      </c>
      <c r="Q17" s="33" t="s">
        <v>2103</v>
      </c>
      <c r="R17" s="33" t="s">
        <v>2104</v>
      </c>
      <c r="S17" s="33" t="s">
        <v>2084</v>
      </c>
      <c r="T17" s="41" t="s">
        <v>2159</v>
      </c>
      <c r="U17" s="35" t="s">
        <v>953</v>
      </c>
      <c r="V17" s="36" t="s">
        <v>664</v>
      </c>
      <c r="W17" s="36" t="s">
        <v>79</v>
      </c>
      <c r="X17" s="36" t="s">
        <v>664</v>
      </c>
      <c r="Y17" s="42"/>
    </row>
    <row r="18" customFormat="1" ht="23" customHeight="1" spans="1:25">
      <c r="A18" s="30" t="s">
        <v>950</v>
      </c>
      <c r="B18" s="31" t="s">
        <v>20</v>
      </c>
      <c r="C18" s="31" t="s">
        <v>2533</v>
      </c>
      <c r="D18" s="31" t="s">
        <v>2534</v>
      </c>
      <c r="E18" s="32">
        <v>42491</v>
      </c>
      <c r="F18" s="31" t="s">
        <v>951</v>
      </c>
      <c r="G18" s="31" t="s">
        <v>2092</v>
      </c>
      <c r="H18" s="33">
        <v>10</v>
      </c>
      <c r="I18" s="40">
        <v>1</v>
      </c>
      <c r="J18" s="34">
        <v>82000</v>
      </c>
      <c r="K18" s="34">
        <v>66864.1666666667</v>
      </c>
      <c r="L18" s="34">
        <v>15135.8333333333</v>
      </c>
      <c r="M18" s="33" t="s">
        <v>2079</v>
      </c>
      <c r="N18" s="33" t="s">
        <v>2096</v>
      </c>
      <c r="O18" s="33" t="s">
        <v>1997</v>
      </c>
      <c r="P18" s="33" t="s">
        <v>2081</v>
      </c>
      <c r="Q18" s="33" t="s">
        <v>2103</v>
      </c>
      <c r="R18" s="33" t="s">
        <v>2104</v>
      </c>
      <c r="S18" s="33" t="s">
        <v>2084</v>
      </c>
      <c r="T18" s="41" t="s">
        <v>2159</v>
      </c>
      <c r="U18" s="35" t="s">
        <v>953</v>
      </c>
      <c r="V18" s="36" t="s">
        <v>664</v>
      </c>
      <c r="W18" s="36" t="s">
        <v>79</v>
      </c>
      <c r="X18" s="36" t="s">
        <v>664</v>
      </c>
      <c r="Y18" s="42"/>
    </row>
    <row r="19" customFormat="1" ht="23" customHeight="1" spans="1:25">
      <c r="A19" s="30" t="s">
        <v>950</v>
      </c>
      <c r="B19" s="31" t="s">
        <v>20</v>
      </c>
      <c r="C19" s="31" t="s">
        <v>2535</v>
      </c>
      <c r="D19" s="31" t="s">
        <v>2536</v>
      </c>
      <c r="E19" s="32">
        <v>42491</v>
      </c>
      <c r="F19" s="31" t="s">
        <v>951</v>
      </c>
      <c r="G19" s="31" t="s">
        <v>2092</v>
      </c>
      <c r="H19" s="33">
        <v>10</v>
      </c>
      <c r="I19" s="40">
        <v>1</v>
      </c>
      <c r="J19" s="34">
        <v>32000</v>
      </c>
      <c r="K19" s="34">
        <v>26093.3333333333</v>
      </c>
      <c r="L19" s="34">
        <v>5906.66666666667</v>
      </c>
      <c r="M19" s="33" t="s">
        <v>2079</v>
      </c>
      <c r="N19" s="33" t="s">
        <v>2096</v>
      </c>
      <c r="O19" s="33" t="s">
        <v>1997</v>
      </c>
      <c r="P19" s="33" t="s">
        <v>2081</v>
      </c>
      <c r="Q19" s="33" t="s">
        <v>2103</v>
      </c>
      <c r="R19" s="33" t="s">
        <v>2104</v>
      </c>
      <c r="S19" s="33" t="s">
        <v>2084</v>
      </c>
      <c r="T19" s="41" t="s">
        <v>2159</v>
      </c>
      <c r="U19" s="35" t="s">
        <v>953</v>
      </c>
      <c r="V19" s="36" t="s">
        <v>664</v>
      </c>
      <c r="W19" s="36" t="s">
        <v>79</v>
      </c>
      <c r="X19" s="36" t="s">
        <v>664</v>
      </c>
      <c r="Y19" s="42"/>
    </row>
    <row r="20" customFormat="1" ht="23" customHeight="1" spans="1:25">
      <c r="A20" s="30" t="s">
        <v>950</v>
      </c>
      <c r="B20" s="31" t="s">
        <v>20</v>
      </c>
      <c r="C20" s="31" t="s">
        <v>2537</v>
      </c>
      <c r="D20" s="31" t="s">
        <v>2538</v>
      </c>
      <c r="E20" s="32">
        <v>42491</v>
      </c>
      <c r="F20" s="31" t="s">
        <v>951</v>
      </c>
      <c r="G20" s="31" t="s">
        <v>2092</v>
      </c>
      <c r="H20" s="33">
        <v>10</v>
      </c>
      <c r="I20" s="40">
        <v>1</v>
      </c>
      <c r="J20" s="34">
        <v>24000</v>
      </c>
      <c r="K20" s="34">
        <v>19570</v>
      </c>
      <c r="L20" s="34">
        <v>4430</v>
      </c>
      <c r="M20" s="33" t="s">
        <v>2079</v>
      </c>
      <c r="N20" s="33" t="s">
        <v>2096</v>
      </c>
      <c r="O20" s="33" t="s">
        <v>1997</v>
      </c>
      <c r="P20" s="33" t="s">
        <v>2081</v>
      </c>
      <c r="Q20" s="33" t="s">
        <v>2103</v>
      </c>
      <c r="R20" s="33" t="s">
        <v>2104</v>
      </c>
      <c r="S20" s="33" t="s">
        <v>2084</v>
      </c>
      <c r="T20" s="41" t="s">
        <v>2159</v>
      </c>
      <c r="U20" s="35" t="s">
        <v>953</v>
      </c>
      <c r="V20" s="36" t="s">
        <v>664</v>
      </c>
      <c r="W20" s="36" t="s">
        <v>79</v>
      </c>
      <c r="X20" s="36" t="s">
        <v>664</v>
      </c>
      <c r="Y20" s="42"/>
    </row>
    <row r="21" customFormat="1" ht="23" customHeight="1" spans="1:25">
      <c r="A21" s="30" t="s">
        <v>950</v>
      </c>
      <c r="B21" s="31" t="s">
        <v>20</v>
      </c>
      <c r="C21" s="31" t="s">
        <v>2539</v>
      </c>
      <c r="D21" s="31" t="s">
        <v>2540</v>
      </c>
      <c r="E21" s="32">
        <v>42491</v>
      </c>
      <c r="F21" s="31" t="s">
        <v>951</v>
      </c>
      <c r="G21" s="31" t="s">
        <v>2092</v>
      </c>
      <c r="H21" s="33">
        <v>10</v>
      </c>
      <c r="I21" s="40">
        <v>2</v>
      </c>
      <c r="J21" s="34">
        <v>9600</v>
      </c>
      <c r="K21" s="34">
        <v>7828</v>
      </c>
      <c r="L21" s="34">
        <v>1772</v>
      </c>
      <c r="M21" s="33" t="s">
        <v>2079</v>
      </c>
      <c r="N21" s="33" t="s">
        <v>2096</v>
      </c>
      <c r="O21" s="33" t="s">
        <v>1997</v>
      </c>
      <c r="P21" s="33" t="s">
        <v>2081</v>
      </c>
      <c r="Q21" s="33" t="s">
        <v>2103</v>
      </c>
      <c r="R21" s="33" t="s">
        <v>2104</v>
      </c>
      <c r="S21" s="33" t="s">
        <v>2084</v>
      </c>
      <c r="T21" s="41" t="s">
        <v>2159</v>
      </c>
      <c r="U21" s="35" t="s">
        <v>953</v>
      </c>
      <c r="V21" s="36" t="s">
        <v>664</v>
      </c>
      <c r="W21" s="36" t="s">
        <v>79</v>
      </c>
      <c r="X21" s="36" t="s">
        <v>664</v>
      </c>
      <c r="Y21" s="42"/>
    </row>
    <row r="22" customFormat="1" ht="23" customHeight="1" spans="1:25">
      <c r="A22" s="30" t="s">
        <v>950</v>
      </c>
      <c r="B22" s="31" t="s">
        <v>20</v>
      </c>
      <c r="C22" s="31" t="s">
        <v>2541</v>
      </c>
      <c r="D22" s="31" t="s">
        <v>2542</v>
      </c>
      <c r="E22" s="32">
        <v>42491</v>
      </c>
      <c r="F22" s="31" t="s">
        <v>951</v>
      </c>
      <c r="G22" s="31" t="s">
        <v>2092</v>
      </c>
      <c r="H22" s="33">
        <v>10</v>
      </c>
      <c r="I22" s="40">
        <v>2</v>
      </c>
      <c r="J22" s="34">
        <v>240000</v>
      </c>
      <c r="K22" s="34">
        <v>195700</v>
      </c>
      <c r="L22" s="34">
        <v>44300</v>
      </c>
      <c r="M22" s="33" t="s">
        <v>2079</v>
      </c>
      <c r="N22" s="33" t="s">
        <v>2096</v>
      </c>
      <c r="O22" s="33" t="s">
        <v>1997</v>
      </c>
      <c r="P22" s="33" t="s">
        <v>2081</v>
      </c>
      <c r="Q22" s="33" t="s">
        <v>2103</v>
      </c>
      <c r="R22" s="33" t="s">
        <v>2104</v>
      </c>
      <c r="S22" s="33" t="s">
        <v>2084</v>
      </c>
      <c r="T22" s="41" t="s">
        <v>2159</v>
      </c>
      <c r="U22" s="35" t="s">
        <v>953</v>
      </c>
      <c r="V22" s="36" t="s">
        <v>664</v>
      </c>
      <c r="W22" s="36" t="s">
        <v>79</v>
      </c>
      <c r="X22" s="36" t="s">
        <v>664</v>
      </c>
      <c r="Y22" s="42"/>
    </row>
    <row r="23" customFormat="1" ht="23" customHeight="1" spans="1:25">
      <c r="A23" s="30" t="s">
        <v>950</v>
      </c>
      <c r="B23" s="31" t="s">
        <v>20</v>
      </c>
      <c r="C23" s="31" t="s">
        <v>2543</v>
      </c>
      <c r="D23" s="31" t="s">
        <v>2544</v>
      </c>
      <c r="E23" s="32">
        <v>42491</v>
      </c>
      <c r="F23" s="31" t="s">
        <v>951</v>
      </c>
      <c r="G23" s="31" t="s">
        <v>2250</v>
      </c>
      <c r="H23" s="33">
        <v>10</v>
      </c>
      <c r="I23" s="40">
        <v>1</v>
      </c>
      <c r="J23" s="34">
        <v>204643.2</v>
      </c>
      <c r="K23" s="34">
        <v>166869.476</v>
      </c>
      <c r="L23" s="34">
        <v>37773.724</v>
      </c>
      <c r="M23" s="33" t="s">
        <v>2079</v>
      </c>
      <c r="N23" s="33" t="s">
        <v>2089</v>
      </c>
      <c r="O23" s="33" t="s">
        <v>1997</v>
      </c>
      <c r="P23" s="33" t="s">
        <v>2081</v>
      </c>
      <c r="Q23" s="33" t="s">
        <v>2103</v>
      </c>
      <c r="R23" s="33" t="s">
        <v>2104</v>
      </c>
      <c r="S23" s="33" t="s">
        <v>2084</v>
      </c>
      <c r="T23" s="41" t="s">
        <v>2159</v>
      </c>
      <c r="U23" s="35" t="s">
        <v>953</v>
      </c>
      <c r="V23" s="36" t="s">
        <v>664</v>
      </c>
      <c r="W23" s="36" t="s">
        <v>79</v>
      </c>
      <c r="X23" s="36" t="s">
        <v>664</v>
      </c>
      <c r="Y23" s="42"/>
    </row>
    <row r="24" customFormat="1" ht="23" customHeight="1" spans="1:25">
      <c r="A24" s="30" t="s">
        <v>950</v>
      </c>
      <c r="B24" s="31" t="s">
        <v>20</v>
      </c>
      <c r="C24" s="31" t="s">
        <v>2545</v>
      </c>
      <c r="D24" s="31" t="s">
        <v>2546</v>
      </c>
      <c r="E24" s="32">
        <v>42491</v>
      </c>
      <c r="F24" s="31" t="s">
        <v>951</v>
      </c>
      <c r="G24" s="31" t="s">
        <v>2142</v>
      </c>
      <c r="H24" s="33">
        <v>3</v>
      </c>
      <c r="I24" s="40">
        <v>70</v>
      </c>
      <c r="J24" s="34">
        <v>965474.1</v>
      </c>
      <c r="K24" s="34">
        <v>0</v>
      </c>
      <c r="L24" s="34">
        <v>965474.1</v>
      </c>
      <c r="M24" s="33" t="s">
        <v>2137</v>
      </c>
      <c r="N24" s="33" t="s">
        <v>2143</v>
      </c>
      <c r="O24" s="33" t="s">
        <v>1997</v>
      </c>
      <c r="P24" s="33" t="s">
        <v>2081</v>
      </c>
      <c r="Q24" s="33" t="s">
        <v>2103</v>
      </c>
      <c r="R24" s="33" t="s">
        <v>2305</v>
      </c>
      <c r="S24" s="33" t="s">
        <v>2084</v>
      </c>
      <c r="T24" s="41" t="s">
        <v>2159</v>
      </c>
      <c r="U24" s="35" t="s">
        <v>953</v>
      </c>
      <c r="V24" s="36" t="s">
        <v>664</v>
      </c>
      <c r="W24" s="36" t="s">
        <v>79</v>
      </c>
      <c r="X24" s="36" t="s">
        <v>664</v>
      </c>
      <c r="Y24" s="42"/>
    </row>
    <row r="25" customFormat="1" ht="23" customHeight="1" spans="1:25">
      <c r="A25" s="30" t="s">
        <v>955</v>
      </c>
      <c r="B25" s="31" t="s">
        <v>20</v>
      </c>
      <c r="C25" s="31" t="s">
        <v>2547</v>
      </c>
      <c r="D25" s="31" t="s">
        <v>2548</v>
      </c>
      <c r="E25" s="32">
        <v>42583</v>
      </c>
      <c r="F25" s="31" t="s">
        <v>951</v>
      </c>
      <c r="G25" s="31" t="s">
        <v>2142</v>
      </c>
      <c r="H25" s="33">
        <v>3</v>
      </c>
      <c r="I25" s="40">
        <v>150</v>
      </c>
      <c r="J25" s="34">
        <v>890000</v>
      </c>
      <c r="K25" s="34">
        <v>0</v>
      </c>
      <c r="L25" s="34">
        <v>890000</v>
      </c>
      <c r="M25" s="33" t="s">
        <v>2137</v>
      </c>
      <c r="N25" s="33" t="s">
        <v>2143</v>
      </c>
      <c r="O25" s="33" t="s">
        <v>1997</v>
      </c>
      <c r="P25" s="33" t="s">
        <v>2081</v>
      </c>
      <c r="Q25" s="33" t="s">
        <v>2103</v>
      </c>
      <c r="R25" s="33" t="s">
        <v>2104</v>
      </c>
      <c r="S25" s="33" t="s">
        <v>2084</v>
      </c>
      <c r="T25" s="41" t="s">
        <v>2159</v>
      </c>
      <c r="U25" s="35" t="s">
        <v>953</v>
      </c>
      <c r="V25" s="36" t="s">
        <v>664</v>
      </c>
      <c r="W25" s="36" t="s">
        <v>79</v>
      </c>
      <c r="X25" s="36" t="s">
        <v>664</v>
      </c>
      <c r="Y25" s="42"/>
    </row>
    <row r="26" customFormat="1" ht="23" customHeight="1" spans="1:25">
      <c r="A26" s="30" t="s">
        <v>955</v>
      </c>
      <c r="B26" s="31" t="s">
        <v>20</v>
      </c>
      <c r="C26" s="31" t="s">
        <v>2549</v>
      </c>
      <c r="D26" s="31" t="s">
        <v>2550</v>
      </c>
      <c r="E26" s="32">
        <v>42583</v>
      </c>
      <c r="F26" s="31" t="s">
        <v>951</v>
      </c>
      <c r="G26" s="31" t="s">
        <v>2095</v>
      </c>
      <c r="H26" s="33">
        <v>10</v>
      </c>
      <c r="I26" s="40">
        <v>4</v>
      </c>
      <c r="J26" s="34">
        <v>80000</v>
      </c>
      <c r="K26" s="34">
        <v>63333.3333333333</v>
      </c>
      <c r="L26" s="34">
        <v>16666.6666666667</v>
      </c>
      <c r="M26" s="33" t="s">
        <v>2079</v>
      </c>
      <c r="N26" s="33" t="s">
        <v>2089</v>
      </c>
      <c r="O26" s="33" t="s">
        <v>1997</v>
      </c>
      <c r="P26" s="33" t="s">
        <v>2081</v>
      </c>
      <c r="Q26" s="33" t="s">
        <v>2103</v>
      </c>
      <c r="R26" s="33" t="s">
        <v>2104</v>
      </c>
      <c r="S26" s="33" t="s">
        <v>2084</v>
      </c>
      <c r="T26" s="41" t="s">
        <v>2159</v>
      </c>
      <c r="U26" s="35" t="s">
        <v>953</v>
      </c>
      <c r="V26" s="36" t="s">
        <v>664</v>
      </c>
      <c r="W26" s="36" t="s">
        <v>79</v>
      </c>
      <c r="X26" s="36" t="s">
        <v>664</v>
      </c>
      <c r="Y26" s="42"/>
    </row>
    <row r="27" customFormat="1" ht="23" customHeight="1" spans="1:25">
      <c r="A27" s="30" t="s">
        <v>955</v>
      </c>
      <c r="B27" s="31" t="s">
        <v>20</v>
      </c>
      <c r="C27" s="31" t="s">
        <v>2551</v>
      </c>
      <c r="D27" s="31" t="s">
        <v>2552</v>
      </c>
      <c r="E27" s="32">
        <v>42583</v>
      </c>
      <c r="F27" s="31" t="s">
        <v>951</v>
      </c>
      <c r="G27" s="31" t="s">
        <v>2169</v>
      </c>
      <c r="H27" s="33">
        <v>10</v>
      </c>
      <c r="I27" s="40">
        <v>4</v>
      </c>
      <c r="J27" s="34">
        <v>2400</v>
      </c>
      <c r="K27" s="34">
        <v>1900</v>
      </c>
      <c r="L27" s="34">
        <v>500</v>
      </c>
      <c r="M27" s="33" t="s">
        <v>2079</v>
      </c>
      <c r="N27" s="33" t="s">
        <v>2096</v>
      </c>
      <c r="O27" s="33" t="s">
        <v>1997</v>
      </c>
      <c r="P27" s="33" t="s">
        <v>2081</v>
      </c>
      <c r="Q27" s="33" t="s">
        <v>2103</v>
      </c>
      <c r="R27" s="33" t="s">
        <v>2104</v>
      </c>
      <c r="S27" s="33" t="s">
        <v>2084</v>
      </c>
      <c r="T27" s="41" t="s">
        <v>2159</v>
      </c>
      <c r="U27" s="35" t="s">
        <v>953</v>
      </c>
      <c r="V27" s="36" t="s">
        <v>664</v>
      </c>
      <c r="W27" s="36" t="s">
        <v>79</v>
      </c>
      <c r="X27" s="36" t="s">
        <v>664</v>
      </c>
      <c r="Y27" s="42"/>
    </row>
    <row r="28" customFormat="1" ht="23" customHeight="1" spans="1:25">
      <c r="A28" s="30" t="s">
        <v>955</v>
      </c>
      <c r="B28" s="31" t="s">
        <v>20</v>
      </c>
      <c r="C28" s="31" t="s">
        <v>2553</v>
      </c>
      <c r="D28" s="31" t="s">
        <v>2554</v>
      </c>
      <c r="E28" s="32">
        <v>42583</v>
      </c>
      <c r="F28" s="31" t="s">
        <v>951</v>
      </c>
      <c r="G28" s="31" t="s">
        <v>2169</v>
      </c>
      <c r="H28" s="33">
        <v>10</v>
      </c>
      <c r="I28" s="40">
        <v>2</v>
      </c>
      <c r="J28" s="34">
        <v>4800</v>
      </c>
      <c r="K28" s="34">
        <v>3800</v>
      </c>
      <c r="L28" s="34">
        <v>1000</v>
      </c>
      <c r="M28" s="33" t="s">
        <v>2079</v>
      </c>
      <c r="N28" s="33" t="s">
        <v>2096</v>
      </c>
      <c r="O28" s="33" t="s">
        <v>1997</v>
      </c>
      <c r="P28" s="33" t="s">
        <v>2081</v>
      </c>
      <c r="Q28" s="33" t="s">
        <v>2103</v>
      </c>
      <c r="R28" s="33" t="s">
        <v>2104</v>
      </c>
      <c r="S28" s="33" t="s">
        <v>2084</v>
      </c>
      <c r="T28" s="41" t="s">
        <v>2159</v>
      </c>
      <c r="U28" s="35" t="s">
        <v>953</v>
      </c>
      <c r="V28" s="43"/>
      <c r="W28" s="36" t="s">
        <v>79</v>
      </c>
      <c r="X28" s="36"/>
      <c r="Y28" s="42"/>
    </row>
    <row r="29" customFormat="1" ht="23" customHeight="1" spans="1:25">
      <c r="A29" s="30" t="s">
        <v>955</v>
      </c>
      <c r="B29" s="31" t="s">
        <v>20</v>
      </c>
      <c r="C29" s="31" t="s">
        <v>2555</v>
      </c>
      <c r="D29" s="31" t="s">
        <v>2556</v>
      </c>
      <c r="E29" s="32">
        <v>42583</v>
      </c>
      <c r="F29" s="31" t="s">
        <v>951</v>
      </c>
      <c r="G29" s="31" t="s">
        <v>2169</v>
      </c>
      <c r="H29" s="33">
        <v>10</v>
      </c>
      <c r="I29" s="40">
        <v>2</v>
      </c>
      <c r="J29" s="34">
        <v>6800</v>
      </c>
      <c r="K29" s="34">
        <v>5383.33333333333</v>
      </c>
      <c r="L29" s="34">
        <v>1416.66666666667</v>
      </c>
      <c r="M29" s="33" t="s">
        <v>2079</v>
      </c>
      <c r="N29" s="33" t="s">
        <v>2096</v>
      </c>
      <c r="O29" s="33" t="s">
        <v>1997</v>
      </c>
      <c r="P29" s="33" t="s">
        <v>2081</v>
      </c>
      <c r="Q29" s="33" t="s">
        <v>2103</v>
      </c>
      <c r="R29" s="33" t="s">
        <v>2104</v>
      </c>
      <c r="S29" s="33" t="s">
        <v>2084</v>
      </c>
      <c r="T29" s="41" t="s">
        <v>2159</v>
      </c>
      <c r="U29" s="35" t="s">
        <v>953</v>
      </c>
      <c r="V29" s="36" t="s">
        <v>664</v>
      </c>
      <c r="W29" s="36" t="s">
        <v>79</v>
      </c>
      <c r="X29" s="36" t="s">
        <v>664</v>
      </c>
      <c r="Y29" s="37"/>
    </row>
    <row r="30" customFormat="1" ht="23" customHeight="1" spans="1:25">
      <c r="A30" s="30" t="s">
        <v>955</v>
      </c>
      <c r="B30" s="31" t="s">
        <v>20</v>
      </c>
      <c r="C30" s="31" t="s">
        <v>2557</v>
      </c>
      <c r="D30" s="31" t="s">
        <v>2558</v>
      </c>
      <c r="E30" s="32">
        <v>42583</v>
      </c>
      <c r="F30" s="31" t="s">
        <v>951</v>
      </c>
      <c r="G30" s="31" t="s">
        <v>2092</v>
      </c>
      <c r="H30" s="33">
        <v>5</v>
      </c>
      <c r="I30" s="40">
        <v>1</v>
      </c>
      <c r="J30" s="34">
        <v>1000</v>
      </c>
      <c r="K30" s="34">
        <v>950</v>
      </c>
      <c r="L30" s="34">
        <v>50</v>
      </c>
      <c r="M30" s="33" t="s">
        <v>2079</v>
      </c>
      <c r="N30" s="33" t="s">
        <v>2110</v>
      </c>
      <c r="O30" s="33" t="s">
        <v>1997</v>
      </c>
      <c r="P30" s="33" t="s">
        <v>2081</v>
      </c>
      <c r="Q30" s="33" t="s">
        <v>2103</v>
      </c>
      <c r="R30" s="33" t="s">
        <v>2104</v>
      </c>
      <c r="S30" s="33" t="s">
        <v>2084</v>
      </c>
      <c r="T30" s="41" t="s">
        <v>2159</v>
      </c>
      <c r="U30" s="35" t="s">
        <v>953</v>
      </c>
      <c r="V30" s="36" t="s">
        <v>664</v>
      </c>
      <c r="W30" s="36" t="s">
        <v>79</v>
      </c>
      <c r="X30" s="36" t="s">
        <v>664</v>
      </c>
      <c r="Y30" s="37"/>
    </row>
    <row r="31" customFormat="1" ht="23" customHeight="1" spans="1:25">
      <c r="A31" s="30" t="s">
        <v>955</v>
      </c>
      <c r="B31" s="31" t="s">
        <v>20</v>
      </c>
      <c r="C31" s="31" t="s">
        <v>2559</v>
      </c>
      <c r="D31" s="31" t="s">
        <v>2475</v>
      </c>
      <c r="E31" s="32">
        <v>42583</v>
      </c>
      <c r="F31" s="31" t="s">
        <v>951</v>
      </c>
      <c r="G31" s="31" t="s">
        <v>2560</v>
      </c>
      <c r="H31" s="33">
        <v>3</v>
      </c>
      <c r="I31" s="40">
        <v>1</v>
      </c>
      <c r="J31" s="34">
        <v>40000</v>
      </c>
      <c r="K31" s="34">
        <v>38000</v>
      </c>
      <c r="L31" s="34">
        <v>2000</v>
      </c>
      <c r="M31" s="33" t="s">
        <v>2123</v>
      </c>
      <c r="N31" s="33" t="s">
        <v>2124</v>
      </c>
      <c r="O31" s="33" t="s">
        <v>1997</v>
      </c>
      <c r="P31" s="33" t="s">
        <v>2081</v>
      </c>
      <c r="Q31" s="33" t="s">
        <v>2103</v>
      </c>
      <c r="R31" s="33" t="s">
        <v>2104</v>
      </c>
      <c r="S31" s="33" t="s">
        <v>2084</v>
      </c>
      <c r="T31" s="41" t="s">
        <v>2159</v>
      </c>
      <c r="U31" s="35" t="s">
        <v>953</v>
      </c>
      <c r="V31" s="36" t="s">
        <v>664</v>
      </c>
      <c r="W31" s="36" t="s">
        <v>79</v>
      </c>
      <c r="X31" s="36" t="s">
        <v>664</v>
      </c>
      <c r="Y31" s="37"/>
    </row>
    <row r="32" customFormat="1" ht="23" customHeight="1" spans="1:25">
      <c r="A32" s="30" t="s">
        <v>955</v>
      </c>
      <c r="B32" s="31" t="s">
        <v>20</v>
      </c>
      <c r="C32" s="31" t="s">
        <v>2561</v>
      </c>
      <c r="D32" s="31" t="s">
        <v>2562</v>
      </c>
      <c r="E32" s="32">
        <v>42583</v>
      </c>
      <c r="F32" s="31" t="s">
        <v>951</v>
      </c>
      <c r="G32" s="31" t="s">
        <v>2243</v>
      </c>
      <c r="H32" s="33">
        <v>10</v>
      </c>
      <c r="I32" s="40">
        <v>1</v>
      </c>
      <c r="J32" s="34">
        <v>275000</v>
      </c>
      <c r="K32" s="34">
        <v>217708.333333333</v>
      </c>
      <c r="L32" s="34">
        <v>57291.6666666667</v>
      </c>
      <c r="M32" s="33" t="s">
        <v>2079</v>
      </c>
      <c r="N32" s="33" t="s">
        <v>2089</v>
      </c>
      <c r="O32" s="33" t="s">
        <v>1997</v>
      </c>
      <c r="P32" s="33" t="s">
        <v>2081</v>
      </c>
      <c r="Q32" s="33" t="s">
        <v>2103</v>
      </c>
      <c r="R32" s="33" t="s">
        <v>2104</v>
      </c>
      <c r="S32" s="33" t="s">
        <v>2084</v>
      </c>
      <c r="T32" s="41" t="s">
        <v>2159</v>
      </c>
      <c r="U32" s="35" t="s">
        <v>953</v>
      </c>
      <c r="V32" s="36" t="s">
        <v>664</v>
      </c>
      <c r="W32" s="36" t="s">
        <v>79</v>
      </c>
      <c r="X32" s="36" t="s">
        <v>664</v>
      </c>
      <c r="Y32" s="37"/>
    </row>
    <row r="33" customFormat="1" ht="23" customHeight="1" spans="1:25">
      <c r="A33" s="30" t="s">
        <v>961</v>
      </c>
      <c r="B33" s="31" t="s">
        <v>20</v>
      </c>
      <c r="C33" s="31" t="s">
        <v>2569</v>
      </c>
      <c r="D33" s="31" t="s">
        <v>2570</v>
      </c>
      <c r="E33" s="32">
        <v>42339</v>
      </c>
      <c r="F33" s="31" t="s">
        <v>962</v>
      </c>
      <c r="G33" s="31" t="s">
        <v>2571</v>
      </c>
      <c r="H33" s="33">
        <v>3</v>
      </c>
      <c r="I33" s="40">
        <v>1</v>
      </c>
      <c r="J33" s="34">
        <v>285220</v>
      </c>
      <c r="K33" s="34">
        <v>285220</v>
      </c>
      <c r="L33" s="34">
        <v>0</v>
      </c>
      <c r="M33" s="33" t="s">
        <v>2137</v>
      </c>
      <c r="N33" s="33" t="s">
        <v>2143</v>
      </c>
      <c r="O33" s="33" t="s">
        <v>1997</v>
      </c>
      <c r="P33" s="33" t="s">
        <v>2196</v>
      </c>
      <c r="Q33" s="33" t="s">
        <v>2082</v>
      </c>
      <c r="R33" s="33" t="s">
        <v>2197</v>
      </c>
      <c r="S33" s="33" t="s">
        <v>2084</v>
      </c>
      <c r="T33" s="33" t="s">
        <v>2083</v>
      </c>
      <c r="U33" s="35" t="s">
        <v>957</v>
      </c>
      <c r="V33" s="36" t="s">
        <v>664</v>
      </c>
      <c r="W33" s="36" t="s">
        <v>79</v>
      </c>
      <c r="X33" s="36" t="s">
        <v>664</v>
      </c>
      <c r="Y33" s="37"/>
    </row>
    <row r="34" customFormat="1" ht="23" customHeight="1" spans="1:25">
      <c r="A34" s="30" t="s">
        <v>961</v>
      </c>
      <c r="B34" s="31" t="s">
        <v>20</v>
      </c>
      <c r="C34" s="31" t="s">
        <v>2572</v>
      </c>
      <c r="D34" s="31" t="s">
        <v>2573</v>
      </c>
      <c r="E34" s="32">
        <v>42339</v>
      </c>
      <c r="F34" s="31" t="s">
        <v>962</v>
      </c>
      <c r="G34" s="31" t="s">
        <v>2246</v>
      </c>
      <c r="H34" s="33">
        <v>3</v>
      </c>
      <c r="I34" s="40">
        <v>10215</v>
      </c>
      <c r="J34" s="34">
        <v>14650</v>
      </c>
      <c r="K34" s="34">
        <v>14650</v>
      </c>
      <c r="L34" s="34">
        <v>0</v>
      </c>
      <c r="M34" s="33" t="s">
        <v>2137</v>
      </c>
      <c r="N34" s="33" t="s">
        <v>2143</v>
      </c>
      <c r="O34" s="33" t="s">
        <v>1997</v>
      </c>
      <c r="P34" s="33" t="s">
        <v>2196</v>
      </c>
      <c r="Q34" s="33" t="s">
        <v>2082</v>
      </c>
      <c r="R34" s="33" t="s">
        <v>2197</v>
      </c>
      <c r="S34" s="33" t="s">
        <v>2084</v>
      </c>
      <c r="T34" s="33" t="s">
        <v>2083</v>
      </c>
      <c r="U34" s="35" t="s">
        <v>957</v>
      </c>
      <c r="V34" s="36" t="s">
        <v>664</v>
      </c>
      <c r="W34" s="36" t="s">
        <v>79</v>
      </c>
      <c r="X34" s="36" t="s">
        <v>664</v>
      </c>
      <c r="Y34" s="37"/>
    </row>
    <row r="35" customFormat="1" ht="23" customHeight="1" spans="1:25">
      <c r="A35" s="30" t="s">
        <v>975</v>
      </c>
      <c r="B35" s="31" t="s">
        <v>20</v>
      </c>
      <c r="C35" s="31" t="s">
        <v>2577</v>
      </c>
      <c r="D35" s="31" t="s">
        <v>2578</v>
      </c>
      <c r="E35" s="32">
        <v>42339</v>
      </c>
      <c r="F35" s="31" t="s">
        <v>20</v>
      </c>
      <c r="G35" s="31" t="s">
        <v>2579</v>
      </c>
      <c r="H35" s="33">
        <v>20</v>
      </c>
      <c r="I35" s="40">
        <v>1</v>
      </c>
      <c r="J35" s="34">
        <v>2491913.10430706</v>
      </c>
      <c r="K35" s="34">
        <v>1065292.85209127</v>
      </c>
      <c r="L35" s="34">
        <v>1426620.25221579</v>
      </c>
      <c r="M35" s="33" t="s">
        <v>2079</v>
      </c>
      <c r="N35" s="33" t="s">
        <v>2080</v>
      </c>
      <c r="O35" s="33" t="s">
        <v>1997</v>
      </c>
      <c r="P35" s="33" t="s">
        <v>2081</v>
      </c>
      <c r="Q35" s="33" t="s">
        <v>2082</v>
      </c>
      <c r="R35" s="33" t="s">
        <v>2083</v>
      </c>
      <c r="S35" s="33" t="s">
        <v>2084</v>
      </c>
      <c r="T35" s="33" t="s">
        <v>2083</v>
      </c>
      <c r="U35" s="35" t="s">
        <v>979</v>
      </c>
      <c r="V35" s="36" t="s">
        <v>664</v>
      </c>
      <c r="W35" s="36" t="s">
        <v>79</v>
      </c>
      <c r="X35" s="36" t="s">
        <v>664</v>
      </c>
      <c r="Y35" s="37"/>
    </row>
    <row r="36" customFormat="1" ht="23" customHeight="1" spans="1:25">
      <c r="A36" s="30" t="s">
        <v>975</v>
      </c>
      <c r="B36" s="31" t="s">
        <v>20</v>
      </c>
      <c r="C36" s="31" t="s">
        <v>2582</v>
      </c>
      <c r="D36" s="31" t="s">
        <v>2583</v>
      </c>
      <c r="E36" s="32">
        <v>42339</v>
      </c>
      <c r="F36" s="31" t="s">
        <v>20</v>
      </c>
      <c r="G36" s="31" t="s">
        <v>2584</v>
      </c>
      <c r="H36" s="33">
        <v>20</v>
      </c>
      <c r="I36" s="40">
        <v>1</v>
      </c>
      <c r="J36" s="34">
        <v>387816.473776736</v>
      </c>
      <c r="K36" s="34">
        <v>165791.542539555</v>
      </c>
      <c r="L36" s="34">
        <v>222024.931237181</v>
      </c>
      <c r="M36" s="33" t="s">
        <v>2079</v>
      </c>
      <c r="N36" s="33" t="s">
        <v>2080</v>
      </c>
      <c r="O36" s="33" t="s">
        <v>1997</v>
      </c>
      <c r="P36" s="33" t="s">
        <v>2081</v>
      </c>
      <c r="Q36" s="33" t="s">
        <v>2082</v>
      </c>
      <c r="R36" s="33" t="s">
        <v>2083</v>
      </c>
      <c r="S36" s="33" t="s">
        <v>2084</v>
      </c>
      <c r="T36" s="33" t="s">
        <v>2083</v>
      </c>
      <c r="U36" s="35" t="s">
        <v>979</v>
      </c>
      <c r="V36" s="36" t="s">
        <v>664</v>
      </c>
      <c r="W36" s="36" t="s">
        <v>79</v>
      </c>
      <c r="X36" s="36" t="s">
        <v>664</v>
      </c>
      <c r="Y36" s="37"/>
    </row>
    <row r="37" customFormat="1" ht="23" customHeight="1" spans="1:25">
      <c r="A37" s="30" t="s">
        <v>975</v>
      </c>
      <c r="B37" s="31" t="s">
        <v>20</v>
      </c>
      <c r="C37" s="31" t="s">
        <v>2585</v>
      </c>
      <c r="D37" s="31" t="s">
        <v>2586</v>
      </c>
      <c r="E37" s="32">
        <v>42339</v>
      </c>
      <c r="F37" s="31" t="s">
        <v>20</v>
      </c>
      <c r="G37" s="31" t="s">
        <v>2243</v>
      </c>
      <c r="H37" s="33">
        <v>10</v>
      </c>
      <c r="I37" s="40">
        <v>1</v>
      </c>
      <c r="J37" s="34">
        <v>119970.421916203</v>
      </c>
      <c r="K37" s="34">
        <v>102574.710738354</v>
      </c>
      <c r="L37" s="34">
        <v>17395.7111778494</v>
      </c>
      <c r="M37" s="33" t="s">
        <v>2079</v>
      </c>
      <c r="N37" s="33" t="s">
        <v>2089</v>
      </c>
      <c r="O37" s="33" t="s">
        <v>1997</v>
      </c>
      <c r="P37" s="33" t="s">
        <v>2081</v>
      </c>
      <c r="Q37" s="33" t="s">
        <v>2082</v>
      </c>
      <c r="R37" s="33" t="s">
        <v>2083</v>
      </c>
      <c r="S37" s="33" t="s">
        <v>2084</v>
      </c>
      <c r="T37" s="33" t="s">
        <v>2083</v>
      </c>
      <c r="U37" s="35" t="s">
        <v>979</v>
      </c>
      <c r="V37" s="36" t="s">
        <v>664</v>
      </c>
      <c r="W37" s="36" t="s">
        <v>79</v>
      </c>
      <c r="X37" s="36" t="s">
        <v>664</v>
      </c>
      <c r="Y37" s="37"/>
    </row>
    <row r="38" customFormat="1" ht="23" customHeight="1" spans="1:25">
      <c r="A38" s="478" t="s">
        <v>996</v>
      </c>
      <c r="B38" s="31" t="s">
        <v>20</v>
      </c>
      <c r="C38" s="31" t="s">
        <v>2675</v>
      </c>
      <c r="D38" s="31" t="s">
        <v>2676</v>
      </c>
      <c r="E38" s="32">
        <v>42705</v>
      </c>
      <c r="F38" s="31" t="s">
        <v>997</v>
      </c>
      <c r="G38" s="31" t="s">
        <v>2677</v>
      </c>
      <c r="H38" s="33">
        <v>1</v>
      </c>
      <c r="I38" s="40">
        <v>1</v>
      </c>
      <c r="J38" s="34">
        <v>265682.994454713</v>
      </c>
      <c r="K38" s="34">
        <v>265682.994454713</v>
      </c>
      <c r="L38" s="34">
        <v>0</v>
      </c>
      <c r="M38" s="33" t="s">
        <v>2137</v>
      </c>
      <c r="N38" s="33" t="s">
        <v>2143</v>
      </c>
      <c r="O38" s="33" t="s">
        <v>1997</v>
      </c>
      <c r="P38" s="33" t="s">
        <v>2196</v>
      </c>
      <c r="Q38" s="33" t="s">
        <v>2082</v>
      </c>
      <c r="R38" s="33" t="s">
        <v>2196</v>
      </c>
      <c r="S38" s="33" t="s">
        <v>2084</v>
      </c>
      <c r="T38" s="33" t="s">
        <v>2083</v>
      </c>
      <c r="U38" s="35" t="s">
        <v>988</v>
      </c>
      <c r="V38" s="36" t="s">
        <v>6878</v>
      </c>
      <c r="W38" s="36" t="s">
        <v>50</v>
      </c>
      <c r="X38" s="36" t="s">
        <v>6879</v>
      </c>
      <c r="Y38" s="37"/>
    </row>
    <row r="39" customFormat="1" ht="23" customHeight="1" spans="1:25">
      <c r="A39" s="30" t="s">
        <v>996</v>
      </c>
      <c r="B39" s="31" t="s">
        <v>20</v>
      </c>
      <c r="C39" s="31" t="s">
        <v>2678</v>
      </c>
      <c r="D39" s="31" t="s">
        <v>2679</v>
      </c>
      <c r="E39" s="32">
        <v>42705</v>
      </c>
      <c r="F39" s="31" t="s">
        <v>997</v>
      </c>
      <c r="G39" s="31" t="s">
        <v>2142</v>
      </c>
      <c r="H39" s="33">
        <v>3</v>
      </c>
      <c r="I39" s="40">
        <v>168</v>
      </c>
      <c r="J39" s="34">
        <v>190617.005545287</v>
      </c>
      <c r="K39" s="34">
        <v>190617.005545287</v>
      </c>
      <c r="L39" s="34">
        <v>0</v>
      </c>
      <c r="M39" s="33" t="s">
        <v>2123</v>
      </c>
      <c r="N39" s="33" t="s">
        <v>2124</v>
      </c>
      <c r="O39" s="33" t="s">
        <v>1997</v>
      </c>
      <c r="P39" s="33" t="s">
        <v>2196</v>
      </c>
      <c r="Q39" s="33" t="s">
        <v>2082</v>
      </c>
      <c r="R39" s="33" t="s">
        <v>2196</v>
      </c>
      <c r="S39" s="33" t="s">
        <v>2084</v>
      </c>
      <c r="T39" s="33" t="s">
        <v>2083</v>
      </c>
      <c r="U39" s="35" t="s">
        <v>988</v>
      </c>
      <c r="V39" s="36" t="s">
        <v>6878</v>
      </c>
      <c r="W39" s="36" t="s">
        <v>50</v>
      </c>
      <c r="X39" s="36" t="s">
        <v>6879</v>
      </c>
      <c r="Y39" s="37"/>
    </row>
    <row r="40" customFormat="1" ht="23" customHeight="1" spans="1:25">
      <c r="A40" s="30" t="s">
        <v>1114</v>
      </c>
      <c r="B40" s="31" t="s">
        <v>20</v>
      </c>
      <c r="C40" s="31" t="s">
        <v>2758</v>
      </c>
      <c r="D40" s="31" t="s">
        <v>2759</v>
      </c>
      <c r="E40" s="32">
        <v>42925</v>
      </c>
      <c r="F40" s="31" t="s">
        <v>972</v>
      </c>
      <c r="G40" s="31" t="s">
        <v>2095</v>
      </c>
      <c r="H40" s="33">
        <v>5</v>
      </c>
      <c r="I40" s="33">
        <v>4</v>
      </c>
      <c r="J40" s="34">
        <v>7000</v>
      </c>
      <c r="K40" s="34">
        <v>7000</v>
      </c>
      <c r="L40" s="34">
        <v>0</v>
      </c>
      <c r="M40" s="33" t="s">
        <v>2079</v>
      </c>
      <c r="N40" s="33" t="s">
        <v>2089</v>
      </c>
      <c r="O40" s="33" t="s">
        <v>1997</v>
      </c>
      <c r="P40" s="33" t="s">
        <v>2196</v>
      </c>
      <c r="Q40" s="33" t="s">
        <v>2082</v>
      </c>
      <c r="R40" s="33" t="s">
        <v>2267</v>
      </c>
      <c r="S40" s="33" t="s">
        <v>2084</v>
      </c>
      <c r="T40" s="33" t="s">
        <v>2083</v>
      </c>
      <c r="U40" s="35" t="s">
        <v>1105</v>
      </c>
      <c r="V40" s="36" t="s">
        <v>6880</v>
      </c>
      <c r="W40" s="36" t="s">
        <v>50</v>
      </c>
      <c r="X40" s="36" t="s">
        <v>6848</v>
      </c>
      <c r="Y40" s="37"/>
    </row>
    <row r="41" customFormat="1" ht="23" customHeight="1" spans="1:25">
      <c r="A41" s="30" t="s">
        <v>1114</v>
      </c>
      <c r="B41" s="31" t="s">
        <v>20</v>
      </c>
      <c r="C41" s="31" t="s">
        <v>2761</v>
      </c>
      <c r="D41" s="31" t="s">
        <v>2762</v>
      </c>
      <c r="E41" s="32">
        <v>42925</v>
      </c>
      <c r="F41" s="31" t="s">
        <v>972</v>
      </c>
      <c r="G41" s="31" t="s">
        <v>2763</v>
      </c>
      <c r="H41" s="33">
        <v>1</v>
      </c>
      <c r="I41" s="33">
        <v>8000</v>
      </c>
      <c r="J41" s="34">
        <v>140000</v>
      </c>
      <c r="K41" s="34">
        <v>140000</v>
      </c>
      <c r="L41" s="34">
        <v>0</v>
      </c>
      <c r="M41" s="33" t="s">
        <v>2137</v>
      </c>
      <c r="N41" s="33" t="s">
        <v>2143</v>
      </c>
      <c r="O41" s="33" t="s">
        <v>1997</v>
      </c>
      <c r="P41" s="33" t="s">
        <v>2196</v>
      </c>
      <c r="Q41" s="33" t="s">
        <v>2082</v>
      </c>
      <c r="R41" s="33" t="s">
        <v>2197</v>
      </c>
      <c r="S41" s="33" t="s">
        <v>2084</v>
      </c>
      <c r="T41" s="33" t="s">
        <v>2083</v>
      </c>
      <c r="U41" s="35" t="s">
        <v>1105</v>
      </c>
      <c r="V41" s="36" t="s">
        <v>6880</v>
      </c>
      <c r="W41" s="36" t="s">
        <v>50</v>
      </c>
      <c r="X41" s="36" t="s">
        <v>6848</v>
      </c>
      <c r="Y41" s="37"/>
    </row>
    <row r="42" customFormat="1" ht="23" customHeight="1" spans="1:25">
      <c r="A42" s="30" t="s">
        <v>1114</v>
      </c>
      <c r="B42" s="31" t="s">
        <v>20</v>
      </c>
      <c r="C42" s="31" t="s">
        <v>2764</v>
      </c>
      <c r="D42" s="31" t="s">
        <v>2558</v>
      </c>
      <c r="E42" s="32">
        <v>42925</v>
      </c>
      <c r="F42" s="31" t="s">
        <v>972</v>
      </c>
      <c r="G42" s="31" t="s">
        <v>2092</v>
      </c>
      <c r="H42" s="33">
        <v>5</v>
      </c>
      <c r="I42" s="33">
        <v>1</v>
      </c>
      <c r="J42" s="34">
        <v>1000</v>
      </c>
      <c r="K42" s="34">
        <v>1000</v>
      </c>
      <c r="L42" s="34">
        <v>0</v>
      </c>
      <c r="M42" s="33" t="s">
        <v>2079</v>
      </c>
      <c r="N42" s="33" t="s">
        <v>2096</v>
      </c>
      <c r="O42" s="33" t="s">
        <v>1997</v>
      </c>
      <c r="P42" s="33" t="s">
        <v>2196</v>
      </c>
      <c r="Q42" s="33" t="s">
        <v>2082</v>
      </c>
      <c r="R42" s="33" t="s">
        <v>2214</v>
      </c>
      <c r="S42" s="33" t="s">
        <v>2084</v>
      </c>
      <c r="T42" s="33" t="s">
        <v>2083</v>
      </c>
      <c r="U42" s="35" t="s">
        <v>1105</v>
      </c>
      <c r="V42" s="36" t="s">
        <v>6880</v>
      </c>
      <c r="W42" s="36" t="s">
        <v>50</v>
      </c>
      <c r="X42" s="36" t="s">
        <v>6848</v>
      </c>
      <c r="Y42" s="37"/>
    </row>
    <row r="43" customFormat="1" ht="23" customHeight="1" spans="1:25">
      <c r="A43" s="30" t="s">
        <v>2009</v>
      </c>
      <c r="B43" s="38" t="s">
        <v>20</v>
      </c>
      <c r="C43" s="31" t="s">
        <v>2954</v>
      </c>
      <c r="D43" s="38" t="s">
        <v>2955</v>
      </c>
      <c r="E43" s="32">
        <v>42735</v>
      </c>
      <c r="F43" s="31" t="s">
        <v>865</v>
      </c>
      <c r="G43" s="31" t="s">
        <v>2956</v>
      </c>
      <c r="H43" s="33">
        <v>1</v>
      </c>
      <c r="I43" s="40">
        <v>1</v>
      </c>
      <c r="J43" s="34">
        <v>100000</v>
      </c>
      <c r="K43" s="34">
        <v>95000</v>
      </c>
      <c r="L43" s="34">
        <v>5000</v>
      </c>
      <c r="M43" s="40" t="s">
        <v>2079</v>
      </c>
      <c r="N43" s="33" t="s">
        <v>2124</v>
      </c>
      <c r="O43" s="33" t="s">
        <v>1997</v>
      </c>
      <c r="P43" s="33" t="s">
        <v>2081</v>
      </c>
      <c r="Q43" s="33" t="s">
        <v>2082</v>
      </c>
      <c r="R43" s="33" t="s">
        <v>2083</v>
      </c>
      <c r="S43" s="33" t="s">
        <v>2084</v>
      </c>
      <c r="T43" s="33" t="s">
        <v>2083</v>
      </c>
      <c r="U43" s="35" t="s">
        <v>808</v>
      </c>
      <c r="V43" s="36" t="s">
        <v>664</v>
      </c>
      <c r="W43" s="36" t="s">
        <v>79</v>
      </c>
      <c r="X43" s="36" t="s">
        <v>664</v>
      </c>
      <c r="Y43" s="37"/>
    </row>
    <row r="44" customFormat="1" ht="23" customHeight="1" spans="1:25">
      <c r="A44" s="30" t="s">
        <v>2009</v>
      </c>
      <c r="B44" s="31" t="s">
        <v>20</v>
      </c>
      <c r="C44" s="31" t="s">
        <v>2958</v>
      </c>
      <c r="D44" s="31" t="s">
        <v>2959</v>
      </c>
      <c r="E44" s="32">
        <v>42735</v>
      </c>
      <c r="F44" s="31" t="s">
        <v>865</v>
      </c>
      <c r="G44" s="31" t="s">
        <v>2960</v>
      </c>
      <c r="H44" s="33">
        <v>1</v>
      </c>
      <c r="I44" s="33">
        <v>1</v>
      </c>
      <c r="J44" s="34"/>
      <c r="K44" s="34"/>
      <c r="L44" s="34"/>
      <c r="M44" s="40" t="s">
        <v>2079</v>
      </c>
      <c r="N44" s="33" t="s">
        <v>2124</v>
      </c>
      <c r="O44" s="33" t="s">
        <v>1997</v>
      </c>
      <c r="P44" s="33" t="s">
        <v>2081</v>
      </c>
      <c r="Q44" s="33" t="s">
        <v>2082</v>
      </c>
      <c r="R44" s="33" t="s">
        <v>2083</v>
      </c>
      <c r="S44" s="33" t="s">
        <v>2084</v>
      </c>
      <c r="T44" s="33" t="s">
        <v>2083</v>
      </c>
      <c r="U44" s="35" t="s">
        <v>808</v>
      </c>
      <c r="V44" s="36" t="s">
        <v>664</v>
      </c>
      <c r="W44" s="36" t="s">
        <v>79</v>
      </c>
      <c r="X44" s="36" t="s">
        <v>664</v>
      </c>
      <c r="Y44" s="37"/>
    </row>
    <row r="45" customFormat="1" ht="23" customHeight="1" spans="1:25">
      <c r="A45" s="30" t="s">
        <v>2009</v>
      </c>
      <c r="B45" s="31" t="s">
        <v>20</v>
      </c>
      <c r="C45" s="31" t="s">
        <v>2961</v>
      </c>
      <c r="D45" s="31" t="s">
        <v>2962</v>
      </c>
      <c r="E45" s="32">
        <v>42735</v>
      </c>
      <c r="F45" s="31" t="s">
        <v>865</v>
      </c>
      <c r="G45" s="31" t="s">
        <v>2963</v>
      </c>
      <c r="H45" s="33">
        <v>1</v>
      </c>
      <c r="I45" s="33">
        <v>1</v>
      </c>
      <c r="J45" s="34"/>
      <c r="K45" s="34"/>
      <c r="L45" s="34"/>
      <c r="M45" s="40" t="s">
        <v>2079</v>
      </c>
      <c r="N45" s="33" t="s">
        <v>2124</v>
      </c>
      <c r="O45" s="33" t="s">
        <v>1997</v>
      </c>
      <c r="P45" s="33" t="s">
        <v>2081</v>
      </c>
      <c r="Q45" s="33" t="s">
        <v>2082</v>
      </c>
      <c r="R45" s="33" t="s">
        <v>2083</v>
      </c>
      <c r="S45" s="33" t="s">
        <v>2084</v>
      </c>
      <c r="T45" s="33" t="s">
        <v>2083</v>
      </c>
      <c r="U45" s="35" t="s">
        <v>808</v>
      </c>
      <c r="V45" s="36" t="s">
        <v>664</v>
      </c>
      <c r="W45" s="36" t="s">
        <v>79</v>
      </c>
      <c r="X45" s="36" t="s">
        <v>664</v>
      </c>
      <c r="Y45" s="37"/>
    </row>
    <row r="46" customFormat="1" ht="23" customHeight="1" spans="1:25">
      <c r="A46" s="30" t="s">
        <v>1180</v>
      </c>
      <c r="B46" s="31" t="s">
        <v>20</v>
      </c>
      <c r="C46" s="31" t="s">
        <v>3064</v>
      </c>
      <c r="D46" s="31" t="s">
        <v>3065</v>
      </c>
      <c r="E46" s="32">
        <v>43734</v>
      </c>
      <c r="F46" s="31" t="s">
        <v>3066</v>
      </c>
      <c r="G46" s="31" t="s">
        <v>2195</v>
      </c>
      <c r="H46" s="33">
        <v>10</v>
      </c>
      <c r="I46" s="33">
        <v>6000</v>
      </c>
      <c r="J46" s="34">
        <v>211900</v>
      </c>
      <c r="K46" s="34">
        <v>211900</v>
      </c>
      <c r="L46" s="34">
        <v>0</v>
      </c>
      <c r="M46" s="33" t="s">
        <v>2137</v>
      </c>
      <c r="N46" s="33" t="s">
        <v>2143</v>
      </c>
      <c r="O46" s="33" t="s">
        <v>1997</v>
      </c>
      <c r="P46" s="33" t="s">
        <v>2196</v>
      </c>
      <c r="Q46" s="33" t="s">
        <v>2082</v>
      </c>
      <c r="R46" s="33" t="s">
        <v>2197</v>
      </c>
      <c r="S46" s="33" t="s">
        <v>2084</v>
      </c>
      <c r="T46" s="33" t="s">
        <v>2083</v>
      </c>
      <c r="U46" s="35" t="s">
        <v>1164</v>
      </c>
      <c r="V46" s="36" t="s">
        <v>664</v>
      </c>
      <c r="W46" s="36" t="s">
        <v>79</v>
      </c>
      <c r="X46" s="36" t="s">
        <v>664</v>
      </c>
      <c r="Y46" s="37"/>
    </row>
    <row r="47" customFormat="1" ht="23" customHeight="1" spans="1:25">
      <c r="A47" s="30" t="s">
        <v>1180</v>
      </c>
      <c r="B47" s="31" t="s">
        <v>20</v>
      </c>
      <c r="C47" s="31" t="s">
        <v>3067</v>
      </c>
      <c r="D47" s="31" t="s">
        <v>3068</v>
      </c>
      <c r="E47" s="32">
        <v>43734</v>
      </c>
      <c r="F47" s="31" t="s">
        <v>3066</v>
      </c>
      <c r="G47" s="31" t="s">
        <v>2195</v>
      </c>
      <c r="H47" s="33">
        <v>10</v>
      </c>
      <c r="I47" s="33">
        <v>6000</v>
      </c>
      <c r="J47" s="34">
        <v>141900</v>
      </c>
      <c r="K47" s="34">
        <v>0</v>
      </c>
      <c r="L47" s="34">
        <v>141900</v>
      </c>
      <c r="M47" s="33" t="s">
        <v>2137</v>
      </c>
      <c r="N47" s="33" t="s">
        <v>2143</v>
      </c>
      <c r="O47" s="33" t="s">
        <v>1997</v>
      </c>
      <c r="P47" s="33" t="s">
        <v>2081</v>
      </c>
      <c r="Q47" s="33" t="s">
        <v>2082</v>
      </c>
      <c r="R47" s="33" t="s">
        <v>2083</v>
      </c>
      <c r="S47" s="33" t="s">
        <v>2084</v>
      </c>
      <c r="T47" s="33" t="s">
        <v>2083</v>
      </c>
      <c r="U47" s="35" t="s">
        <v>1164</v>
      </c>
      <c r="V47" s="36" t="s">
        <v>664</v>
      </c>
      <c r="W47" s="36" t="s">
        <v>79</v>
      </c>
      <c r="X47" s="36" t="s">
        <v>664</v>
      </c>
      <c r="Y47" s="37"/>
    </row>
    <row r="48" customFormat="1" ht="23" customHeight="1" spans="1:25">
      <c r="A48" s="30" t="s">
        <v>1180</v>
      </c>
      <c r="B48" s="31" t="s">
        <v>20</v>
      </c>
      <c r="C48" s="31" t="s">
        <v>3069</v>
      </c>
      <c r="D48" s="31" t="s">
        <v>3070</v>
      </c>
      <c r="E48" s="32">
        <v>43734</v>
      </c>
      <c r="F48" s="31" t="s">
        <v>3066</v>
      </c>
      <c r="G48" s="31" t="s">
        <v>2326</v>
      </c>
      <c r="H48" s="33">
        <v>3</v>
      </c>
      <c r="I48" s="33">
        <v>1</v>
      </c>
      <c r="J48" s="34">
        <v>28122.6993865031</v>
      </c>
      <c r="K48" s="34">
        <v>26716.5644171779</v>
      </c>
      <c r="L48" s="34">
        <v>1406.13496932515</v>
      </c>
      <c r="M48" s="33" t="s">
        <v>2079</v>
      </c>
      <c r="N48" s="33" t="s">
        <v>2089</v>
      </c>
      <c r="O48" s="33" t="s">
        <v>1997</v>
      </c>
      <c r="P48" s="33" t="s">
        <v>2081</v>
      </c>
      <c r="Q48" s="33" t="s">
        <v>2082</v>
      </c>
      <c r="R48" s="33" t="s">
        <v>2083</v>
      </c>
      <c r="S48" s="33" t="s">
        <v>2084</v>
      </c>
      <c r="T48" s="33" t="s">
        <v>2083</v>
      </c>
      <c r="U48" s="35" t="s">
        <v>1164</v>
      </c>
      <c r="V48" s="36" t="s">
        <v>664</v>
      </c>
      <c r="W48" s="36" t="s">
        <v>79</v>
      </c>
      <c r="X48" s="36" t="s">
        <v>664</v>
      </c>
      <c r="Y48" s="37"/>
    </row>
    <row r="49" customFormat="1" ht="23" customHeight="1" spans="1:25">
      <c r="A49" s="30" t="s">
        <v>1180</v>
      </c>
      <c r="B49" s="31" t="s">
        <v>20</v>
      </c>
      <c r="C49" s="31" t="s">
        <v>3072</v>
      </c>
      <c r="D49" s="31" t="s">
        <v>3073</v>
      </c>
      <c r="E49" s="32">
        <v>43734</v>
      </c>
      <c r="F49" s="31" t="s">
        <v>3066</v>
      </c>
      <c r="G49" s="31" t="s">
        <v>2246</v>
      </c>
      <c r="H49" s="33">
        <v>5</v>
      </c>
      <c r="I49" s="33">
        <v>100</v>
      </c>
      <c r="J49" s="34">
        <v>7030.67484662577</v>
      </c>
      <c r="K49" s="34">
        <v>6679.14110429448</v>
      </c>
      <c r="L49" s="34">
        <v>351.533742331289</v>
      </c>
      <c r="M49" s="33" t="s">
        <v>2079</v>
      </c>
      <c r="N49" s="33" t="s">
        <v>2089</v>
      </c>
      <c r="O49" s="33" t="s">
        <v>1997</v>
      </c>
      <c r="P49" s="33" t="s">
        <v>2081</v>
      </c>
      <c r="Q49" s="33" t="s">
        <v>2082</v>
      </c>
      <c r="R49" s="33" t="s">
        <v>2083</v>
      </c>
      <c r="S49" s="33" t="s">
        <v>2084</v>
      </c>
      <c r="T49" s="33" t="s">
        <v>2083</v>
      </c>
      <c r="U49" s="35" t="s">
        <v>1164</v>
      </c>
      <c r="V49" s="36" t="s">
        <v>664</v>
      </c>
      <c r="W49" s="36" t="s">
        <v>79</v>
      </c>
      <c r="X49" s="36" t="s">
        <v>664</v>
      </c>
      <c r="Y49" s="37"/>
    </row>
    <row r="50" customFormat="1" ht="23" customHeight="1" spans="1:25">
      <c r="A50" s="30" t="s">
        <v>1180</v>
      </c>
      <c r="B50" s="31" t="s">
        <v>20</v>
      </c>
      <c r="C50" s="31" t="s">
        <v>3074</v>
      </c>
      <c r="D50" s="31" t="s">
        <v>3075</v>
      </c>
      <c r="E50" s="32">
        <v>43734</v>
      </c>
      <c r="F50" s="31" t="s">
        <v>3066</v>
      </c>
      <c r="G50" s="31" t="s">
        <v>2778</v>
      </c>
      <c r="H50" s="33">
        <v>5</v>
      </c>
      <c r="I50" s="33">
        <v>2</v>
      </c>
      <c r="J50" s="34">
        <v>3046.62576687117</v>
      </c>
      <c r="K50" s="34">
        <v>2894.29447852761</v>
      </c>
      <c r="L50" s="34">
        <v>152.331288343558</v>
      </c>
      <c r="M50" s="33" t="s">
        <v>2079</v>
      </c>
      <c r="N50" s="33" t="s">
        <v>2089</v>
      </c>
      <c r="O50" s="33" t="s">
        <v>1997</v>
      </c>
      <c r="P50" s="33" t="s">
        <v>2081</v>
      </c>
      <c r="Q50" s="33" t="s">
        <v>2082</v>
      </c>
      <c r="R50" s="33" t="s">
        <v>2083</v>
      </c>
      <c r="S50" s="33" t="s">
        <v>2084</v>
      </c>
      <c r="T50" s="33" t="s">
        <v>2083</v>
      </c>
      <c r="U50" s="35" t="s">
        <v>1164</v>
      </c>
      <c r="V50" s="36" t="s">
        <v>664</v>
      </c>
      <c r="W50" s="36" t="s">
        <v>79</v>
      </c>
      <c r="X50" s="36" t="s">
        <v>664</v>
      </c>
      <c r="Y50" s="37"/>
    </row>
    <row r="51" customFormat="1" ht="23" customHeight="1" spans="1:25">
      <c r="A51" s="30" t="s">
        <v>1180</v>
      </c>
      <c r="B51" s="31" t="s">
        <v>20</v>
      </c>
      <c r="C51" s="31" t="s">
        <v>3076</v>
      </c>
      <c r="D51" s="31" t="s">
        <v>3077</v>
      </c>
      <c r="E51" s="32">
        <v>43734</v>
      </c>
      <c r="F51" s="31" t="s">
        <v>3066</v>
      </c>
      <c r="G51" s="31" t="s">
        <v>3078</v>
      </c>
      <c r="H51" s="33">
        <v>1</v>
      </c>
      <c r="I51" s="33">
        <v>750</v>
      </c>
      <c r="J51" s="34">
        <v>3700</v>
      </c>
      <c r="K51" s="34">
        <v>3700</v>
      </c>
      <c r="L51" s="34">
        <v>0</v>
      </c>
      <c r="M51" s="33" t="s">
        <v>2123</v>
      </c>
      <c r="N51" s="33" t="s">
        <v>2124</v>
      </c>
      <c r="O51" s="33" t="s">
        <v>1997</v>
      </c>
      <c r="P51" s="33" t="s">
        <v>2196</v>
      </c>
      <c r="Q51" s="33" t="s">
        <v>2082</v>
      </c>
      <c r="R51" s="33" t="s">
        <v>2145</v>
      </c>
      <c r="S51" s="33" t="s">
        <v>2084</v>
      </c>
      <c r="T51" s="33" t="s">
        <v>2083</v>
      </c>
      <c r="U51" s="35" t="s">
        <v>1164</v>
      </c>
      <c r="V51" s="36" t="s">
        <v>664</v>
      </c>
      <c r="W51" s="36" t="s">
        <v>79</v>
      </c>
      <c r="X51" s="36" t="s">
        <v>664</v>
      </c>
      <c r="Y51" s="37"/>
    </row>
    <row r="52" customFormat="1" ht="23" customHeight="1" spans="1:25">
      <c r="A52" s="30" t="s">
        <v>1290</v>
      </c>
      <c r="B52" s="31" t="s">
        <v>20</v>
      </c>
      <c r="C52" s="31" t="s">
        <v>3433</v>
      </c>
      <c r="D52" s="31" t="s">
        <v>3434</v>
      </c>
      <c r="E52" s="32">
        <v>43644</v>
      </c>
      <c r="F52" s="31" t="s">
        <v>951</v>
      </c>
      <c r="G52" s="31" t="s">
        <v>3435</v>
      </c>
      <c r="H52" s="33">
        <v>10</v>
      </c>
      <c r="I52" s="40">
        <v>1</v>
      </c>
      <c r="J52" s="34">
        <v>255102.040816327</v>
      </c>
      <c r="K52" s="34">
        <v>131271.258503402</v>
      </c>
      <c r="L52" s="34">
        <v>123830.782312925</v>
      </c>
      <c r="M52" s="33" t="s">
        <v>2079</v>
      </c>
      <c r="N52" s="33" t="s">
        <v>2089</v>
      </c>
      <c r="O52" s="33" t="s">
        <v>1997</v>
      </c>
      <c r="P52" s="33" t="s">
        <v>2081</v>
      </c>
      <c r="Q52" s="33" t="s">
        <v>2103</v>
      </c>
      <c r="R52" s="33" t="s">
        <v>2128</v>
      </c>
      <c r="S52" s="33" t="s">
        <v>2084</v>
      </c>
      <c r="T52" s="41" t="s">
        <v>2159</v>
      </c>
      <c r="U52" s="35" t="s">
        <v>953</v>
      </c>
      <c r="V52" s="36" t="s">
        <v>664</v>
      </c>
      <c r="W52" s="36" t="s">
        <v>79</v>
      </c>
      <c r="X52" s="36" t="s">
        <v>664</v>
      </c>
      <c r="Y52" s="37"/>
    </row>
    <row r="53" customFormat="1" ht="23" customHeight="1" spans="1:25">
      <c r="A53" s="30" t="s">
        <v>1290</v>
      </c>
      <c r="B53" s="31" t="s">
        <v>20</v>
      </c>
      <c r="C53" s="31" t="s">
        <v>3436</v>
      </c>
      <c r="D53" s="31" t="s">
        <v>3437</v>
      </c>
      <c r="E53" s="32">
        <v>43644</v>
      </c>
      <c r="F53" s="31" t="s">
        <v>951</v>
      </c>
      <c r="G53" s="31" t="s">
        <v>3438</v>
      </c>
      <c r="H53" s="33">
        <v>10</v>
      </c>
      <c r="I53" s="40">
        <v>1</v>
      </c>
      <c r="J53" s="34">
        <v>464897.959183673</v>
      </c>
      <c r="K53" s="34">
        <v>239228.741496598</v>
      </c>
      <c r="L53" s="34">
        <v>225669.217687075</v>
      </c>
      <c r="M53" s="33" t="s">
        <v>2079</v>
      </c>
      <c r="N53" s="33" t="s">
        <v>2089</v>
      </c>
      <c r="O53" s="33" t="s">
        <v>1997</v>
      </c>
      <c r="P53" s="33" t="s">
        <v>2081</v>
      </c>
      <c r="Q53" s="33" t="s">
        <v>2103</v>
      </c>
      <c r="R53" s="33" t="s">
        <v>2128</v>
      </c>
      <c r="S53" s="33" t="s">
        <v>2084</v>
      </c>
      <c r="T53" s="41" t="s">
        <v>2159</v>
      </c>
      <c r="U53" s="35" t="s">
        <v>953</v>
      </c>
      <c r="V53" s="36" t="s">
        <v>664</v>
      </c>
      <c r="W53" s="36" t="s">
        <v>79</v>
      </c>
      <c r="X53" s="36" t="s">
        <v>664</v>
      </c>
      <c r="Y53" s="37"/>
    </row>
    <row r="54" customFormat="1" ht="23" customHeight="1" spans="1:25">
      <c r="A54" s="30" t="s">
        <v>1293</v>
      </c>
      <c r="B54" s="31" t="s">
        <v>20</v>
      </c>
      <c r="C54" s="31" t="s">
        <v>3441</v>
      </c>
      <c r="D54" s="31" t="s">
        <v>3442</v>
      </c>
      <c r="E54" s="32">
        <v>43609</v>
      </c>
      <c r="F54" s="31" t="s">
        <v>3443</v>
      </c>
      <c r="G54" s="31" t="s">
        <v>3444</v>
      </c>
      <c r="H54" s="33">
        <v>1</v>
      </c>
      <c r="I54" s="40">
        <v>1</v>
      </c>
      <c r="J54" s="34">
        <v>240000</v>
      </c>
      <c r="K54" s="34">
        <v>240000</v>
      </c>
      <c r="L54" s="34">
        <v>0</v>
      </c>
      <c r="M54" s="33" t="s">
        <v>2137</v>
      </c>
      <c r="N54" s="33" t="s">
        <v>2143</v>
      </c>
      <c r="O54" s="33" t="s">
        <v>1997</v>
      </c>
      <c r="P54" s="33" t="s">
        <v>2196</v>
      </c>
      <c r="Q54" s="33" t="s">
        <v>2082</v>
      </c>
      <c r="R54" s="33" t="s">
        <v>2197</v>
      </c>
      <c r="S54" s="33" t="s">
        <v>2084</v>
      </c>
      <c r="T54" s="33" t="s">
        <v>2083</v>
      </c>
      <c r="U54" s="35" t="s">
        <v>1281</v>
      </c>
      <c r="V54" s="36" t="s">
        <v>6881</v>
      </c>
      <c r="W54" s="36" t="s">
        <v>50</v>
      </c>
      <c r="X54" s="36" t="s">
        <v>6882</v>
      </c>
      <c r="Y54" s="37"/>
    </row>
    <row r="55" customFormat="1" ht="23" customHeight="1" spans="1:25">
      <c r="A55" s="30" t="s">
        <v>1308</v>
      </c>
      <c r="B55" s="31" t="s">
        <v>20</v>
      </c>
      <c r="C55" s="31" t="s">
        <v>3466</v>
      </c>
      <c r="D55" s="31" t="s">
        <v>3467</v>
      </c>
      <c r="E55" s="32">
        <v>43585</v>
      </c>
      <c r="F55" s="31" t="s">
        <v>3468</v>
      </c>
      <c r="G55" s="31" t="s">
        <v>3469</v>
      </c>
      <c r="H55" s="33">
        <v>10</v>
      </c>
      <c r="I55" s="40">
        <v>1</v>
      </c>
      <c r="J55" s="34">
        <v>250244.336107491</v>
      </c>
      <c r="K55" s="34">
        <v>132733.766610348</v>
      </c>
      <c r="L55" s="34">
        <v>117510.569497143</v>
      </c>
      <c r="M55" s="33" t="s">
        <v>2079</v>
      </c>
      <c r="N55" s="33" t="s">
        <v>2089</v>
      </c>
      <c r="O55" s="33" t="s">
        <v>1997</v>
      </c>
      <c r="P55" s="33" t="s">
        <v>2081</v>
      </c>
      <c r="Q55" s="33" t="s">
        <v>2082</v>
      </c>
      <c r="R55" s="33" t="s">
        <v>2083</v>
      </c>
      <c r="S55" s="33" t="s">
        <v>2084</v>
      </c>
      <c r="T55" s="33" t="s">
        <v>2083</v>
      </c>
      <c r="U55" s="35" t="s">
        <v>1311</v>
      </c>
      <c r="V55" s="36" t="s">
        <v>664</v>
      </c>
      <c r="W55" s="36" t="s">
        <v>79</v>
      </c>
      <c r="X55" s="36" t="s">
        <v>664</v>
      </c>
      <c r="Y55" s="37"/>
    </row>
    <row r="56" customFormat="1" ht="23" customHeight="1" spans="1:25">
      <c r="A56" s="30" t="s">
        <v>1308</v>
      </c>
      <c r="B56" s="31" t="s">
        <v>20</v>
      </c>
      <c r="C56" s="31" t="s">
        <v>3470</v>
      </c>
      <c r="D56" s="31" t="s">
        <v>3471</v>
      </c>
      <c r="E56" s="32">
        <v>43585</v>
      </c>
      <c r="F56" s="31"/>
      <c r="G56" s="31" t="s">
        <v>3472</v>
      </c>
      <c r="H56" s="33">
        <v>10</v>
      </c>
      <c r="I56" s="40">
        <v>1</v>
      </c>
      <c r="J56" s="34">
        <v>370243.145515147</v>
      </c>
      <c r="K56" s="34">
        <v>196383.135100326</v>
      </c>
      <c r="L56" s="34">
        <v>173860.010414821</v>
      </c>
      <c r="M56" s="33" t="s">
        <v>2079</v>
      </c>
      <c r="N56" s="33" t="s">
        <v>2089</v>
      </c>
      <c r="O56" s="33" t="s">
        <v>1997</v>
      </c>
      <c r="P56" s="33" t="s">
        <v>2081</v>
      </c>
      <c r="Q56" s="33" t="s">
        <v>2082</v>
      </c>
      <c r="R56" s="33" t="s">
        <v>2083</v>
      </c>
      <c r="S56" s="33" t="s">
        <v>2084</v>
      </c>
      <c r="T56" s="33" t="s">
        <v>2083</v>
      </c>
      <c r="U56" s="35" t="s">
        <v>1311</v>
      </c>
      <c r="V56" s="36" t="s">
        <v>664</v>
      </c>
      <c r="W56" s="36" t="s">
        <v>79</v>
      </c>
      <c r="X56" s="36" t="s">
        <v>664</v>
      </c>
      <c r="Y56" s="37"/>
    </row>
    <row r="57" customFormat="1" ht="23" customHeight="1" spans="1:25">
      <c r="A57" s="30" t="s">
        <v>1308</v>
      </c>
      <c r="B57" s="31" t="s">
        <v>20</v>
      </c>
      <c r="C57" s="31" t="s">
        <v>3473</v>
      </c>
      <c r="D57" s="31" t="s">
        <v>3474</v>
      </c>
      <c r="E57" s="32">
        <v>43585</v>
      </c>
      <c r="F57" s="31"/>
      <c r="G57" s="31" t="s">
        <v>3472</v>
      </c>
      <c r="H57" s="33">
        <v>5</v>
      </c>
      <c r="I57" s="40">
        <v>1</v>
      </c>
      <c r="J57" s="34">
        <v>285573.688377362</v>
      </c>
      <c r="K57" s="34">
        <v>271295.003958494</v>
      </c>
      <c r="L57" s="34">
        <v>14278.6844188681</v>
      </c>
      <c r="M57" s="33" t="s">
        <v>2079</v>
      </c>
      <c r="N57" s="33" t="s">
        <v>2110</v>
      </c>
      <c r="O57" s="33" t="s">
        <v>1997</v>
      </c>
      <c r="P57" s="33" t="s">
        <v>2081</v>
      </c>
      <c r="Q57" s="33" t="s">
        <v>2082</v>
      </c>
      <c r="R57" s="33" t="s">
        <v>2083</v>
      </c>
      <c r="S57" s="33" t="s">
        <v>2084</v>
      </c>
      <c r="T57" s="33" t="s">
        <v>2083</v>
      </c>
      <c r="U57" s="35" t="s">
        <v>1311</v>
      </c>
      <c r="V57" s="36" t="s">
        <v>664</v>
      </c>
      <c r="W57" s="36" t="s">
        <v>79</v>
      </c>
      <c r="X57" s="36" t="s">
        <v>664</v>
      </c>
      <c r="Y57" s="37"/>
    </row>
    <row r="58" customFormat="1" ht="23" customHeight="1" spans="1:25">
      <c r="A58" s="478" t="s">
        <v>1323</v>
      </c>
      <c r="B58" s="31" t="s">
        <v>20</v>
      </c>
      <c r="C58" s="31" t="s">
        <v>3518</v>
      </c>
      <c r="D58" s="31" t="s">
        <v>2147</v>
      </c>
      <c r="E58" s="32">
        <v>43647</v>
      </c>
      <c r="F58" s="31" t="s">
        <v>733</v>
      </c>
      <c r="G58" s="31" t="s">
        <v>3519</v>
      </c>
      <c r="H58" s="33">
        <v>10</v>
      </c>
      <c r="I58" s="40">
        <v>1</v>
      </c>
      <c r="J58" s="34">
        <v>193394.513704038</v>
      </c>
      <c r="K58" s="34">
        <v>193394.513704038</v>
      </c>
      <c r="L58" s="34">
        <v>0</v>
      </c>
      <c r="M58" s="33" t="s">
        <v>2079</v>
      </c>
      <c r="N58" s="33" t="s">
        <v>2089</v>
      </c>
      <c r="O58" s="33" t="s">
        <v>1997</v>
      </c>
      <c r="P58" s="33" t="s">
        <v>2196</v>
      </c>
      <c r="Q58" s="33" t="s">
        <v>2082</v>
      </c>
      <c r="R58" s="33" t="s">
        <v>2267</v>
      </c>
      <c r="S58" s="33" t="s">
        <v>2084</v>
      </c>
      <c r="T58" s="33" t="s">
        <v>2083</v>
      </c>
      <c r="U58" s="35" t="s">
        <v>1326</v>
      </c>
      <c r="V58" s="36" t="s">
        <v>6883</v>
      </c>
      <c r="W58" s="36" t="s">
        <v>50</v>
      </c>
      <c r="X58" s="36" t="s">
        <v>6879</v>
      </c>
      <c r="Y58" s="37"/>
    </row>
    <row r="59" customFormat="1" ht="23" customHeight="1" spans="1:25">
      <c r="A59" s="30" t="s">
        <v>1323</v>
      </c>
      <c r="B59" s="31" t="s">
        <v>20</v>
      </c>
      <c r="C59" s="31" t="s">
        <v>3520</v>
      </c>
      <c r="D59" s="31" t="s">
        <v>2147</v>
      </c>
      <c r="E59" s="32">
        <v>43647</v>
      </c>
      <c r="F59" s="31" t="s">
        <v>937</v>
      </c>
      <c r="G59" s="31" t="s">
        <v>3519</v>
      </c>
      <c r="H59" s="33">
        <v>10</v>
      </c>
      <c r="I59" s="40">
        <v>1</v>
      </c>
      <c r="J59" s="34">
        <v>193394.513704038</v>
      </c>
      <c r="K59" s="34">
        <v>193394.513704038</v>
      </c>
      <c r="L59" s="34">
        <v>0</v>
      </c>
      <c r="M59" s="33" t="s">
        <v>2079</v>
      </c>
      <c r="N59" s="33" t="s">
        <v>2089</v>
      </c>
      <c r="O59" s="33" t="s">
        <v>1997</v>
      </c>
      <c r="P59" s="33" t="s">
        <v>2196</v>
      </c>
      <c r="Q59" s="33" t="s">
        <v>2082</v>
      </c>
      <c r="R59" s="33" t="s">
        <v>2267</v>
      </c>
      <c r="S59" s="33" t="s">
        <v>2084</v>
      </c>
      <c r="T59" s="33" t="s">
        <v>2083</v>
      </c>
      <c r="U59" s="35" t="s">
        <v>1326</v>
      </c>
      <c r="V59" s="36" t="s">
        <v>6883</v>
      </c>
      <c r="W59" s="36" t="s">
        <v>50</v>
      </c>
      <c r="X59" s="36" t="s">
        <v>6879</v>
      </c>
      <c r="Y59" s="37"/>
    </row>
    <row r="60" customFormat="1" ht="23" customHeight="1" spans="1:25">
      <c r="A60" s="30" t="s">
        <v>1323</v>
      </c>
      <c r="B60" s="31" t="s">
        <v>20</v>
      </c>
      <c r="C60" s="31" t="s">
        <v>3521</v>
      </c>
      <c r="D60" s="31" t="s">
        <v>2114</v>
      </c>
      <c r="E60" s="32">
        <v>43647</v>
      </c>
      <c r="F60" s="31" t="s">
        <v>733</v>
      </c>
      <c r="G60" s="31" t="s">
        <v>2078</v>
      </c>
      <c r="H60" s="33">
        <v>10</v>
      </c>
      <c r="I60" s="40">
        <v>1</v>
      </c>
      <c r="J60" s="34">
        <v>7520.10454975177</v>
      </c>
      <c r="K60" s="34">
        <v>7520.10454975177</v>
      </c>
      <c r="L60" s="34">
        <v>0</v>
      </c>
      <c r="M60" s="33" t="s">
        <v>2079</v>
      </c>
      <c r="N60" s="33" t="s">
        <v>2089</v>
      </c>
      <c r="O60" s="33" t="s">
        <v>1997</v>
      </c>
      <c r="P60" s="33" t="s">
        <v>2196</v>
      </c>
      <c r="Q60" s="33" t="s">
        <v>2082</v>
      </c>
      <c r="R60" s="33" t="s">
        <v>2267</v>
      </c>
      <c r="S60" s="33" t="s">
        <v>2084</v>
      </c>
      <c r="T60" s="33" t="s">
        <v>2083</v>
      </c>
      <c r="U60" s="35" t="s">
        <v>1326</v>
      </c>
      <c r="V60" s="36" t="s">
        <v>6883</v>
      </c>
      <c r="W60" s="36" t="s">
        <v>50</v>
      </c>
      <c r="X60" s="36" t="s">
        <v>6879</v>
      </c>
      <c r="Y60" s="37"/>
    </row>
    <row r="61" customFormat="1" ht="23" customHeight="1" spans="1:25">
      <c r="A61" s="30" t="s">
        <v>1323</v>
      </c>
      <c r="B61" s="31" t="s">
        <v>20</v>
      </c>
      <c r="C61" s="31" t="s">
        <v>3522</v>
      </c>
      <c r="D61" s="31" t="s">
        <v>2114</v>
      </c>
      <c r="E61" s="32">
        <v>43647</v>
      </c>
      <c r="F61" s="31" t="s">
        <v>937</v>
      </c>
      <c r="G61" s="31" t="s">
        <v>2078</v>
      </c>
      <c r="H61" s="33">
        <v>10</v>
      </c>
      <c r="I61" s="40">
        <v>1</v>
      </c>
      <c r="J61" s="34">
        <v>7520.10454975177</v>
      </c>
      <c r="K61" s="34">
        <v>7520.10454975177</v>
      </c>
      <c r="L61" s="34">
        <v>0</v>
      </c>
      <c r="M61" s="33" t="s">
        <v>2079</v>
      </c>
      <c r="N61" s="33" t="s">
        <v>2089</v>
      </c>
      <c r="O61" s="33" t="s">
        <v>1997</v>
      </c>
      <c r="P61" s="33" t="s">
        <v>2196</v>
      </c>
      <c r="Q61" s="33" t="s">
        <v>2082</v>
      </c>
      <c r="R61" s="33" t="s">
        <v>2267</v>
      </c>
      <c r="S61" s="33" t="s">
        <v>2084</v>
      </c>
      <c r="T61" s="33" t="s">
        <v>2083</v>
      </c>
      <c r="U61" s="35" t="s">
        <v>1326</v>
      </c>
      <c r="V61" s="36" t="s">
        <v>6883</v>
      </c>
      <c r="W61" s="36" t="s">
        <v>50</v>
      </c>
      <c r="X61" s="36" t="s">
        <v>6879</v>
      </c>
      <c r="Y61" s="37"/>
    </row>
    <row r="62" customFormat="1" ht="23" customHeight="1" spans="1:25">
      <c r="A62" s="30" t="s">
        <v>1323</v>
      </c>
      <c r="B62" s="31" t="s">
        <v>20</v>
      </c>
      <c r="C62" s="31" t="s">
        <v>3523</v>
      </c>
      <c r="D62" s="31" t="s">
        <v>3524</v>
      </c>
      <c r="E62" s="32">
        <v>43647</v>
      </c>
      <c r="F62" s="31" t="s">
        <v>733</v>
      </c>
      <c r="G62" s="31" t="s">
        <v>2243</v>
      </c>
      <c r="H62" s="33">
        <v>10</v>
      </c>
      <c r="I62" s="40">
        <v>1</v>
      </c>
      <c r="J62" s="34">
        <v>6017.97698661659</v>
      </c>
      <c r="K62" s="34">
        <v>6017.97698661659</v>
      </c>
      <c r="L62" s="34">
        <v>0</v>
      </c>
      <c r="M62" s="33" t="s">
        <v>2079</v>
      </c>
      <c r="N62" s="33" t="s">
        <v>2089</v>
      </c>
      <c r="O62" s="33" t="s">
        <v>1997</v>
      </c>
      <c r="P62" s="33" t="s">
        <v>2196</v>
      </c>
      <c r="Q62" s="33" t="s">
        <v>2082</v>
      </c>
      <c r="R62" s="33" t="s">
        <v>2267</v>
      </c>
      <c r="S62" s="33" t="s">
        <v>2084</v>
      </c>
      <c r="T62" s="33" t="s">
        <v>2083</v>
      </c>
      <c r="U62" s="35" t="s">
        <v>1326</v>
      </c>
      <c r="V62" s="36" t="s">
        <v>6883</v>
      </c>
      <c r="W62" s="36" t="s">
        <v>50</v>
      </c>
      <c r="X62" s="36" t="s">
        <v>6879</v>
      </c>
      <c r="Y62" s="37"/>
    </row>
    <row r="63" customFormat="1" ht="23" customHeight="1" spans="1:25">
      <c r="A63" s="30" t="s">
        <v>1323</v>
      </c>
      <c r="B63" s="31" t="s">
        <v>20</v>
      </c>
      <c r="C63" s="31" t="s">
        <v>3525</v>
      </c>
      <c r="D63" s="31" t="s">
        <v>3524</v>
      </c>
      <c r="E63" s="32">
        <v>43647</v>
      </c>
      <c r="F63" s="31" t="s">
        <v>937</v>
      </c>
      <c r="G63" s="31" t="s">
        <v>2243</v>
      </c>
      <c r="H63" s="33">
        <v>10</v>
      </c>
      <c r="I63" s="40">
        <v>1</v>
      </c>
      <c r="J63" s="34">
        <v>6017.97698661659</v>
      </c>
      <c r="K63" s="34">
        <v>6017.97698661659</v>
      </c>
      <c r="L63" s="34">
        <v>0</v>
      </c>
      <c r="M63" s="33" t="s">
        <v>2079</v>
      </c>
      <c r="N63" s="33" t="s">
        <v>2089</v>
      </c>
      <c r="O63" s="33" t="s">
        <v>1997</v>
      </c>
      <c r="P63" s="33" t="s">
        <v>2196</v>
      </c>
      <c r="Q63" s="33" t="s">
        <v>2082</v>
      </c>
      <c r="R63" s="33" t="s">
        <v>2267</v>
      </c>
      <c r="S63" s="33" t="s">
        <v>2084</v>
      </c>
      <c r="T63" s="33" t="s">
        <v>2083</v>
      </c>
      <c r="U63" s="35" t="s">
        <v>1326</v>
      </c>
      <c r="V63" s="36" t="s">
        <v>6883</v>
      </c>
      <c r="W63" s="36" t="s">
        <v>50</v>
      </c>
      <c r="X63" s="36" t="s">
        <v>6879</v>
      </c>
      <c r="Y63" s="37"/>
    </row>
    <row r="64" customFormat="1" ht="23" customHeight="1" spans="1:25">
      <c r="A64" s="30" t="s">
        <v>1323</v>
      </c>
      <c r="B64" s="31" t="s">
        <v>20</v>
      </c>
      <c r="C64" s="31" t="s">
        <v>3526</v>
      </c>
      <c r="D64" s="31" t="s">
        <v>3527</v>
      </c>
      <c r="E64" s="32">
        <v>43647</v>
      </c>
      <c r="F64" s="31" t="s">
        <v>3528</v>
      </c>
      <c r="G64" s="31" t="s">
        <v>2158</v>
      </c>
      <c r="H64" s="33">
        <v>3</v>
      </c>
      <c r="I64" s="40">
        <v>6000</v>
      </c>
      <c r="J64" s="34">
        <v>60000</v>
      </c>
      <c r="K64" s="34">
        <v>60000</v>
      </c>
      <c r="L64" s="34">
        <v>0</v>
      </c>
      <c r="M64" s="33" t="s">
        <v>2137</v>
      </c>
      <c r="N64" s="33" t="s">
        <v>2138</v>
      </c>
      <c r="O64" s="33" t="s">
        <v>1997</v>
      </c>
      <c r="P64" s="33" t="s">
        <v>2196</v>
      </c>
      <c r="Q64" s="33" t="s">
        <v>2082</v>
      </c>
      <c r="R64" s="33" t="s">
        <v>2197</v>
      </c>
      <c r="S64" s="33" t="s">
        <v>2084</v>
      </c>
      <c r="T64" s="33" t="s">
        <v>2083</v>
      </c>
      <c r="U64" s="35" t="s">
        <v>1326</v>
      </c>
      <c r="V64" s="36" t="s">
        <v>6883</v>
      </c>
      <c r="W64" s="36" t="s">
        <v>50</v>
      </c>
      <c r="X64" s="36" t="s">
        <v>6879</v>
      </c>
      <c r="Y64" s="37"/>
    </row>
    <row r="65" customFormat="1" ht="23" customHeight="1" spans="1:25">
      <c r="A65" s="30" t="s">
        <v>1323</v>
      </c>
      <c r="B65" s="31" t="s">
        <v>20</v>
      </c>
      <c r="C65" s="31" t="s">
        <v>3529</v>
      </c>
      <c r="D65" s="31" t="s">
        <v>3530</v>
      </c>
      <c r="E65" s="32">
        <v>43647</v>
      </c>
      <c r="F65" s="31" t="s">
        <v>3528</v>
      </c>
      <c r="G65" s="31" t="s">
        <v>3531</v>
      </c>
      <c r="H65" s="33">
        <v>10</v>
      </c>
      <c r="I65" s="40">
        <v>1</v>
      </c>
      <c r="J65" s="34">
        <v>124153.889519187</v>
      </c>
      <c r="K65" s="34">
        <v>124153.889519187</v>
      </c>
      <c r="L65" s="34">
        <v>0</v>
      </c>
      <c r="M65" s="33" t="s">
        <v>2123</v>
      </c>
      <c r="N65" s="33" t="s">
        <v>2124</v>
      </c>
      <c r="O65" s="33" t="s">
        <v>1997</v>
      </c>
      <c r="P65" s="33" t="s">
        <v>2196</v>
      </c>
      <c r="Q65" s="33" t="s">
        <v>2082</v>
      </c>
      <c r="R65" s="33" t="s">
        <v>2267</v>
      </c>
      <c r="S65" s="33" t="s">
        <v>2084</v>
      </c>
      <c r="T65" s="33" t="s">
        <v>2083</v>
      </c>
      <c r="U65" s="35" t="s">
        <v>1326</v>
      </c>
      <c r="V65" s="36" t="s">
        <v>6883</v>
      </c>
      <c r="W65" s="36" t="s">
        <v>50</v>
      </c>
      <c r="X65" s="36" t="s">
        <v>6879</v>
      </c>
      <c r="Y65" s="37"/>
    </row>
    <row r="66" customFormat="1" ht="23" customHeight="1" spans="1:25">
      <c r="A66" s="30" t="s">
        <v>1323</v>
      </c>
      <c r="B66" s="31" t="s">
        <v>20</v>
      </c>
      <c r="C66" s="31" t="s">
        <v>3533</v>
      </c>
      <c r="D66" s="31" t="s">
        <v>2475</v>
      </c>
      <c r="E66" s="32">
        <v>43647</v>
      </c>
      <c r="F66" s="31" t="s">
        <v>3528</v>
      </c>
      <c r="G66" s="31" t="s">
        <v>3534</v>
      </c>
      <c r="H66" s="33">
        <v>3</v>
      </c>
      <c r="I66" s="40">
        <v>1</v>
      </c>
      <c r="J66" s="34">
        <v>50000</v>
      </c>
      <c r="K66" s="34">
        <v>50000</v>
      </c>
      <c r="L66" s="34">
        <v>0</v>
      </c>
      <c r="M66" s="33" t="s">
        <v>2079</v>
      </c>
      <c r="N66" s="33" t="s">
        <v>2089</v>
      </c>
      <c r="O66" s="33" t="s">
        <v>1997</v>
      </c>
      <c r="P66" s="33" t="s">
        <v>2196</v>
      </c>
      <c r="Q66" s="33" t="s">
        <v>2082</v>
      </c>
      <c r="R66" s="33" t="s">
        <v>2267</v>
      </c>
      <c r="S66" s="33" t="s">
        <v>2084</v>
      </c>
      <c r="T66" s="33" t="s">
        <v>2083</v>
      </c>
      <c r="U66" s="35" t="s">
        <v>1326</v>
      </c>
      <c r="V66" s="36" t="s">
        <v>6883</v>
      </c>
      <c r="W66" s="36" t="s">
        <v>50</v>
      </c>
      <c r="X66" s="36" t="s">
        <v>6879</v>
      </c>
      <c r="Y66" s="37"/>
    </row>
    <row r="67" customFormat="1" ht="23" customHeight="1" spans="1:25">
      <c r="A67" s="30" t="s">
        <v>1323</v>
      </c>
      <c r="B67" s="31" t="s">
        <v>20</v>
      </c>
      <c r="C67" s="31" t="s">
        <v>3535</v>
      </c>
      <c r="D67" s="31" t="s">
        <v>1389</v>
      </c>
      <c r="E67" s="32">
        <v>43647</v>
      </c>
      <c r="F67" s="31" t="s">
        <v>3528</v>
      </c>
      <c r="G67" s="31" t="s">
        <v>3536</v>
      </c>
      <c r="H67" s="33">
        <v>1</v>
      </c>
      <c r="I67" s="40">
        <v>1</v>
      </c>
      <c r="J67" s="34">
        <v>120000</v>
      </c>
      <c r="K67" s="34">
        <v>120000</v>
      </c>
      <c r="L67" s="34">
        <v>0</v>
      </c>
      <c r="M67" s="33" t="s">
        <v>2123</v>
      </c>
      <c r="N67" s="33" t="s">
        <v>2124</v>
      </c>
      <c r="O67" s="33" t="s">
        <v>1997</v>
      </c>
      <c r="P67" s="33" t="s">
        <v>2196</v>
      </c>
      <c r="Q67" s="33" t="s">
        <v>2082</v>
      </c>
      <c r="R67" s="33" t="s">
        <v>2145</v>
      </c>
      <c r="S67" s="33" t="s">
        <v>2084</v>
      </c>
      <c r="T67" s="33" t="s">
        <v>2083</v>
      </c>
      <c r="U67" s="35" t="s">
        <v>1326</v>
      </c>
      <c r="V67" s="36" t="s">
        <v>6883</v>
      </c>
      <c r="W67" s="36" t="s">
        <v>50</v>
      </c>
      <c r="X67" s="36" t="s">
        <v>6879</v>
      </c>
      <c r="Y67" s="37"/>
    </row>
    <row r="68" customFormat="1" ht="23" customHeight="1" spans="1:25">
      <c r="A68" s="30" t="s">
        <v>1323</v>
      </c>
      <c r="B68" s="31" t="s">
        <v>20</v>
      </c>
      <c r="C68" s="31" t="s">
        <v>3537</v>
      </c>
      <c r="D68" s="31" t="s">
        <v>3538</v>
      </c>
      <c r="E68" s="32">
        <v>43647</v>
      </c>
      <c r="F68" s="31" t="s">
        <v>3528</v>
      </c>
      <c r="G68" s="31" t="s">
        <v>3539</v>
      </c>
      <c r="H68" s="33">
        <v>5</v>
      </c>
      <c r="I68" s="40">
        <v>1</v>
      </c>
      <c r="J68" s="34">
        <v>32000.15</v>
      </c>
      <c r="K68" s="34">
        <v>32000.15</v>
      </c>
      <c r="L68" s="34">
        <v>0</v>
      </c>
      <c r="M68" s="33" t="s">
        <v>2079</v>
      </c>
      <c r="N68" s="33" t="s">
        <v>2089</v>
      </c>
      <c r="O68" s="33" t="s">
        <v>1997</v>
      </c>
      <c r="P68" s="33" t="s">
        <v>2196</v>
      </c>
      <c r="Q68" s="33" t="s">
        <v>2082</v>
      </c>
      <c r="R68" s="33" t="s">
        <v>2267</v>
      </c>
      <c r="S68" s="33" t="s">
        <v>2084</v>
      </c>
      <c r="T68" s="33" t="s">
        <v>2083</v>
      </c>
      <c r="U68" s="35" t="s">
        <v>1326</v>
      </c>
      <c r="V68" s="36" t="s">
        <v>6883</v>
      </c>
      <c r="W68" s="36" t="s">
        <v>50</v>
      </c>
      <c r="X68" s="36" t="s">
        <v>6879</v>
      </c>
      <c r="Y68" s="37"/>
    </row>
    <row r="69" customFormat="1" ht="23" customHeight="1" spans="1:25">
      <c r="A69" s="30" t="s">
        <v>1438</v>
      </c>
      <c r="B69" s="31" t="s">
        <v>20</v>
      </c>
      <c r="C69" s="31" t="s">
        <v>4158</v>
      </c>
      <c r="D69" s="31" t="s">
        <v>2532</v>
      </c>
      <c r="E69" s="32">
        <v>43728</v>
      </c>
      <c r="F69" s="31" t="s">
        <v>3636</v>
      </c>
      <c r="G69" s="31" t="s">
        <v>2169</v>
      </c>
      <c r="H69" s="33">
        <v>10</v>
      </c>
      <c r="I69" s="33">
        <v>1</v>
      </c>
      <c r="J69" s="34">
        <v>63969.47</v>
      </c>
      <c r="K69" s="34">
        <v>31398.3481916667</v>
      </c>
      <c r="L69" s="34">
        <v>32571.1218083333</v>
      </c>
      <c r="M69" s="33" t="s">
        <v>2079</v>
      </c>
      <c r="N69" s="33" t="s">
        <v>2096</v>
      </c>
      <c r="O69" s="33" t="s">
        <v>2011</v>
      </c>
      <c r="P69" s="33" t="s">
        <v>2081</v>
      </c>
      <c r="Q69" s="33" t="s">
        <v>2103</v>
      </c>
      <c r="R69" s="33" t="s">
        <v>2104</v>
      </c>
      <c r="S69" s="33" t="s">
        <v>2084</v>
      </c>
      <c r="T69" s="41" t="s">
        <v>2159</v>
      </c>
      <c r="U69" s="35" t="s">
        <v>953</v>
      </c>
      <c r="V69" s="36" t="s">
        <v>664</v>
      </c>
      <c r="W69" s="36" t="s">
        <v>79</v>
      </c>
      <c r="X69" s="36" t="s">
        <v>664</v>
      </c>
      <c r="Y69" s="37"/>
    </row>
    <row r="70" customFormat="1" ht="23" customHeight="1" spans="1:25">
      <c r="A70" s="30" t="s">
        <v>1438</v>
      </c>
      <c r="B70" s="31" t="s">
        <v>20</v>
      </c>
      <c r="C70" s="31" t="s">
        <v>4159</v>
      </c>
      <c r="D70" s="31" t="s">
        <v>4160</v>
      </c>
      <c r="E70" s="32">
        <v>43728</v>
      </c>
      <c r="F70" s="31" t="s">
        <v>3636</v>
      </c>
      <c r="G70" s="31" t="s">
        <v>2169</v>
      </c>
      <c r="H70" s="33">
        <v>10</v>
      </c>
      <c r="I70" s="33">
        <v>5</v>
      </c>
      <c r="J70" s="34">
        <v>1663.21</v>
      </c>
      <c r="K70" s="34">
        <v>816.358908333333</v>
      </c>
      <c r="L70" s="34">
        <v>846.851091666667</v>
      </c>
      <c r="M70" s="33" t="s">
        <v>2079</v>
      </c>
      <c r="N70" s="33" t="s">
        <v>2096</v>
      </c>
      <c r="O70" s="33" t="s">
        <v>2011</v>
      </c>
      <c r="P70" s="33" t="s">
        <v>2081</v>
      </c>
      <c r="Q70" s="33" t="s">
        <v>2103</v>
      </c>
      <c r="R70" s="33" t="s">
        <v>2104</v>
      </c>
      <c r="S70" s="33" t="s">
        <v>2084</v>
      </c>
      <c r="T70" s="41" t="s">
        <v>2159</v>
      </c>
      <c r="U70" s="35" t="s">
        <v>953</v>
      </c>
      <c r="V70" s="36" t="s">
        <v>664</v>
      </c>
      <c r="W70" s="36" t="s">
        <v>79</v>
      </c>
      <c r="X70" s="36" t="s">
        <v>664</v>
      </c>
      <c r="Y70" s="37"/>
    </row>
    <row r="71" customFormat="1" ht="23" customHeight="1" spans="1:25">
      <c r="A71" s="30" t="s">
        <v>1438</v>
      </c>
      <c r="B71" s="31" t="s">
        <v>20</v>
      </c>
      <c r="C71" s="31" t="s">
        <v>4161</v>
      </c>
      <c r="D71" s="31" t="s">
        <v>4162</v>
      </c>
      <c r="E71" s="32">
        <v>43728</v>
      </c>
      <c r="F71" s="31" t="s">
        <v>3636</v>
      </c>
      <c r="G71" s="38" t="s">
        <v>4163</v>
      </c>
      <c r="H71" s="33">
        <v>10</v>
      </c>
      <c r="I71" s="33">
        <v>1</v>
      </c>
      <c r="J71" s="34">
        <v>639.69</v>
      </c>
      <c r="K71" s="34">
        <v>313.981175</v>
      </c>
      <c r="L71" s="34">
        <v>325.708825</v>
      </c>
      <c r="M71" s="33" t="s">
        <v>2079</v>
      </c>
      <c r="N71" s="33" t="s">
        <v>2096</v>
      </c>
      <c r="O71" s="33" t="s">
        <v>2011</v>
      </c>
      <c r="P71" s="33" t="s">
        <v>2081</v>
      </c>
      <c r="Q71" s="33" t="s">
        <v>2103</v>
      </c>
      <c r="R71" s="33" t="s">
        <v>2104</v>
      </c>
      <c r="S71" s="33" t="s">
        <v>2084</v>
      </c>
      <c r="T71" s="41" t="s">
        <v>2159</v>
      </c>
      <c r="U71" s="35" t="s">
        <v>953</v>
      </c>
      <c r="V71" s="36" t="s">
        <v>664</v>
      </c>
      <c r="W71" s="36" t="s">
        <v>79</v>
      </c>
      <c r="X71" s="36" t="s">
        <v>664</v>
      </c>
      <c r="Y71" s="37"/>
    </row>
    <row r="72" customFormat="1" ht="23" customHeight="1" spans="1:25">
      <c r="A72" s="30" t="s">
        <v>1438</v>
      </c>
      <c r="B72" s="31" t="s">
        <v>20</v>
      </c>
      <c r="C72" s="31" t="s">
        <v>4164</v>
      </c>
      <c r="D72" s="31" t="s">
        <v>4162</v>
      </c>
      <c r="E72" s="32">
        <v>43728</v>
      </c>
      <c r="F72" s="31" t="s">
        <v>3636</v>
      </c>
      <c r="G72" s="38" t="s">
        <v>4165</v>
      </c>
      <c r="H72" s="33">
        <v>10</v>
      </c>
      <c r="I72" s="33">
        <v>1</v>
      </c>
      <c r="J72" s="34">
        <v>2686.72</v>
      </c>
      <c r="K72" s="34">
        <v>1318.73173333333</v>
      </c>
      <c r="L72" s="34">
        <v>1367.98826666667</v>
      </c>
      <c r="M72" s="33" t="s">
        <v>2079</v>
      </c>
      <c r="N72" s="33" t="s">
        <v>2096</v>
      </c>
      <c r="O72" s="33" t="s">
        <v>2011</v>
      </c>
      <c r="P72" s="33" t="s">
        <v>2081</v>
      </c>
      <c r="Q72" s="33" t="s">
        <v>2103</v>
      </c>
      <c r="R72" s="33" t="s">
        <v>2104</v>
      </c>
      <c r="S72" s="33" t="s">
        <v>2084</v>
      </c>
      <c r="T72" s="41" t="s">
        <v>2159</v>
      </c>
      <c r="U72" s="35" t="s">
        <v>953</v>
      </c>
      <c r="V72" s="36" t="s">
        <v>664</v>
      </c>
      <c r="W72" s="36" t="s">
        <v>79</v>
      </c>
      <c r="X72" s="36" t="s">
        <v>664</v>
      </c>
      <c r="Y72" s="37"/>
    </row>
    <row r="73" customFormat="1" ht="23" customHeight="1" spans="1:25">
      <c r="A73" s="30" t="s">
        <v>1438</v>
      </c>
      <c r="B73" s="31" t="s">
        <v>20</v>
      </c>
      <c r="C73" s="31" t="s">
        <v>4166</v>
      </c>
      <c r="D73" s="31" t="s">
        <v>2607</v>
      </c>
      <c r="E73" s="32">
        <v>43728</v>
      </c>
      <c r="F73" s="31" t="s">
        <v>3636</v>
      </c>
      <c r="G73" s="38" t="s">
        <v>3038</v>
      </c>
      <c r="H73" s="33">
        <v>10</v>
      </c>
      <c r="I73" s="33">
        <v>1</v>
      </c>
      <c r="J73" s="34">
        <v>4477.86</v>
      </c>
      <c r="K73" s="34">
        <v>2197.88295</v>
      </c>
      <c r="L73" s="34">
        <v>2279.97705</v>
      </c>
      <c r="M73" s="33" t="s">
        <v>2079</v>
      </c>
      <c r="N73" s="33" t="s">
        <v>2096</v>
      </c>
      <c r="O73" s="33" t="s">
        <v>2011</v>
      </c>
      <c r="P73" s="33" t="s">
        <v>2081</v>
      </c>
      <c r="Q73" s="33" t="s">
        <v>2103</v>
      </c>
      <c r="R73" s="33" t="s">
        <v>2104</v>
      </c>
      <c r="S73" s="33" t="s">
        <v>2084</v>
      </c>
      <c r="T73" s="41" t="s">
        <v>2159</v>
      </c>
      <c r="U73" s="35" t="s">
        <v>953</v>
      </c>
      <c r="V73" s="36" t="s">
        <v>664</v>
      </c>
      <c r="W73" s="36" t="s">
        <v>79</v>
      </c>
      <c r="X73" s="36" t="s">
        <v>664</v>
      </c>
      <c r="Y73" s="37"/>
    </row>
    <row r="74" customFormat="1" ht="23" customHeight="1" spans="1:25">
      <c r="A74" s="30" t="s">
        <v>1438</v>
      </c>
      <c r="B74" s="31" t="s">
        <v>20</v>
      </c>
      <c r="C74" s="31" t="s">
        <v>4167</v>
      </c>
      <c r="D74" s="31" t="s">
        <v>4168</v>
      </c>
      <c r="E74" s="32">
        <v>43728</v>
      </c>
      <c r="F74" s="31" t="s">
        <v>3636</v>
      </c>
      <c r="G74" s="38" t="s">
        <v>4163</v>
      </c>
      <c r="H74" s="33">
        <v>10</v>
      </c>
      <c r="I74" s="33">
        <v>1</v>
      </c>
      <c r="J74" s="34">
        <v>511.76</v>
      </c>
      <c r="K74" s="34">
        <v>251.188866666667</v>
      </c>
      <c r="L74" s="34">
        <v>260.571133333333</v>
      </c>
      <c r="M74" s="33" t="s">
        <v>2079</v>
      </c>
      <c r="N74" s="33" t="s">
        <v>2096</v>
      </c>
      <c r="O74" s="33" t="s">
        <v>2011</v>
      </c>
      <c r="P74" s="33" t="s">
        <v>2081</v>
      </c>
      <c r="Q74" s="33" t="s">
        <v>2103</v>
      </c>
      <c r="R74" s="33" t="s">
        <v>2104</v>
      </c>
      <c r="S74" s="33" t="s">
        <v>2084</v>
      </c>
      <c r="T74" s="41" t="s">
        <v>2159</v>
      </c>
      <c r="U74" s="35" t="s">
        <v>953</v>
      </c>
      <c r="V74" s="36" t="s">
        <v>664</v>
      </c>
      <c r="W74" s="36" t="s">
        <v>79</v>
      </c>
      <c r="X74" s="36" t="s">
        <v>664</v>
      </c>
      <c r="Y74" s="37"/>
    </row>
    <row r="75" customFormat="1" ht="23" customHeight="1" spans="1:25">
      <c r="A75" s="30" t="s">
        <v>1438</v>
      </c>
      <c r="B75" s="31" t="s">
        <v>20</v>
      </c>
      <c r="C75" s="31" t="s">
        <v>4169</v>
      </c>
      <c r="D75" s="31" t="s">
        <v>4170</v>
      </c>
      <c r="E75" s="32">
        <v>43728</v>
      </c>
      <c r="F75" s="31" t="s">
        <v>3636</v>
      </c>
      <c r="G75" s="31" t="s">
        <v>2092</v>
      </c>
      <c r="H75" s="33">
        <v>10</v>
      </c>
      <c r="I75" s="33">
        <v>57</v>
      </c>
      <c r="J75" s="34">
        <v>8699.85</v>
      </c>
      <c r="K75" s="34">
        <v>4270.176375</v>
      </c>
      <c r="L75" s="34">
        <v>4429.673625</v>
      </c>
      <c r="M75" s="33" t="s">
        <v>2079</v>
      </c>
      <c r="N75" s="33" t="s">
        <v>2096</v>
      </c>
      <c r="O75" s="33" t="s">
        <v>2011</v>
      </c>
      <c r="P75" s="33" t="s">
        <v>2081</v>
      </c>
      <c r="Q75" s="33" t="s">
        <v>2103</v>
      </c>
      <c r="R75" s="33" t="s">
        <v>2104</v>
      </c>
      <c r="S75" s="33" t="s">
        <v>2084</v>
      </c>
      <c r="T75" s="41" t="s">
        <v>2159</v>
      </c>
      <c r="U75" s="35" t="s">
        <v>953</v>
      </c>
      <c r="V75" s="36" t="s">
        <v>664</v>
      </c>
      <c r="W75" s="36" t="s">
        <v>79</v>
      </c>
      <c r="X75" s="36" t="s">
        <v>664</v>
      </c>
      <c r="Y75" s="37"/>
    </row>
    <row r="76" customFormat="1" ht="23" customHeight="1" spans="1:25">
      <c r="A76" s="30" t="s">
        <v>1438</v>
      </c>
      <c r="B76" s="31" t="s">
        <v>20</v>
      </c>
      <c r="C76" s="31" t="s">
        <v>4172</v>
      </c>
      <c r="D76" s="31" t="s">
        <v>4173</v>
      </c>
      <c r="E76" s="32">
        <v>43728</v>
      </c>
      <c r="F76" s="31" t="s">
        <v>3636</v>
      </c>
      <c r="G76" s="31" t="s">
        <v>2092</v>
      </c>
      <c r="H76" s="33">
        <v>5</v>
      </c>
      <c r="I76" s="33">
        <v>15</v>
      </c>
      <c r="J76" s="34">
        <v>511.76</v>
      </c>
      <c r="K76" s="34">
        <v>486.172</v>
      </c>
      <c r="L76" s="34">
        <v>25.588</v>
      </c>
      <c r="M76" s="33" t="s">
        <v>2079</v>
      </c>
      <c r="N76" s="33" t="s">
        <v>2110</v>
      </c>
      <c r="O76" s="33" t="s">
        <v>2011</v>
      </c>
      <c r="P76" s="33" t="s">
        <v>2081</v>
      </c>
      <c r="Q76" s="33" t="s">
        <v>2103</v>
      </c>
      <c r="R76" s="33" t="s">
        <v>2104</v>
      </c>
      <c r="S76" s="33" t="s">
        <v>2084</v>
      </c>
      <c r="T76" s="41" t="s">
        <v>2159</v>
      </c>
      <c r="U76" s="35" t="s">
        <v>953</v>
      </c>
      <c r="V76" s="36" t="s">
        <v>664</v>
      </c>
      <c r="W76" s="36" t="s">
        <v>79</v>
      </c>
      <c r="X76" s="36" t="s">
        <v>664</v>
      </c>
      <c r="Y76" s="37"/>
    </row>
    <row r="77" customFormat="1" ht="23" customHeight="1" spans="1:25">
      <c r="A77" s="30" t="s">
        <v>1438</v>
      </c>
      <c r="B77" s="31" t="s">
        <v>20</v>
      </c>
      <c r="C77" s="31" t="s">
        <v>4177</v>
      </c>
      <c r="D77" s="31" t="s">
        <v>4178</v>
      </c>
      <c r="E77" s="32">
        <v>43728</v>
      </c>
      <c r="F77" s="31" t="s">
        <v>3636</v>
      </c>
      <c r="G77" s="31" t="s">
        <v>2092</v>
      </c>
      <c r="H77" s="33">
        <v>5</v>
      </c>
      <c r="I77" s="33">
        <v>15</v>
      </c>
      <c r="J77" s="34">
        <v>639.68</v>
      </c>
      <c r="K77" s="34">
        <v>607.696</v>
      </c>
      <c r="L77" s="34">
        <v>31.984</v>
      </c>
      <c r="M77" s="33" t="s">
        <v>2079</v>
      </c>
      <c r="N77" s="33" t="s">
        <v>2110</v>
      </c>
      <c r="O77" s="33" t="s">
        <v>2011</v>
      </c>
      <c r="P77" s="33" t="s">
        <v>2081</v>
      </c>
      <c r="Q77" s="33" t="s">
        <v>2103</v>
      </c>
      <c r="R77" s="33" t="s">
        <v>2104</v>
      </c>
      <c r="S77" s="33" t="s">
        <v>2084</v>
      </c>
      <c r="T77" s="41" t="s">
        <v>2159</v>
      </c>
      <c r="U77" s="35" t="s">
        <v>953</v>
      </c>
      <c r="V77" s="36" t="s">
        <v>664</v>
      </c>
      <c r="W77" s="36" t="s">
        <v>79</v>
      </c>
      <c r="X77" s="36" t="s">
        <v>664</v>
      </c>
      <c r="Y77" s="37"/>
    </row>
    <row r="78" customFormat="1" ht="23" customHeight="1" spans="1:25">
      <c r="A78" s="30" t="s">
        <v>1438</v>
      </c>
      <c r="B78" s="31" t="s">
        <v>20</v>
      </c>
      <c r="C78" s="31" t="s">
        <v>4179</v>
      </c>
      <c r="D78" s="31" t="s">
        <v>2157</v>
      </c>
      <c r="E78" s="32">
        <v>43728</v>
      </c>
      <c r="F78" s="31" t="s">
        <v>3636</v>
      </c>
      <c r="G78" s="31" t="s">
        <v>2158</v>
      </c>
      <c r="H78" s="33">
        <v>3</v>
      </c>
      <c r="I78" s="33">
        <v>10000</v>
      </c>
      <c r="J78" s="34">
        <v>400000</v>
      </c>
      <c r="K78" s="34">
        <v>0</v>
      </c>
      <c r="L78" s="34">
        <v>400000</v>
      </c>
      <c r="M78" s="33" t="s">
        <v>2137</v>
      </c>
      <c r="N78" s="33" t="s">
        <v>2138</v>
      </c>
      <c r="O78" s="33" t="s">
        <v>2011</v>
      </c>
      <c r="P78" s="33" t="s">
        <v>2081</v>
      </c>
      <c r="Q78" s="33" t="s">
        <v>2103</v>
      </c>
      <c r="R78" s="33" t="s">
        <v>2139</v>
      </c>
      <c r="S78" s="33" t="s">
        <v>2084</v>
      </c>
      <c r="T78" s="41" t="s">
        <v>2159</v>
      </c>
      <c r="U78" s="35" t="s">
        <v>953</v>
      </c>
      <c r="V78" s="36" t="s">
        <v>664</v>
      </c>
      <c r="W78" s="36" t="s">
        <v>79</v>
      </c>
      <c r="X78" s="36" t="s">
        <v>664</v>
      </c>
      <c r="Y78" s="37"/>
    </row>
    <row r="79" customFormat="1" ht="23" customHeight="1" spans="1:25">
      <c r="A79" s="30" t="s">
        <v>1467</v>
      </c>
      <c r="B79" s="31" t="s">
        <v>20</v>
      </c>
      <c r="C79" s="31" t="s">
        <v>4303</v>
      </c>
      <c r="D79" s="31" t="s">
        <v>2199</v>
      </c>
      <c r="E79" s="32">
        <v>44287</v>
      </c>
      <c r="F79" s="31" t="s">
        <v>4304</v>
      </c>
      <c r="G79" s="31" t="s">
        <v>2195</v>
      </c>
      <c r="H79" s="33">
        <v>10</v>
      </c>
      <c r="I79" s="33">
        <v>9138</v>
      </c>
      <c r="J79" s="34">
        <v>685300</v>
      </c>
      <c r="K79" s="34">
        <v>0</v>
      </c>
      <c r="L79" s="34">
        <v>685300</v>
      </c>
      <c r="M79" s="33" t="s">
        <v>2137</v>
      </c>
      <c r="N79" s="33" t="s">
        <v>2143</v>
      </c>
      <c r="O79" s="33" t="s">
        <v>1997</v>
      </c>
      <c r="P79" s="33" t="s">
        <v>2081</v>
      </c>
      <c r="Q79" s="33" t="s">
        <v>2103</v>
      </c>
      <c r="R79" s="33" t="s">
        <v>2305</v>
      </c>
      <c r="S79" s="33" t="s">
        <v>2084</v>
      </c>
      <c r="T79" s="41" t="s">
        <v>2159</v>
      </c>
      <c r="U79" s="35" t="s">
        <v>900</v>
      </c>
      <c r="V79" s="36" t="s">
        <v>664</v>
      </c>
      <c r="W79" s="36" t="s">
        <v>79</v>
      </c>
      <c r="X79" s="36" t="s">
        <v>664</v>
      </c>
      <c r="Y79" s="37"/>
    </row>
    <row r="80" customFormat="1" ht="23" customHeight="1" spans="1:25">
      <c r="A80" s="30" t="s">
        <v>1483</v>
      </c>
      <c r="B80" s="31" t="s">
        <v>20</v>
      </c>
      <c r="C80" s="31" t="s">
        <v>4351</v>
      </c>
      <c r="D80" s="31" t="s">
        <v>4352</v>
      </c>
      <c r="E80" s="32">
        <v>43983</v>
      </c>
      <c r="F80" s="31" t="s">
        <v>716</v>
      </c>
      <c r="G80" s="31" t="s">
        <v>2195</v>
      </c>
      <c r="H80" s="33">
        <v>10</v>
      </c>
      <c r="I80" s="33">
        <v>2963</v>
      </c>
      <c r="J80" s="34">
        <v>130873.559962229</v>
      </c>
      <c r="K80" s="34">
        <v>130873.559962229</v>
      </c>
      <c r="L80" s="34">
        <v>0</v>
      </c>
      <c r="M80" s="33" t="s">
        <v>2137</v>
      </c>
      <c r="N80" s="33" t="s">
        <v>2143</v>
      </c>
      <c r="O80" s="33" t="s">
        <v>1997</v>
      </c>
      <c r="P80" s="33" t="s">
        <v>2196</v>
      </c>
      <c r="Q80" s="33" t="s">
        <v>2082</v>
      </c>
      <c r="R80" s="33" t="s">
        <v>2196</v>
      </c>
      <c r="S80" s="33" t="s">
        <v>2084</v>
      </c>
      <c r="T80" s="33" t="s">
        <v>2083</v>
      </c>
      <c r="U80" s="35" t="s">
        <v>858</v>
      </c>
      <c r="V80" s="36" t="s">
        <v>664</v>
      </c>
      <c r="W80" s="36" t="s">
        <v>79</v>
      </c>
      <c r="X80" s="36" t="s">
        <v>664</v>
      </c>
      <c r="Y80" s="37"/>
    </row>
    <row r="81" customFormat="1" ht="23" customHeight="1" spans="1:25">
      <c r="A81" s="30" t="s">
        <v>1483</v>
      </c>
      <c r="B81" s="31" t="s">
        <v>20</v>
      </c>
      <c r="C81" s="31" t="s">
        <v>4353</v>
      </c>
      <c r="D81" s="31" t="s">
        <v>4354</v>
      </c>
      <c r="E81" s="32">
        <v>43983</v>
      </c>
      <c r="F81" s="31" t="s">
        <v>716</v>
      </c>
      <c r="G81" s="31" t="s">
        <v>2195</v>
      </c>
      <c r="H81" s="33">
        <v>10</v>
      </c>
      <c r="I81" s="33">
        <v>568</v>
      </c>
      <c r="J81" s="34">
        <v>25026.4400377715</v>
      </c>
      <c r="K81" s="34">
        <v>25026.4400377715</v>
      </c>
      <c r="L81" s="34">
        <v>0</v>
      </c>
      <c r="M81" s="33" t="s">
        <v>2137</v>
      </c>
      <c r="N81" s="33" t="s">
        <v>2143</v>
      </c>
      <c r="O81" s="33" t="s">
        <v>1997</v>
      </c>
      <c r="P81" s="33" t="s">
        <v>2196</v>
      </c>
      <c r="Q81" s="33" t="s">
        <v>2082</v>
      </c>
      <c r="R81" s="33" t="s">
        <v>2196</v>
      </c>
      <c r="S81" s="33" t="s">
        <v>2084</v>
      </c>
      <c r="T81" s="33" t="s">
        <v>2083</v>
      </c>
      <c r="U81" s="35" t="s">
        <v>858</v>
      </c>
      <c r="V81" s="36" t="s">
        <v>664</v>
      </c>
      <c r="W81" s="36" t="s">
        <v>79</v>
      </c>
      <c r="X81" s="36" t="s">
        <v>664</v>
      </c>
      <c r="Y81" s="37"/>
    </row>
    <row r="82" customFormat="1" ht="23" customHeight="1" spans="1:25">
      <c r="A82" s="30" t="s">
        <v>1483</v>
      </c>
      <c r="B82" s="31" t="s">
        <v>20</v>
      </c>
      <c r="C82" s="31" t="s">
        <v>4355</v>
      </c>
      <c r="D82" s="31" t="s">
        <v>4356</v>
      </c>
      <c r="E82" s="32">
        <v>43983</v>
      </c>
      <c r="F82" s="31" t="s">
        <v>716</v>
      </c>
      <c r="G82" s="31" t="s">
        <v>4357</v>
      </c>
      <c r="H82" s="33">
        <v>1</v>
      </c>
      <c r="I82" s="33">
        <v>3210</v>
      </c>
      <c r="J82" s="34">
        <v>11200</v>
      </c>
      <c r="K82" s="34">
        <v>11200</v>
      </c>
      <c r="L82" s="34">
        <v>0</v>
      </c>
      <c r="M82" s="33" t="s">
        <v>2123</v>
      </c>
      <c r="N82" s="33" t="s">
        <v>2124</v>
      </c>
      <c r="O82" s="33" t="s">
        <v>1997</v>
      </c>
      <c r="P82" s="33" t="s">
        <v>2196</v>
      </c>
      <c r="Q82" s="33" t="s">
        <v>2082</v>
      </c>
      <c r="R82" s="33" t="s">
        <v>2145</v>
      </c>
      <c r="S82" s="33" t="s">
        <v>2084</v>
      </c>
      <c r="T82" s="33" t="s">
        <v>2083</v>
      </c>
      <c r="U82" s="35" t="s">
        <v>858</v>
      </c>
      <c r="V82" s="36" t="s">
        <v>664</v>
      </c>
      <c r="W82" s="36" t="s">
        <v>79</v>
      </c>
      <c r="X82" s="36" t="s">
        <v>664</v>
      </c>
      <c r="Y82" s="37"/>
    </row>
    <row r="83" customFormat="1" ht="23" customHeight="1" spans="1:25">
      <c r="A83" s="30" t="s">
        <v>1483</v>
      </c>
      <c r="B83" s="31" t="s">
        <v>20</v>
      </c>
      <c r="C83" s="31" t="s">
        <v>4359</v>
      </c>
      <c r="D83" s="31" t="s">
        <v>4360</v>
      </c>
      <c r="E83" s="32">
        <v>43983</v>
      </c>
      <c r="F83" s="31" t="s">
        <v>716</v>
      </c>
      <c r="G83" s="31" t="s">
        <v>2190</v>
      </c>
      <c r="H83" s="33">
        <v>5</v>
      </c>
      <c r="I83" s="33">
        <v>3210</v>
      </c>
      <c r="J83" s="34">
        <v>34015.18</v>
      </c>
      <c r="K83" s="34">
        <v>29082.9789</v>
      </c>
      <c r="L83" s="34">
        <v>4932.2011</v>
      </c>
      <c r="M83" s="33" t="s">
        <v>2079</v>
      </c>
      <c r="N83" s="33" t="s">
        <v>2089</v>
      </c>
      <c r="O83" s="33" t="s">
        <v>1997</v>
      </c>
      <c r="P83" s="33" t="s">
        <v>2081</v>
      </c>
      <c r="Q83" s="33" t="s">
        <v>2082</v>
      </c>
      <c r="R83" s="33" t="s">
        <v>2083</v>
      </c>
      <c r="S83" s="33" t="s">
        <v>2084</v>
      </c>
      <c r="T83" s="33" t="s">
        <v>2083</v>
      </c>
      <c r="U83" s="35" t="s">
        <v>858</v>
      </c>
      <c r="V83" s="36" t="s">
        <v>664</v>
      </c>
      <c r="W83" s="36" t="s">
        <v>79</v>
      </c>
      <c r="X83" s="36" t="s">
        <v>664</v>
      </c>
      <c r="Y83" s="37"/>
    </row>
    <row r="84" customFormat="1" ht="23" customHeight="1" spans="1:25">
      <c r="A84" s="30" t="s">
        <v>1483</v>
      </c>
      <c r="B84" s="31" t="s">
        <v>20</v>
      </c>
      <c r="C84" s="31" t="s">
        <v>4361</v>
      </c>
      <c r="D84" s="31" t="s">
        <v>2475</v>
      </c>
      <c r="E84" s="32">
        <v>43983</v>
      </c>
      <c r="F84" s="31" t="s">
        <v>716</v>
      </c>
      <c r="G84" s="38" t="s">
        <v>4362</v>
      </c>
      <c r="H84" s="33">
        <v>3</v>
      </c>
      <c r="I84" s="33">
        <v>1</v>
      </c>
      <c r="J84" s="34">
        <v>45353.57</v>
      </c>
      <c r="K84" s="34">
        <v>43085.8915</v>
      </c>
      <c r="L84" s="34">
        <v>2267.6785</v>
      </c>
      <c r="M84" s="33" t="s">
        <v>2079</v>
      </c>
      <c r="N84" s="33" t="s">
        <v>2089</v>
      </c>
      <c r="O84" s="33" t="s">
        <v>1997</v>
      </c>
      <c r="P84" s="33" t="s">
        <v>2081</v>
      </c>
      <c r="Q84" s="33" t="s">
        <v>2082</v>
      </c>
      <c r="R84" s="33" t="s">
        <v>2083</v>
      </c>
      <c r="S84" s="33" t="s">
        <v>2084</v>
      </c>
      <c r="T84" s="33" t="s">
        <v>2083</v>
      </c>
      <c r="U84" s="35" t="s">
        <v>858</v>
      </c>
      <c r="V84" s="36" t="s">
        <v>664</v>
      </c>
      <c r="W84" s="36" t="s">
        <v>79</v>
      </c>
      <c r="X84" s="36" t="s">
        <v>664</v>
      </c>
      <c r="Y84" s="37"/>
    </row>
    <row r="85" customFormat="1" ht="23" customHeight="1" spans="1:25">
      <c r="A85" s="30" t="s">
        <v>1483</v>
      </c>
      <c r="B85" s="31" t="s">
        <v>20</v>
      </c>
      <c r="C85" s="31" t="s">
        <v>4363</v>
      </c>
      <c r="D85" s="31" t="s">
        <v>4364</v>
      </c>
      <c r="E85" s="32">
        <v>43983</v>
      </c>
      <c r="F85" s="31" t="s">
        <v>716</v>
      </c>
      <c r="G85" s="31" t="s">
        <v>2778</v>
      </c>
      <c r="H85" s="33">
        <v>5</v>
      </c>
      <c r="I85" s="33">
        <v>4</v>
      </c>
      <c r="J85" s="34">
        <v>2331.25</v>
      </c>
      <c r="K85" s="34">
        <v>1993.21875</v>
      </c>
      <c r="L85" s="34">
        <v>338.03125</v>
      </c>
      <c r="M85" s="33" t="s">
        <v>2079</v>
      </c>
      <c r="N85" s="33" t="s">
        <v>2089</v>
      </c>
      <c r="O85" s="33" t="s">
        <v>1997</v>
      </c>
      <c r="P85" s="33" t="s">
        <v>2081</v>
      </c>
      <c r="Q85" s="33" t="s">
        <v>2082</v>
      </c>
      <c r="R85" s="33" t="s">
        <v>2083</v>
      </c>
      <c r="S85" s="33" t="s">
        <v>2084</v>
      </c>
      <c r="T85" s="33" t="s">
        <v>2083</v>
      </c>
      <c r="U85" s="35" t="s">
        <v>858</v>
      </c>
      <c r="V85" s="36" t="s">
        <v>664</v>
      </c>
      <c r="W85" s="36" t="s">
        <v>79</v>
      </c>
      <c r="X85" s="36" t="s">
        <v>664</v>
      </c>
      <c r="Y85" s="37"/>
    </row>
    <row r="86" customFormat="1" ht="23" customHeight="1" spans="1:25">
      <c r="A86" s="30" t="s">
        <v>1489</v>
      </c>
      <c r="B86" s="31" t="s">
        <v>20</v>
      </c>
      <c r="C86" s="31" t="s">
        <v>4365</v>
      </c>
      <c r="D86" s="31" t="s">
        <v>4366</v>
      </c>
      <c r="E86" s="32">
        <v>43983</v>
      </c>
      <c r="F86" s="31" t="s">
        <v>1490</v>
      </c>
      <c r="G86" s="31" t="s">
        <v>2243</v>
      </c>
      <c r="H86" s="33">
        <v>3</v>
      </c>
      <c r="I86" s="33">
        <v>1</v>
      </c>
      <c r="J86" s="34">
        <v>999700</v>
      </c>
      <c r="K86" s="34">
        <v>999700</v>
      </c>
      <c r="L86" s="34">
        <v>0</v>
      </c>
      <c r="M86" s="33" t="s">
        <v>2137</v>
      </c>
      <c r="N86" s="33" t="s">
        <v>2143</v>
      </c>
      <c r="O86" s="33" t="s">
        <v>1997</v>
      </c>
      <c r="P86" s="33" t="s">
        <v>2196</v>
      </c>
      <c r="Q86" s="33" t="s">
        <v>2082</v>
      </c>
      <c r="R86" s="33" t="s">
        <v>2197</v>
      </c>
      <c r="S86" s="33" t="s">
        <v>2084</v>
      </c>
      <c r="T86" s="33" t="s">
        <v>2083</v>
      </c>
      <c r="U86" s="35" t="s">
        <v>1492</v>
      </c>
      <c r="V86" s="36" t="s">
        <v>664</v>
      </c>
      <c r="W86" s="36" t="s">
        <v>79</v>
      </c>
      <c r="X86" s="36" t="s">
        <v>664</v>
      </c>
      <c r="Y86" s="37"/>
    </row>
    <row r="87" customFormat="1" ht="23" customHeight="1" spans="1:25">
      <c r="A87" s="30" t="s">
        <v>1636</v>
      </c>
      <c r="B87" s="31" t="s">
        <v>20</v>
      </c>
      <c r="C87" s="31" t="s">
        <v>5117</v>
      </c>
      <c r="D87" s="31" t="s">
        <v>5118</v>
      </c>
      <c r="E87" s="44">
        <v>44404</v>
      </c>
      <c r="F87" s="45" t="s">
        <v>4307</v>
      </c>
      <c r="G87" s="45" t="s">
        <v>2195</v>
      </c>
      <c r="H87" s="46">
        <v>10</v>
      </c>
      <c r="I87" s="47">
        <v>18254</v>
      </c>
      <c r="J87" s="48">
        <v>3764024.23</v>
      </c>
      <c r="K87" s="34">
        <v>0</v>
      </c>
      <c r="L87" s="34">
        <v>3764024.23</v>
      </c>
      <c r="M87" s="49" t="s">
        <v>2137</v>
      </c>
      <c r="N87" s="49" t="s">
        <v>2143</v>
      </c>
      <c r="O87" s="33" t="s">
        <v>2011</v>
      </c>
      <c r="P87" s="49" t="s">
        <v>2081</v>
      </c>
      <c r="Q87" s="49" t="s">
        <v>2103</v>
      </c>
      <c r="R87" s="49" t="s">
        <v>2305</v>
      </c>
      <c r="S87" s="33" t="s">
        <v>2084</v>
      </c>
      <c r="T87" s="50" t="s">
        <v>2083</v>
      </c>
      <c r="U87" s="35" t="s">
        <v>1559</v>
      </c>
      <c r="V87" s="36" t="s">
        <v>664</v>
      </c>
      <c r="W87" s="36" t="s">
        <v>79</v>
      </c>
      <c r="X87" s="36" t="s">
        <v>664</v>
      </c>
      <c r="Y87" s="37"/>
    </row>
    <row r="88" customFormat="1" ht="23" customHeight="1" spans="1:25">
      <c r="A88" s="30" t="s">
        <v>1636</v>
      </c>
      <c r="B88" s="31" t="s">
        <v>20</v>
      </c>
      <c r="C88" s="31" t="s">
        <v>5119</v>
      </c>
      <c r="D88" s="31" t="s">
        <v>5120</v>
      </c>
      <c r="E88" s="44">
        <v>44404</v>
      </c>
      <c r="F88" s="45" t="s">
        <v>4307</v>
      </c>
      <c r="G88" s="47" t="s">
        <v>5121</v>
      </c>
      <c r="H88" s="46">
        <v>3</v>
      </c>
      <c r="I88" s="47">
        <v>1</v>
      </c>
      <c r="J88" s="48">
        <v>105506.18</v>
      </c>
      <c r="K88" s="51">
        <v>100230.871</v>
      </c>
      <c r="L88" s="51">
        <v>5275.30899999999</v>
      </c>
      <c r="M88" s="49" t="s">
        <v>2123</v>
      </c>
      <c r="N88" s="49" t="s">
        <v>2124</v>
      </c>
      <c r="O88" s="33" t="s">
        <v>2011</v>
      </c>
      <c r="P88" s="49" t="s">
        <v>2081</v>
      </c>
      <c r="Q88" s="49" t="s">
        <v>2082</v>
      </c>
      <c r="R88" s="49" t="s">
        <v>2083</v>
      </c>
      <c r="S88" s="33" t="s">
        <v>2084</v>
      </c>
      <c r="T88" s="50" t="s">
        <v>2083</v>
      </c>
      <c r="U88" s="35" t="s">
        <v>1559</v>
      </c>
      <c r="V88" s="36" t="s">
        <v>664</v>
      </c>
      <c r="W88" s="36" t="s">
        <v>79</v>
      </c>
      <c r="X88" s="36" t="s">
        <v>664</v>
      </c>
      <c r="Y88" s="37"/>
    </row>
    <row r="89" customFormat="1" ht="23" customHeight="1" spans="1:25">
      <c r="A89" s="30" t="s">
        <v>1636</v>
      </c>
      <c r="B89" s="31" t="s">
        <v>20</v>
      </c>
      <c r="C89" s="31" t="s">
        <v>5122</v>
      </c>
      <c r="D89" s="31" t="s">
        <v>5123</v>
      </c>
      <c r="E89" s="44">
        <v>44404</v>
      </c>
      <c r="F89" s="45" t="s">
        <v>4307</v>
      </c>
      <c r="G89" s="45" t="s">
        <v>5124</v>
      </c>
      <c r="H89" s="46">
        <v>5</v>
      </c>
      <c r="I89" s="47">
        <v>2</v>
      </c>
      <c r="J89" s="48">
        <v>13981.89</v>
      </c>
      <c r="K89" s="51">
        <v>8855.197</v>
      </c>
      <c r="L89" s="51">
        <v>5126.693</v>
      </c>
      <c r="M89" s="49" t="s">
        <v>2079</v>
      </c>
      <c r="N89" s="49" t="s">
        <v>2089</v>
      </c>
      <c r="O89" s="33" t="s">
        <v>2011</v>
      </c>
      <c r="P89" s="49" t="s">
        <v>2081</v>
      </c>
      <c r="Q89" s="49" t="s">
        <v>2082</v>
      </c>
      <c r="R89" s="49" t="s">
        <v>2083</v>
      </c>
      <c r="S89" s="33" t="s">
        <v>2084</v>
      </c>
      <c r="T89" s="50" t="s">
        <v>2083</v>
      </c>
      <c r="U89" s="35" t="s">
        <v>1559</v>
      </c>
      <c r="V89" s="36" t="s">
        <v>664</v>
      </c>
      <c r="W89" s="36" t="s">
        <v>79</v>
      </c>
      <c r="X89" s="36" t="s">
        <v>664</v>
      </c>
      <c r="Y89" s="37"/>
    </row>
    <row r="90" customFormat="1" ht="23" customHeight="1" spans="1:25">
      <c r="A90" s="30" t="s">
        <v>1636</v>
      </c>
      <c r="B90" s="31" t="s">
        <v>20</v>
      </c>
      <c r="C90" s="31" t="s">
        <v>5125</v>
      </c>
      <c r="D90" s="31" t="s">
        <v>5126</v>
      </c>
      <c r="E90" s="44">
        <v>44404</v>
      </c>
      <c r="F90" s="45" t="s">
        <v>4307</v>
      </c>
      <c r="G90" s="45" t="s">
        <v>5124</v>
      </c>
      <c r="H90" s="46">
        <v>5</v>
      </c>
      <c r="I90" s="47">
        <v>4</v>
      </c>
      <c r="J90" s="48">
        <v>3276.49</v>
      </c>
      <c r="K90" s="51">
        <v>2075.11033333333</v>
      </c>
      <c r="L90" s="51">
        <v>1201.37966666667</v>
      </c>
      <c r="M90" s="49" t="s">
        <v>2079</v>
      </c>
      <c r="N90" s="49" t="s">
        <v>2089</v>
      </c>
      <c r="O90" s="33" t="s">
        <v>2011</v>
      </c>
      <c r="P90" s="49" t="s">
        <v>2081</v>
      </c>
      <c r="Q90" s="49" t="s">
        <v>2082</v>
      </c>
      <c r="R90" s="49" t="s">
        <v>2083</v>
      </c>
      <c r="S90" s="33" t="s">
        <v>2084</v>
      </c>
      <c r="T90" s="50" t="s">
        <v>2083</v>
      </c>
      <c r="U90" s="35" t="s">
        <v>1559</v>
      </c>
      <c r="V90" s="36" t="s">
        <v>664</v>
      </c>
      <c r="W90" s="36" t="s">
        <v>79</v>
      </c>
      <c r="X90" s="36" t="s">
        <v>664</v>
      </c>
      <c r="Y90" s="37"/>
    </row>
    <row r="91" customFormat="1" ht="23" customHeight="1" spans="1:25">
      <c r="A91" s="30" t="s">
        <v>1836</v>
      </c>
      <c r="B91" s="52" t="s">
        <v>20</v>
      </c>
      <c r="C91" s="31" t="s">
        <v>6637</v>
      </c>
      <c r="D91" s="52" t="s">
        <v>2108</v>
      </c>
      <c r="E91" s="53">
        <v>43971</v>
      </c>
      <c r="F91" s="54" t="s">
        <v>1541</v>
      </c>
      <c r="G91" s="52" t="s">
        <v>2078</v>
      </c>
      <c r="H91" s="55">
        <v>10</v>
      </c>
      <c r="I91" s="54">
        <v>1</v>
      </c>
      <c r="J91" s="51">
        <v>26200</v>
      </c>
      <c r="K91" s="56">
        <v>11200.5</v>
      </c>
      <c r="L91" s="48">
        <v>14999.5</v>
      </c>
      <c r="M91" s="40" t="s">
        <v>2079</v>
      </c>
      <c r="N91" s="55" t="s">
        <v>2089</v>
      </c>
      <c r="O91" s="33" t="s">
        <v>1997</v>
      </c>
      <c r="P91" s="55" t="s">
        <v>2196</v>
      </c>
      <c r="Q91" s="33" t="s">
        <v>2082</v>
      </c>
      <c r="R91" s="33" t="s">
        <v>2196</v>
      </c>
      <c r="S91" s="33" t="s">
        <v>2084</v>
      </c>
      <c r="T91" s="55" t="s">
        <v>2083</v>
      </c>
      <c r="U91" s="35" t="s">
        <v>1543</v>
      </c>
      <c r="V91" s="36" t="s">
        <v>664</v>
      </c>
      <c r="W91" s="36" t="s">
        <v>79</v>
      </c>
      <c r="X91" s="36" t="s">
        <v>664</v>
      </c>
      <c r="Y91" s="37"/>
    </row>
    <row r="92" customFormat="1" ht="23" customHeight="1" spans="1:25">
      <c r="A92" s="30" t="s">
        <v>1836</v>
      </c>
      <c r="B92" s="52" t="s">
        <v>20</v>
      </c>
      <c r="C92" s="31" t="s">
        <v>6638</v>
      </c>
      <c r="D92" s="52" t="s">
        <v>6639</v>
      </c>
      <c r="E92" s="53">
        <v>43971</v>
      </c>
      <c r="F92" s="54" t="s">
        <v>1541</v>
      </c>
      <c r="G92" s="52" t="s">
        <v>2078</v>
      </c>
      <c r="H92" s="55">
        <v>10</v>
      </c>
      <c r="I92" s="54">
        <v>1</v>
      </c>
      <c r="J92" s="51">
        <v>4900</v>
      </c>
      <c r="K92" s="56">
        <v>2094.75</v>
      </c>
      <c r="L92" s="48">
        <v>2805.25</v>
      </c>
      <c r="M92" s="40" t="s">
        <v>2079</v>
      </c>
      <c r="N92" s="55" t="s">
        <v>2089</v>
      </c>
      <c r="O92" s="33" t="s">
        <v>1997</v>
      </c>
      <c r="P92" s="55" t="s">
        <v>2196</v>
      </c>
      <c r="Q92" s="33" t="s">
        <v>2082</v>
      </c>
      <c r="R92" s="33" t="s">
        <v>2196</v>
      </c>
      <c r="S92" s="33" t="s">
        <v>2084</v>
      </c>
      <c r="T92" s="55" t="s">
        <v>2083</v>
      </c>
      <c r="U92" s="35" t="s">
        <v>1543</v>
      </c>
      <c r="V92" s="36" t="s">
        <v>664</v>
      </c>
      <c r="W92" s="36" t="s">
        <v>79</v>
      </c>
      <c r="X92" s="36" t="s">
        <v>664</v>
      </c>
      <c r="Y92" s="37"/>
    </row>
    <row r="93" customFormat="1" ht="23" customHeight="1" spans="1:25">
      <c r="A93" s="30" t="s">
        <v>1836</v>
      </c>
      <c r="B93" s="52" t="s">
        <v>20</v>
      </c>
      <c r="C93" s="31" t="s">
        <v>6640</v>
      </c>
      <c r="D93" s="52" t="s">
        <v>6641</v>
      </c>
      <c r="E93" s="53">
        <v>43971</v>
      </c>
      <c r="F93" s="54" t="s">
        <v>1541</v>
      </c>
      <c r="G93" s="52" t="s">
        <v>2243</v>
      </c>
      <c r="H93" s="55">
        <v>10</v>
      </c>
      <c r="I93" s="54">
        <v>1</v>
      </c>
      <c r="J93" s="51">
        <v>27700</v>
      </c>
      <c r="K93" s="56">
        <v>11841.75</v>
      </c>
      <c r="L93" s="48">
        <v>15858.25</v>
      </c>
      <c r="M93" s="40" t="s">
        <v>2079</v>
      </c>
      <c r="N93" s="55" t="s">
        <v>2089</v>
      </c>
      <c r="O93" s="33" t="s">
        <v>1997</v>
      </c>
      <c r="P93" s="55" t="s">
        <v>2196</v>
      </c>
      <c r="Q93" s="33" t="s">
        <v>2082</v>
      </c>
      <c r="R93" s="33" t="s">
        <v>2196</v>
      </c>
      <c r="S93" s="33" t="s">
        <v>2084</v>
      </c>
      <c r="T93" s="55" t="s">
        <v>2083</v>
      </c>
      <c r="U93" s="35" t="s">
        <v>1543</v>
      </c>
      <c r="V93" s="36" t="s">
        <v>664</v>
      </c>
      <c r="W93" s="36" t="s">
        <v>79</v>
      </c>
      <c r="X93" s="36" t="s">
        <v>664</v>
      </c>
      <c r="Y93" s="37"/>
    </row>
    <row r="94" customFormat="1" ht="23" customHeight="1" spans="1:25">
      <c r="A94" s="30" t="s">
        <v>1836</v>
      </c>
      <c r="B94" s="52" t="s">
        <v>20</v>
      </c>
      <c r="C94" s="31" t="s">
        <v>6642</v>
      </c>
      <c r="D94" s="52" t="s">
        <v>6643</v>
      </c>
      <c r="E94" s="53">
        <v>43971</v>
      </c>
      <c r="F94" s="54" t="s">
        <v>1541</v>
      </c>
      <c r="G94" s="52" t="s">
        <v>2243</v>
      </c>
      <c r="H94" s="55">
        <v>10</v>
      </c>
      <c r="I94" s="54">
        <v>1</v>
      </c>
      <c r="J94" s="51">
        <v>18800</v>
      </c>
      <c r="K94" s="56">
        <v>8037</v>
      </c>
      <c r="L94" s="48">
        <v>10763</v>
      </c>
      <c r="M94" s="40" t="s">
        <v>2079</v>
      </c>
      <c r="N94" s="55" t="s">
        <v>2089</v>
      </c>
      <c r="O94" s="33" t="s">
        <v>1997</v>
      </c>
      <c r="P94" s="55" t="s">
        <v>2196</v>
      </c>
      <c r="Q94" s="33" t="s">
        <v>2082</v>
      </c>
      <c r="R94" s="33" t="s">
        <v>2196</v>
      </c>
      <c r="S94" s="33" t="s">
        <v>2084</v>
      </c>
      <c r="T94" s="55" t="s">
        <v>2083</v>
      </c>
      <c r="U94" s="35" t="s">
        <v>1543</v>
      </c>
      <c r="V94" s="36" t="s">
        <v>664</v>
      </c>
      <c r="W94" s="36" t="s">
        <v>79</v>
      </c>
      <c r="X94" s="36" t="s">
        <v>664</v>
      </c>
      <c r="Y94" s="37"/>
    </row>
    <row r="95" customFormat="1" ht="23" customHeight="1" spans="1:25">
      <c r="A95" s="30" t="s">
        <v>1836</v>
      </c>
      <c r="B95" s="52" t="s">
        <v>20</v>
      </c>
      <c r="C95" s="31" t="s">
        <v>6644</v>
      </c>
      <c r="D95" s="52" t="s">
        <v>6645</v>
      </c>
      <c r="E95" s="53">
        <v>43971</v>
      </c>
      <c r="F95" s="54" t="s">
        <v>1541</v>
      </c>
      <c r="G95" s="52" t="s">
        <v>2243</v>
      </c>
      <c r="H95" s="55">
        <v>10</v>
      </c>
      <c r="I95" s="54">
        <v>1</v>
      </c>
      <c r="J95" s="51">
        <v>194100</v>
      </c>
      <c r="K95" s="56">
        <v>82977.75</v>
      </c>
      <c r="L95" s="48">
        <v>111122.25</v>
      </c>
      <c r="M95" s="40" t="s">
        <v>2079</v>
      </c>
      <c r="N95" s="55" t="s">
        <v>2089</v>
      </c>
      <c r="O95" s="33" t="s">
        <v>1997</v>
      </c>
      <c r="P95" s="55" t="s">
        <v>2196</v>
      </c>
      <c r="Q95" s="33" t="s">
        <v>2082</v>
      </c>
      <c r="R95" s="33" t="s">
        <v>2196</v>
      </c>
      <c r="S95" s="33" t="s">
        <v>2084</v>
      </c>
      <c r="T95" s="55" t="s">
        <v>2083</v>
      </c>
      <c r="U95" s="35" t="s">
        <v>1543</v>
      </c>
      <c r="V95" s="36" t="s">
        <v>664</v>
      </c>
      <c r="W95" s="36" t="s">
        <v>79</v>
      </c>
      <c r="X95" s="36" t="s">
        <v>664</v>
      </c>
      <c r="Y95" s="37"/>
    </row>
    <row r="96" customFormat="1" ht="23" customHeight="1" spans="1:25">
      <c r="A96" s="30" t="s">
        <v>1836</v>
      </c>
      <c r="B96" s="52" t="s">
        <v>20</v>
      </c>
      <c r="C96" s="31" t="s">
        <v>6646</v>
      </c>
      <c r="D96" s="52" t="s">
        <v>6647</v>
      </c>
      <c r="E96" s="53">
        <v>43971</v>
      </c>
      <c r="F96" s="54" t="s">
        <v>1541</v>
      </c>
      <c r="G96" s="52" t="s">
        <v>2243</v>
      </c>
      <c r="H96" s="55">
        <v>10</v>
      </c>
      <c r="I96" s="54">
        <v>1</v>
      </c>
      <c r="J96" s="51">
        <v>297000</v>
      </c>
      <c r="K96" s="56">
        <v>126967.5</v>
      </c>
      <c r="L96" s="48">
        <v>170032.5</v>
      </c>
      <c r="M96" s="40" t="s">
        <v>2137</v>
      </c>
      <c r="N96" s="55" t="s">
        <v>2143</v>
      </c>
      <c r="O96" s="33" t="s">
        <v>1997</v>
      </c>
      <c r="P96" s="55" t="s">
        <v>2196</v>
      </c>
      <c r="Q96" s="33" t="s">
        <v>2082</v>
      </c>
      <c r="R96" s="33" t="s">
        <v>2196</v>
      </c>
      <c r="S96" s="33" t="s">
        <v>2084</v>
      </c>
      <c r="T96" s="55" t="s">
        <v>2083</v>
      </c>
      <c r="U96" s="35" t="s">
        <v>1543</v>
      </c>
      <c r="V96" s="36" t="s">
        <v>664</v>
      </c>
      <c r="W96" s="36" t="s">
        <v>79</v>
      </c>
      <c r="X96" s="36" t="s">
        <v>664</v>
      </c>
      <c r="Y96" s="37"/>
    </row>
    <row r="97" customFormat="1" ht="23" customHeight="1" spans="1:25">
      <c r="A97" s="30" t="s">
        <v>1836</v>
      </c>
      <c r="B97" s="52" t="s">
        <v>20</v>
      </c>
      <c r="C97" s="31" t="s">
        <v>6648</v>
      </c>
      <c r="D97" s="52" t="s">
        <v>6649</v>
      </c>
      <c r="E97" s="53">
        <v>43971</v>
      </c>
      <c r="F97" s="54" t="s">
        <v>1541</v>
      </c>
      <c r="G97" s="52" t="s">
        <v>2095</v>
      </c>
      <c r="H97" s="55">
        <v>10</v>
      </c>
      <c r="I97" s="54">
        <v>15</v>
      </c>
      <c r="J97" s="51">
        <v>7500</v>
      </c>
      <c r="K97" s="56">
        <v>3206.25</v>
      </c>
      <c r="L97" s="48">
        <v>4293.75</v>
      </c>
      <c r="M97" s="40" t="s">
        <v>2079</v>
      </c>
      <c r="N97" s="55" t="s">
        <v>2089</v>
      </c>
      <c r="O97" s="33" t="s">
        <v>1997</v>
      </c>
      <c r="P97" s="55" t="s">
        <v>2196</v>
      </c>
      <c r="Q97" s="33" t="s">
        <v>2082</v>
      </c>
      <c r="R97" s="33" t="s">
        <v>2196</v>
      </c>
      <c r="S97" s="33" t="s">
        <v>2084</v>
      </c>
      <c r="T97" s="55" t="s">
        <v>2083</v>
      </c>
      <c r="U97" s="35" t="s">
        <v>1543</v>
      </c>
      <c r="V97" s="36" t="s">
        <v>664</v>
      </c>
      <c r="W97" s="36" t="s">
        <v>79</v>
      </c>
      <c r="X97" s="36" t="s">
        <v>664</v>
      </c>
      <c r="Y97" s="37"/>
    </row>
    <row r="98" customFormat="1" ht="23" customHeight="1" spans="1:25">
      <c r="A98" s="477" t="s">
        <v>1873</v>
      </c>
      <c r="B98" s="58" t="s">
        <v>20</v>
      </c>
      <c r="C98" s="31" t="s">
        <v>6855</v>
      </c>
      <c r="D98" s="59" t="s">
        <v>3527</v>
      </c>
      <c r="E98" s="60">
        <v>41776</v>
      </c>
      <c r="F98" s="61" t="s">
        <v>1111</v>
      </c>
      <c r="G98" s="62" t="s">
        <v>2158</v>
      </c>
      <c r="H98" s="62">
        <v>3</v>
      </c>
      <c r="I98" s="62">
        <v>2000</v>
      </c>
      <c r="J98" s="63">
        <v>300000</v>
      </c>
      <c r="K98" s="64">
        <v>0</v>
      </c>
      <c r="L98" s="65">
        <v>300000</v>
      </c>
      <c r="M98" s="59" t="s">
        <v>2137</v>
      </c>
      <c r="N98" s="59" t="s">
        <v>2138</v>
      </c>
      <c r="O98" s="33" t="s">
        <v>1997</v>
      </c>
      <c r="P98" s="58" t="s">
        <v>2081</v>
      </c>
      <c r="Q98" s="58" t="s">
        <v>2103</v>
      </c>
      <c r="R98" s="58" t="s">
        <v>2950</v>
      </c>
      <c r="S98" s="66" t="s">
        <v>2084</v>
      </c>
      <c r="T98" s="62" t="s">
        <v>2159</v>
      </c>
      <c r="U98" s="67" t="s">
        <v>1101</v>
      </c>
      <c r="V98" s="36" t="s">
        <v>664</v>
      </c>
      <c r="W98" s="36" t="s">
        <v>79</v>
      </c>
      <c r="X98" s="36" t="s">
        <v>664</v>
      </c>
      <c r="Y98" s="37"/>
    </row>
    <row r="99" customFormat="1" ht="23" customHeight="1" spans="1:25">
      <c r="A99" s="57" t="s">
        <v>1873</v>
      </c>
      <c r="B99" s="58" t="s">
        <v>20</v>
      </c>
      <c r="C99" s="31" t="s">
        <v>6856</v>
      </c>
      <c r="D99" s="59" t="s">
        <v>6795</v>
      </c>
      <c r="E99" s="60">
        <v>41776</v>
      </c>
      <c r="F99" s="61" t="s">
        <v>1111</v>
      </c>
      <c r="G99" s="62" t="s">
        <v>6791</v>
      </c>
      <c r="H99" s="62">
        <v>10</v>
      </c>
      <c r="I99" s="62">
        <v>1</v>
      </c>
      <c r="J99" s="68"/>
      <c r="K99" s="69"/>
      <c r="L99" s="65"/>
      <c r="M99" s="59" t="s">
        <v>2079</v>
      </c>
      <c r="N99" s="59" t="s">
        <v>2089</v>
      </c>
      <c r="O99" s="33" t="s">
        <v>1997</v>
      </c>
      <c r="P99" s="58" t="s">
        <v>2081</v>
      </c>
      <c r="Q99" s="58" t="s">
        <v>2103</v>
      </c>
      <c r="R99" s="58" t="s">
        <v>2083</v>
      </c>
      <c r="S99" s="66" t="s">
        <v>2084</v>
      </c>
      <c r="T99" s="62" t="s">
        <v>2159</v>
      </c>
      <c r="U99" s="67" t="s">
        <v>1101</v>
      </c>
      <c r="V99" s="36" t="s">
        <v>664</v>
      </c>
      <c r="W99" s="36" t="s">
        <v>79</v>
      </c>
      <c r="X99" s="36" t="s">
        <v>664</v>
      </c>
      <c r="Y99" s="37"/>
    </row>
    <row r="100" customFormat="1" ht="23" customHeight="1" spans="1:25">
      <c r="A100" s="57" t="s">
        <v>1875</v>
      </c>
      <c r="B100" s="58" t="s">
        <v>20</v>
      </c>
      <c r="C100" s="31" t="s">
        <v>6857</v>
      </c>
      <c r="D100" s="59" t="s">
        <v>6796</v>
      </c>
      <c r="E100" s="60">
        <v>41762</v>
      </c>
      <c r="F100" s="61" t="s">
        <v>780</v>
      </c>
      <c r="G100" s="62" t="s">
        <v>6797</v>
      </c>
      <c r="H100" s="62">
        <v>10</v>
      </c>
      <c r="I100" s="62">
        <v>1</v>
      </c>
      <c r="J100" s="68">
        <v>500000</v>
      </c>
      <c r="K100" s="70">
        <v>475000</v>
      </c>
      <c r="L100" s="65">
        <v>25000</v>
      </c>
      <c r="M100" s="59" t="s">
        <v>2079</v>
      </c>
      <c r="N100" s="59" t="s">
        <v>2089</v>
      </c>
      <c r="O100" s="33" t="s">
        <v>1997</v>
      </c>
      <c r="P100" s="58" t="s">
        <v>2081</v>
      </c>
      <c r="Q100" s="58" t="s">
        <v>2082</v>
      </c>
      <c r="R100" s="58" t="s">
        <v>2083</v>
      </c>
      <c r="S100" s="66" t="s">
        <v>2084</v>
      </c>
      <c r="T100" s="62" t="s">
        <v>2159</v>
      </c>
      <c r="U100" s="67" t="s">
        <v>782</v>
      </c>
      <c r="V100" s="36" t="s">
        <v>664</v>
      </c>
      <c r="W100" s="36" t="s">
        <v>79</v>
      </c>
      <c r="X100" s="36" t="s">
        <v>664</v>
      </c>
      <c r="Y100" s="37"/>
    </row>
    <row r="101" customFormat="1" ht="23" customHeight="1" spans="1:25">
      <c r="A101" s="478" t="s">
        <v>1902</v>
      </c>
      <c r="B101" s="58" t="s">
        <v>20</v>
      </c>
      <c r="C101" s="31" t="s">
        <v>6860</v>
      </c>
      <c r="D101" s="71" t="s">
        <v>6792</v>
      </c>
      <c r="E101" s="72">
        <v>41799</v>
      </c>
      <c r="F101" s="73" t="s">
        <v>1850</v>
      </c>
      <c r="G101" s="62" t="s">
        <v>6803</v>
      </c>
      <c r="H101" s="74">
        <v>10</v>
      </c>
      <c r="I101" s="74">
        <v>1</v>
      </c>
      <c r="J101" s="75">
        <v>450000</v>
      </c>
      <c r="K101" s="70">
        <v>427500</v>
      </c>
      <c r="L101" s="48">
        <v>22500</v>
      </c>
      <c r="M101" s="76" t="s">
        <v>2079</v>
      </c>
      <c r="N101" s="73" t="s">
        <v>2089</v>
      </c>
      <c r="O101" s="77" t="s">
        <v>1997</v>
      </c>
      <c r="P101" s="78" t="s">
        <v>2081</v>
      </c>
      <c r="Q101" s="79" t="s">
        <v>2082</v>
      </c>
      <c r="R101" s="79" t="s">
        <v>2083</v>
      </c>
      <c r="S101" s="66" t="s">
        <v>2084</v>
      </c>
      <c r="T101" s="62" t="s">
        <v>2159</v>
      </c>
      <c r="U101" s="80" t="s">
        <v>808</v>
      </c>
      <c r="V101" s="36" t="s">
        <v>6883</v>
      </c>
      <c r="W101" s="36" t="s">
        <v>50</v>
      </c>
      <c r="X101" s="36" t="s">
        <v>6879</v>
      </c>
      <c r="Y101" s="37"/>
    </row>
    <row r="102" customFormat="1" ht="23" customHeight="1" spans="1:25">
      <c r="A102" s="30" t="s">
        <v>1912</v>
      </c>
      <c r="B102" s="58" t="s">
        <v>20</v>
      </c>
      <c r="C102" s="31" t="s">
        <v>6861</v>
      </c>
      <c r="D102" s="71" t="s">
        <v>6804</v>
      </c>
      <c r="E102" s="72">
        <v>42151</v>
      </c>
      <c r="F102" s="73" t="s">
        <v>1913</v>
      </c>
      <c r="G102" s="71" t="s">
        <v>6805</v>
      </c>
      <c r="H102" s="74">
        <v>3</v>
      </c>
      <c r="I102" s="74">
        <v>1</v>
      </c>
      <c r="J102" s="75">
        <v>700000</v>
      </c>
      <c r="K102" s="70">
        <v>665000</v>
      </c>
      <c r="L102" s="48">
        <v>35000</v>
      </c>
      <c r="M102" s="76" t="s">
        <v>2137</v>
      </c>
      <c r="N102" s="73" t="s">
        <v>2143</v>
      </c>
      <c r="O102" s="77" t="s">
        <v>1997</v>
      </c>
      <c r="P102" s="78" t="s">
        <v>2196</v>
      </c>
      <c r="Q102" s="79" t="s">
        <v>2082</v>
      </c>
      <c r="R102" s="79" t="s">
        <v>2196</v>
      </c>
      <c r="S102" s="66" t="s">
        <v>2084</v>
      </c>
      <c r="T102" s="62" t="s">
        <v>2159</v>
      </c>
      <c r="U102" s="80" t="s">
        <v>1915</v>
      </c>
      <c r="V102" s="36" t="s">
        <v>664</v>
      </c>
      <c r="W102" s="36" t="s">
        <v>79</v>
      </c>
      <c r="X102" s="36" t="s">
        <v>664</v>
      </c>
      <c r="Y102" s="37"/>
    </row>
    <row r="103" customFormat="1" ht="23" customHeight="1" spans="1:25">
      <c r="A103" s="30" t="s">
        <v>1919</v>
      </c>
      <c r="B103" s="58" t="s">
        <v>20</v>
      </c>
      <c r="C103" s="31" t="s">
        <v>6862</v>
      </c>
      <c r="D103" s="71" t="s">
        <v>6792</v>
      </c>
      <c r="E103" s="72">
        <v>41849</v>
      </c>
      <c r="F103" s="73" t="s">
        <v>1850</v>
      </c>
      <c r="G103" s="62" t="s">
        <v>6791</v>
      </c>
      <c r="H103" s="74">
        <v>10</v>
      </c>
      <c r="I103" s="74">
        <v>1</v>
      </c>
      <c r="J103" s="75">
        <v>500000</v>
      </c>
      <c r="K103" s="70">
        <v>475000</v>
      </c>
      <c r="L103" s="48">
        <v>25000</v>
      </c>
      <c r="M103" s="76" t="s">
        <v>2079</v>
      </c>
      <c r="N103" s="73" t="s">
        <v>2089</v>
      </c>
      <c r="O103" s="77" t="s">
        <v>1997</v>
      </c>
      <c r="P103" s="78" t="s">
        <v>2196</v>
      </c>
      <c r="Q103" s="79" t="s">
        <v>2082</v>
      </c>
      <c r="R103" s="79" t="s">
        <v>2196</v>
      </c>
      <c r="S103" s="66" t="s">
        <v>2084</v>
      </c>
      <c r="T103" s="62" t="s">
        <v>2159</v>
      </c>
      <c r="U103" s="80" t="s">
        <v>1922</v>
      </c>
      <c r="V103" s="36" t="s">
        <v>664</v>
      </c>
      <c r="W103" s="36" t="s">
        <v>79</v>
      </c>
      <c r="X103" s="36" t="s">
        <v>664</v>
      </c>
      <c r="Y103" s="37"/>
    </row>
    <row r="104" customFormat="1" ht="23" customHeight="1" spans="1:25">
      <c r="A104" s="30" t="s">
        <v>1923</v>
      </c>
      <c r="B104" s="58" t="s">
        <v>20</v>
      </c>
      <c r="C104" s="31" t="s">
        <v>6863</v>
      </c>
      <c r="D104" s="71" t="s">
        <v>6806</v>
      </c>
      <c r="E104" s="72">
        <v>42108</v>
      </c>
      <c r="F104" s="73" t="s">
        <v>716</v>
      </c>
      <c r="G104" s="71" t="s">
        <v>6807</v>
      </c>
      <c r="H104" s="74">
        <v>3</v>
      </c>
      <c r="I104" s="74">
        <v>1</v>
      </c>
      <c r="J104" s="75">
        <v>450000</v>
      </c>
      <c r="K104" s="70">
        <v>427500</v>
      </c>
      <c r="L104" s="48">
        <v>22500</v>
      </c>
      <c r="M104" s="76" t="s">
        <v>2137</v>
      </c>
      <c r="N104" s="73" t="s">
        <v>2143</v>
      </c>
      <c r="O104" s="77" t="s">
        <v>1997</v>
      </c>
      <c r="P104" s="78" t="s">
        <v>2196</v>
      </c>
      <c r="Q104" s="79" t="s">
        <v>2082</v>
      </c>
      <c r="R104" s="79" t="s">
        <v>2196</v>
      </c>
      <c r="S104" s="77" t="s">
        <v>2084</v>
      </c>
      <c r="T104" s="62" t="s">
        <v>2159</v>
      </c>
      <c r="U104" s="81" t="s">
        <v>858</v>
      </c>
      <c r="V104" s="36" t="s">
        <v>664</v>
      </c>
      <c r="W104" s="36" t="s">
        <v>79</v>
      </c>
      <c r="X104" s="36" t="s">
        <v>664</v>
      </c>
      <c r="Y104" s="37"/>
    </row>
    <row r="105" customFormat="1" ht="23" customHeight="1" spans="1:25">
      <c r="A105" s="57" t="s">
        <v>1944</v>
      </c>
      <c r="B105" s="58" t="s">
        <v>20</v>
      </c>
      <c r="C105" s="31" t="s">
        <v>6864</v>
      </c>
      <c r="D105" s="59" t="s">
        <v>6813</v>
      </c>
      <c r="E105" s="60">
        <v>42102</v>
      </c>
      <c r="F105" s="61" t="s">
        <v>6674</v>
      </c>
      <c r="G105" s="62" t="s">
        <v>6807</v>
      </c>
      <c r="H105" s="62">
        <v>10</v>
      </c>
      <c r="I105" s="62">
        <v>1</v>
      </c>
      <c r="J105" s="68">
        <v>350000</v>
      </c>
      <c r="K105" s="69">
        <v>0</v>
      </c>
      <c r="L105" s="48">
        <v>350000</v>
      </c>
      <c r="M105" s="73" t="s">
        <v>2137</v>
      </c>
      <c r="N105" s="73" t="s">
        <v>2143</v>
      </c>
      <c r="O105" s="77" t="s">
        <v>1997</v>
      </c>
      <c r="P105" s="78" t="s">
        <v>2196</v>
      </c>
      <c r="Q105" s="79" t="s">
        <v>2082</v>
      </c>
      <c r="R105" s="79" t="s">
        <v>2196</v>
      </c>
      <c r="S105" s="66" t="s">
        <v>2084</v>
      </c>
      <c r="T105" s="62" t="s">
        <v>2159</v>
      </c>
      <c r="U105" s="67" t="s">
        <v>1883</v>
      </c>
      <c r="V105" s="36" t="s">
        <v>664</v>
      </c>
      <c r="W105" s="36" t="s">
        <v>79</v>
      </c>
      <c r="X105" s="36" t="s">
        <v>664</v>
      </c>
      <c r="Y105" s="37"/>
    </row>
    <row r="106" customFormat="1" ht="23" customHeight="1" spans="1:25">
      <c r="A106" s="477" t="s">
        <v>1969</v>
      </c>
      <c r="B106" s="58" t="s">
        <v>20</v>
      </c>
      <c r="C106" s="31" t="s">
        <v>6865</v>
      </c>
      <c r="D106" s="59" t="s">
        <v>6817</v>
      </c>
      <c r="E106" s="60">
        <v>42369</v>
      </c>
      <c r="F106" s="61" t="s">
        <v>1966</v>
      </c>
      <c r="G106" s="71" t="s">
        <v>6818</v>
      </c>
      <c r="H106" s="62">
        <v>10</v>
      </c>
      <c r="I106" s="62">
        <v>1</v>
      </c>
      <c r="J106" s="63">
        <v>490000</v>
      </c>
      <c r="K106" s="64">
        <v>0</v>
      </c>
      <c r="L106" s="65">
        <v>490000</v>
      </c>
      <c r="M106" s="59" t="s">
        <v>2137</v>
      </c>
      <c r="N106" s="73" t="s">
        <v>2143</v>
      </c>
      <c r="O106" s="77" t="s">
        <v>1997</v>
      </c>
      <c r="P106" s="78" t="s">
        <v>2081</v>
      </c>
      <c r="Q106" s="79" t="s">
        <v>2103</v>
      </c>
      <c r="R106" s="79" t="s">
        <v>2104</v>
      </c>
      <c r="S106" s="66" t="s">
        <v>2084</v>
      </c>
      <c r="T106" s="41" t="s">
        <v>2159</v>
      </c>
      <c r="U106" s="67" t="s">
        <v>1968</v>
      </c>
      <c r="V106" s="82" t="s">
        <v>6884</v>
      </c>
      <c r="W106" s="36" t="s">
        <v>50</v>
      </c>
      <c r="X106" s="36" t="s">
        <v>6879</v>
      </c>
      <c r="Y106" s="37"/>
    </row>
    <row r="107" ht="21" customHeight="1" spans="1:25">
      <c r="A107" s="57" t="s">
        <v>1969</v>
      </c>
      <c r="B107" s="58" t="s">
        <v>20</v>
      </c>
      <c r="C107" s="31" t="s">
        <v>6866</v>
      </c>
      <c r="D107" s="59" t="s">
        <v>6792</v>
      </c>
      <c r="E107" s="60">
        <v>42369</v>
      </c>
      <c r="F107" s="61" t="s">
        <v>1966</v>
      </c>
      <c r="G107" s="71" t="s">
        <v>6812</v>
      </c>
      <c r="H107" s="62">
        <v>10</v>
      </c>
      <c r="I107" s="62">
        <v>1</v>
      </c>
      <c r="J107" s="68"/>
      <c r="K107" s="69"/>
      <c r="L107" s="65"/>
      <c r="M107" s="76" t="s">
        <v>2079</v>
      </c>
      <c r="N107" s="73" t="s">
        <v>2089</v>
      </c>
      <c r="O107" s="77" t="s">
        <v>1997</v>
      </c>
      <c r="P107" s="59" t="s">
        <v>2081</v>
      </c>
      <c r="Q107" s="59" t="s">
        <v>2103</v>
      </c>
      <c r="R107" s="59" t="s">
        <v>2104</v>
      </c>
      <c r="S107" s="66" t="s">
        <v>2084</v>
      </c>
      <c r="T107" s="41" t="s">
        <v>2159</v>
      </c>
      <c r="U107" s="67" t="s">
        <v>1968</v>
      </c>
      <c r="V107" s="82" t="s">
        <v>6884</v>
      </c>
      <c r="W107" s="36" t="s">
        <v>50</v>
      </c>
      <c r="X107" s="36" t="s">
        <v>6879</v>
      </c>
      <c r="Y107" s="37"/>
    </row>
    <row r="108" ht="21" customHeight="1" spans="1:25">
      <c r="A108" s="31"/>
      <c r="B108" s="52"/>
      <c r="C108" s="31"/>
      <c r="D108" s="52"/>
      <c r="E108" s="53"/>
      <c r="F108" s="52"/>
      <c r="G108" s="52"/>
      <c r="H108" s="55"/>
      <c r="I108" s="54"/>
      <c r="J108" s="51"/>
      <c r="K108" s="56"/>
      <c r="L108" s="48"/>
      <c r="M108" s="40"/>
      <c r="N108" s="55"/>
      <c r="O108" s="33"/>
      <c r="P108" s="55"/>
      <c r="Q108" s="33"/>
      <c r="R108" s="33"/>
      <c r="S108" s="33"/>
      <c r="T108" s="55"/>
      <c r="U108" s="35"/>
      <c r="V108" s="36"/>
      <c r="W108" s="36"/>
      <c r="X108" s="36"/>
      <c r="Y108" s="37"/>
    </row>
    <row r="109" ht="21" customHeight="1" spans="1:25">
      <c r="A109" s="31"/>
      <c r="B109" s="52"/>
      <c r="C109" s="31"/>
      <c r="D109" s="52"/>
      <c r="E109" s="53"/>
      <c r="F109" s="52"/>
      <c r="G109" s="52"/>
      <c r="H109" s="55"/>
      <c r="I109" s="54"/>
      <c r="J109" s="51"/>
      <c r="K109" s="56"/>
      <c r="L109" s="48"/>
      <c r="M109" s="40"/>
      <c r="N109" s="55"/>
      <c r="O109" s="33"/>
      <c r="P109" s="55"/>
      <c r="Q109" s="33"/>
      <c r="R109" s="33"/>
      <c r="S109" s="33"/>
      <c r="T109" s="55"/>
      <c r="U109" s="35"/>
      <c r="V109" s="36"/>
      <c r="W109" s="36"/>
      <c r="X109" s="36"/>
      <c r="Y109" s="37"/>
    </row>
    <row r="110" ht="21" customHeight="1" spans="1:25">
      <c r="A110" s="31"/>
      <c r="B110" s="52"/>
      <c r="C110" s="31"/>
      <c r="D110" s="52"/>
      <c r="E110" s="53"/>
      <c r="F110" s="52"/>
      <c r="G110" s="52"/>
      <c r="H110" s="55"/>
      <c r="I110" s="54"/>
      <c r="J110" s="51"/>
      <c r="K110" s="56"/>
      <c r="L110" s="48"/>
      <c r="M110" s="40"/>
      <c r="N110" s="55"/>
      <c r="O110" s="33"/>
      <c r="P110" s="55"/>
      <c r="Q110" s="33"/>
      <c r="R110" s="33"/>
      <c r="S110" s="33"/>
      <c r="T110" s="55"/>
      <c r="U110" s="35"/>
      <c r="V110" s="36"/>
      <c r="W110" s="36"/>
      <c r="X110" s="36"/>
      <c r="Y110" s="37"/>
    </row>
    <row r="111" ht="21" customHeight="1" spans="1:25">
      <c r="A111" s="31"/>
      <c r="B111" s="52"/>
      <c r="C111" s="31"/>
      <c r="D111" s="52"/>
      <c r="E111" s="53"/>
      <c r="F111" s="52"/>
      <c r="G111" s="52"/>
      <c r="H111" s="55"/>
      <c r="I111" s="54"/>
      <c r="J111" s="51"/>
      <c r="K111" s="56"/>
      <c r="L111" s="48"/>
      <c r="M111" s="40"/>
      <c r="N111" s="55"/>
      <c r="O111" s="33"/>
      <c r="P111" s="55"/>
      <c r="Q111" s="33"/>
      <c r="R111" s="33"/>
      <c r="S111" s="33"/>
      <c r="T111" s="55"/>
      <c r="U111" s="35"/>
      <c r="V111" s="36"/>
      <c r="W111" s="36"/>
      <c r="X111" s="36"/>
      <c r="Y111" s="37"/>
    </row>
    <row r="112" ht="21" customHeight="1" spans="1:25">
      <c r="A112" s="31"/>
      <c r="B112" s="52"/>
      <c r="C112" s="31"/>
      <c r="D112" s="52"/>
      <c r="E112" s="53"/>
      <c r="F112" s="52"/>
      <c r="G112" s="52"/>
      <c r="H112" s="55"/>
      <c r="I112" s="54"/>
      <c r="J112" s="51"/>
      <c r="K112" s="56"/>
      <c r="L112" s="48"/>
      <c r="M112" s="40"/>
      <c r="N112" s="55"/>
      <c r="O112" s="33"/>
      <c r="P112" s="55"/>
      <c r="Q112" s="33"/>
      <c r="R112" s="33"/>
      <c r="S112" s="33"/>
      <c r="T112" s="55"/>
      <c r="U112" s="35"/>
      <c r="V112" s="36"/>
      <c r="W112" s="36"/>
      <c r="X112" s="36"/>
      <c r="Y112" s="37"/>
    </row>
    <row r="113" ht="21" customHeight="1" spans="1:25">
      <c r="A113" s="31"/>
      <c r="B113" s="52"/>
      <c r="C113" s="31"/>
      <c r="D113" s="52"/>
      <c r="E113" s="53"/>
      <c r="F113" s="52"/>
      <c r="G113" s="52"/>
      <c r="H113" s="55"/>
      <c r="I113" s="54"/>
      <c r="J113" s="51"/>
      <c r="K113" s="56"/>
      <c r="L113" s="48"/>
      <c r="M113" s="40"/>
      <c r="N113" s="55"/>
      <c r="O113" s="33"/>
      <c r="P113" s="55"/>
      <c r="Q113" s="33"/>
      <c r="R113" s="33"/>
      <c r="S113" s="33"/>
      <c r="T113" s="55"/>
      <c r="U113" s="35"/>
      <c r="V113" s="36"/>
      <c r="W113" s="36"/>
      <c r="X113" s="36"/>
      <c r="Y113" s="37"/>
    </row>
    <row r="114" ht="24" customHeight="1" spans="1:25">
      <c r="I114" s="6">
        <f>SUBTOTAL(9,I5:I113)</f>
        <v>87060</v>
      </c>
      <c r="J114" s="6">
        <f>SUBTOTAL(9,J5:J113)</f>
        <v>24666239.19</v>
      </c>
      <c r="K114" s="6">
        <f>SUBTOTAL(9,K5:K113)</f>
        <v>12719722.2939684</v>
      </c>
      <c r="L114" s="6">
        <f>SUBTOTAL(9,L5:L113)</f>
        <v>11946516.8960316</v>
      </c>
    </row>
    <row r="115" ht="24" customHeight="1" spans="1:25">
      <c r="I115" s="6">
        <f>附件6!I503</f>
        <v>262676</v>
      </c>
      <c r="J115" s="6">
        <f>附件6!J503</f>
        <v>63287766.469664</v>
      </c>
      <c r="K115" s="6">
        <f>附件6!K503</f>
        <v>16135453.6417972</v>
      </c>
      <c r="L115" s="6">
        <f>附件6!L503</f>
        <v>47152312.8278669</v>
      </c>
    </row>
    <row r="116" ht="24" customHeight="1" spans="1:25">
      <c r="H116" s="4" t="s">
        <v>6885</v>
      </c>
      <c r="I116" s="6">
        <f>I114-I115</f>
        <v>-175616</v>
      </c>
      <c r="J116" s="6">
        <f>J114-J115</f>
        <v>-38621527.279664</v>
      </c>
      <c r="K116" s="6">
        <f>K114-K115</f>
        <v>-3415731.34782876</v>
      </c>
      <c r="L116" s="6">
        <f>L114-L115</f>
        <v>-35205795.9318353</v>
      </c>
    </row>
  </sheetData>
  <mergeCells count="13">
    <mergeCell ref="A1:C1"/>
    <mergeCell ref="A2:Y2"/>
    <mergeCell ref="Q3:R3"/>
    <mergeCell ref="F55:F57"/>
    <mergeCell ref="J43:J45"/>
    <mergeCell ref="J98:J99"/>
    <mergeCell ref="J106:J107"/>
    <mergeCell ref="K43:K45"/>
    <mergeCell ref="K98:K99"/>
    <mergeCell ref="K106:K107"/>
    <mergeCell ref="L43:L45"/>
    <mergeCell ref="L98:L99"/>
    <mergeCell ref="L106:L107"/>
  </mergeCells>
  <dataValidations count="3">
    <dataValidation type="list" allowBlank="1" showInputMessage="1" showErrorMessage="1" sqref="M40:M42">
      <formula1>"固定资产,生物资产,权益类资产,其他资产"</formula1>
    </dataValidation>
    <dataValidation type="list" allowBlank="1" showInputMessage="1" showErrorMessage="1" sqref="P5:P8 P12:P32 P40:P42">
      <formula1>"正常,损坏,损毁"</formula1>
    </dataValidation>
    <dataValidation allowBlank="1" showInputMessage="1" showErrorMessage="1" sqref="T5:T90 T106:T107"/>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附件1</vt:lpstr>
      <vt:lpstr>附件2</vt:lpstr>
      <vt:lpstr>附件3</vt:lpstr>
      <vt:lpstr>附件5-1</vt:lpstr>
      <vt:lpstr>附件5-2</vt:lpstr>
      <vt:lpstr>附件6</vt:lpstr>
      <vt:lpstr>附件9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25967</dc:creator>
  <cp:lastModifiedBy>hmq</cp:lastModifiedBy>
  <dcterms:created xsi:type="dcterms:W3CDTF">2026-01-27T01:23:00Z</dcterms:created>
  <dcterms:modified xsi:type="dcterms:W3CDTF">2026-10-16T02:22:51Z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FDB01B942DFB447F8B607A622EA2FF48_13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